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F&amp;O)'!$R$1:$R$377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1" i="6"/>
  <c r="K161"/>
  <c r="K160"/>
  <c r="M160" s="1"/>
  <c r="K162"/>
  <c r="M162" s="1"/>
  <c r="K158"/>
  <c r="M158" s="1"/>
  <c r="L122"/>
  <c r="M122" s="1"/>
  <c r="K122"/>
  <c r="L121"/>
  <c r="K121"/>
  <c r="M120"/>
  <c r="L120"/>
  <c r="K120"/>
  <c r="L123"/>
  <c r="K123"/>
  <c r="L119"/>
  <c r="K119"/>
  <c r="L58"/>
  <c r="L62"/>
  <c r="K62"/>
  <c r="K154"/>
  <c r="M154" s="1"/>
  <c r="K153"/>
  <c r="M153" s="1"/>
  <c r="K152"/>
  <c r="M152" s="1"/>
  <c r="K157"/>
  <c r="M157" s="1"/>
  <c r="K156"/>
  <c r="M156" s="1"/>
  <c r="K155"/>
  <c r="M155" s="1"/>
  <c r="L118"/>
  <c r="K118"/>
  <c r="L61"/>
  <c r="K61"/>
  <c r="L117"/>
  <c r="K117"/>
  <c r="K145"/>
  <c r="M145" s="1"/>
  <c r="K58"/>
  <c r="L54"/>
  <c r="K54"/>
  <c r="L111"/>
  <c r="K111"/>
  <c r="K150"/>
  <c r="M150" s="1"/>
  <c r="K151"/>
  <c r="M151" s="1"/>
  <c r="K149"/>
  <c r="M149" s="1"/>
  <c r="K147"/>
  <c r="M147" s="1"/>
  <c r="K148"/>
  <c r="M148" s="1"/>
  <c r="L116"/>
  <c r="K116"/>
  <c r="L105"/>
  <c r="K105"/>
  <c r="L113"/>
  <c r="K113"/>
  <c r="L55"/>
  <c r="K55"/>
  <c r="L18"/>
  <c r="K18"/>
  <c r="K146"/>
  <c r="M146" s="1"/>
  <c r="L108"/>
  <c r="K108"/>
  <c r="L115"/>
  <c r="K115"/>
  <c r="L114"/>
  <c r="K114"/>
  <c r="L112"/>
  <c r="K112"/>
  <c r="L101"/>
  <c r="K101"/>
  <c r="L103"/>
  <c r="K103"/>
  <c r="M109"/>
  <c r="L109"/>
  <c r="K110"/>
  <c r="K109"/>
  <c r="L106"/>
  <c r="K106"/>
  <c r="L104"/>
  <c r="K104"/>
  <c r="L107"/>
  <c r="K107"/>
  <c r="L10"/>
  <c r="K10"/>
  <c r="K144"/>
  <c r="M144" s="1"/>
  <c r="L99"/>
  <c r="K99"/>
  <c r="L100"/>
  <c r="K100"/>
  <c r="L57"/>
  <c r="K57"/>
  <c r="K56"/>
  <c r="L56"/>
  <c r="P20"/>
  <c r="L102"/>
  <c r="K102"/>
  <c r="L22"/>
  <c r="K22"/>
  <c r="L21"/>
  <c r="K21"/>
  <c r="L20"/>
  <c r="K20"/>
  <c r="L49"/>
  <c r="K49"/>
  <c r="L48"/>
  <c r="K48"/>
  <c r="L47"/>
  <c r="K47"/>
  <c r="K143"/>
  <c r="M143" s="1"/>
  <c r="K142"/>
  <c r="M142" s="1"/>
  <c r="K141"/>
  <c r="M141" s="1"/>
  <c r="L98"/>
  <c r="K98"/>
  <c r="L97"/>
  <c r="K97"/>
  <c r="L17"/>
  <c r="K17"/>
  <c r="L19"/>
  <c r="K19"/>
  <c r="L53"/>
  <c r="K53"/>
  <c r="L52"/>
  <c r="K52"/>
  <c r="L51"/>
  <c r="K51"/>
  <c r="L50"/>
  <c r="K50"/>
  <c r="L96"/>
  <c r="K96"/>
  <c r="L95"/>
  <c r="K95"/>
  <c r="L94"/>
  <c r="K94"/>
  <c r="L90"/>
  <c r="K90"/>
  <c r="L92"/>
  <c r="K92"/>
  <c r="L93"/>
  <c r="K93"/>
  <c r="L89"/>
  <c r="K89"/>
  <c r="K91"/>
  <c r="L91"/>
  <c r="K140"/>
  <c r="M140" s="1"/>
  <c r="L88"/>
  <c r="K88"/>
  <c r="L37"/>
  <c r="K37"/>
  <c r="L15"/>
  <c r="H15"/>
  <c r="M121" l="1"/>
  <c r="M123"/>
  <c r="M62"/>
  <c r="M119"/>
  <c r="M57"/>
  <c r="M112"/>
  <c r="M58"/>
  <c r="M49"/>
  <c r="M114"/>
  <c r="M118"/>
  <c r="M61"/>
  <c r="M117"/>
  <c r="M54"/>
  <c r="M55"/>
  <c r="M99"/>
  <c r="M106"/>
  <c r="M113"/>
  <c r="M111"/>
  <c r="M116"/>
  <c r="M105"/>
  <c r="M100"/>
  <c r="M53"/>
  <c r="M103"/>
  <c r="M18"/>
  <c r="M108"/>
  <c r="M115"/>
  <c r="M101"/>
  <c r="M10"/>
  <c r="M48"/>
  <c r="M20"/>
  <c r="M22"/>
  <c r="M93"/>
  <c r="M104"/>
  <c r="M107"/>
  <c r="M56"/>
  <c r="M90"/>
  <c r="M21"/>
  <c r="M17"/>
  <c r="M98"/>
  <c r="M37"/>
  <c r="M50"/>
  <c r="M52"/>
  <c r="M47"/>
  <c r="M102"/>
  <c r="M51"/>
  <c r="M92"/>
  <c r="M19"/>
  <c r="M95"/>
  <c r="M97"/>
  <c r="M96"/>
  <c r="M94"/>
  <c r="M91"/>
  <c r="M89"/>
  <c r="M88"/>
  <c r="L45"/>
  <c r="K45"/>
  <c r="L44"/>
  <c r="K44"/>
  <c r="L40"/>
  <c r="K40"/>
  <c r="L46"/>
  <c r="K46"/>
  <c r="K139"/>
  <c r="M139" s="1"/>
  <c r="K137"/>
  <c r="M137" s="1"/>
  <c r="L86"/>
  <c r="K86"/>
  <c r="L87"/>
  <c r="K87"/>
  <c r="M46" l="1"/>
  <c r="M40"/>
  <c r="M45"/>
  <c r="M44"/>
  <c r="M86"/>
  <c r="M87"/>
  <c r="K136"/>
  <c r="M136" s="1"/>
  <c r="L85"/>
  <c r="K85"/>
  <c r="L84"/>
  <c r="K84"/>
  <c r="L83"/>
  <c r="K83"/>
  <c r="L80"/>
  <c r="K80"/>
  <c r="L81"/>
  <c r="K81"/>
  <c r="L41"/>
  <c r="K41"/>
  <c r="L39"/>
  <c r="K39"/>
  <c r="L42"/>
  <c r="K42"/>
  <c r="L43"/>
  <c r="K43"/>
  <c r="L16"/>
  <c r="K16"/>
  <c r="L14"/>
  <c r="K14"/>
  <c r="L82"/>
  <c r="K82"/>
  <c r="M16" l="1"/>
  <c r="M41"/>
  <c r="M42"/>
  <c r="M43"/>
  <c r="M85"/>
  <c r="M39"/>
  <c r="M14"/>
  <c r="M84"/>
  <c r="M80"/>
  <c r="M81"/>
  <c r="M83"/>
  <c r="M82"/>
  <c r="K135" l="1"/>
  <c r="M135" s="1"/>
  <c r="L38" l="1"/>
  <c r="L12"/>
  <c r="K12"/>
  <c r="L13"/>
  <c r="K38"/>
  <c r="L76"/>
  <c r="K76"/>
  <c r="L79"/>
  <c r="K79"/>
  <c r="L78"/>
  <c r="K78"/>
  <c r="L77"/>
  <c r="K77"/>
  <c r="K134"/>
  <c r="M134" s="1"/>
  <c r="K138"/>
  <c r="M138" s="1"/>
  <c r="L172"/>
  <c r="L75"/>
  <c r="K75"/>
  <c r="L74"/>
  <c r="K74"/>
  <c r="K172"/>
  <c r="L11"/>
  <c r="K11"/>
  <c r="K15"/>
  <c r="K13"/>
  <c r="K133"/>
  <c r="M133" s="1"/>
  <c r="M12" l="1"/>
  <c r="M38"/>
  <c r="M75"/>
  <c r="M76"/>
  <c r="M74"/>
  <c r="M77"/>
  <c r="M78"/>
  <c r="M79"/>
  <c r="M172"/>
  <c r="M11"/>
  <c r="M15"/>
  <c r="M13"/>
  <c r="K365" l="1"/>
  <c r="L365" s="1"/>
  <c r="K354"/>
  <c r="L354" s="1"/>
  <c r="K344"/>
  <c r="L344" s="1"/>
  <c r="K360" l="1"/>
  <c r="L360" s="1"/>
  <c r="K361" l="1"/>
  <c r="L361" s="1"/>
  <c r="K358" l="1"/>
  <c r="L358" s="1"/>
  <c r="K337"/>
  <c r="L337" s="1"/>
  <c r="K357"/>
  <c r="L357" s="1"/>
  <c r="K356"/>
  <c r="L356" s="1"/>
  <c r="K355"/>
  <c r="L355" s="1"/>
  <c r="K352"/>
  <c r="L352" s="1"/>
  <c r="K351"/>
  <c r="L351" s="1"/>
  <c r="K350"/>
  <c r="L350" s="1"/>
  <c r="K349"/>
  <c r="L349" s="1"/>
  <c r="K348"/>
  <c r="L348" s="1"/>
  <c r="K347"/>
  <c r="L347" s="1"/>
  <c r="K346"/>
  <c r="L346" s="1"/>
  <c r="K345"/>
  <c r="L345" s="1"/>
  <c r="K343"/>
  <c r="L343" s="1"/>
  <c r="K342"/>
  <c r="L342" s="1"/>
  <c r="K341"/>
  <c r="L341" s="1"/>
  <c r="K340"/>
  <c r="L340" s="1"/>
  <c r="K339"/>
  <c r="L339" s="1"/>
  <c r="K338"/>
  <c r="L338" s="1"/>
  <c r="K336"/>
  <c r="L336" s="1"/>
  <c r="K335"/>
  <c r="L335" s="1"/>
  <c r="K334"/>
  <c r="L334" s="1"/>
  <c r="F333"/>
  <c r="K333" s="1"/>
  <c r="L333" s="1"/>
  <c r="K332"/>
  <c r="L332" s="1"/>
  <c r="K331"/>
  <c r="L331" s="1"/>
  <c r="K330"/>
  <c r="L330" s="1"/>
  <c r="K329"/>
  <c r="L329" s="1"/>
  <c r="K328"/>
  <c r="L328" s="1"/>
  <c r="F327"/>
  <c r="K327" s="1"/>
  <c r="L327" s="1"/>
  <c r="F326"/>
  <c r="K326" s="1"/>
  <c r="L326" s="1"/>
  <c r="K325"/>
  <c r="L325" s="1"/>
  <c r="F324"/>
  <c r="K324" s="1"/>
  <c r="L324" s="1"/>
  <c r="K323"/>
  <c r="L323" s="1"/>
  <c r="K322"/>
  <c r="L322" s="1"/>
  <c r="K321"/>
  <c r="L321" s="1"/>
  <c r="K320"/>
  <c r="L320" s="1"/>
  <c r="K319"/>
  <c r="L319" s="1"/>
  <c r="K318"/>
  <c r="L318" s="1"/>
  <c r="K317"/>
  <c r="L317" s="1"/>
  <c r="K316"/>
  <c r="L316" s="1"/>
  <c r="K315"/>
  <c r="L315" s="1"/>
  <c r="K314"/>
  <c r="L314" s="1"/>
  <c r="K313"/>
  <c r="L313" s="1"/>
  <c r="K312"/>
  <c r="L312" s="1"/>
  <c r="K311"/>
  <c r="L311" s="1"/>
  <c r="K310"/>
  <c r="L310" s="1"/>
  <c r="K308"/>
  <c r="L308" s="1"/>
  <c r="K306"/>
  <c r="L306" s="1"/>
  <c r="K305"/>
  <c r="L305" s="1"/>
  <c r="F304"/>
  <c r="K304" s="1"/>
  <c r="L304" s="1"/>
  <c r="K303"/>
  <c r="L303" s="1"/>
  <c r="K300"/>
  <c r="L300" s="1"/>
  <c r="K299"/>
  <c r="L299" s="1"/>
  <c r="K298"/>
  <c r="L298" s="1"/>
  <c r="K295"/>
  <c r="L295" s="1"/>
  <c r="K294"/>
  <c r="L294" s="1"/>
  <c r="K293"/>
  <c r="L293" s="1"/>
  <c r="K292"/>
  <c r="L292" s="1"/>
  <c r="K291"/>
  <c r="L291" s="1"/>
  <c r="K290"/>
  <c r="L290" s="1"/>
  <c r="K288"/>
  <c r="L288" s="1"/>
  <c r="K287"/>
  <c r="L287" s="1"/>
  <c r="K286"/>
  <c r="L286" s="1"/>
  <c r="K285"/>
  <c r="L285" s="1"/>
  <c r="K284"/>
  <c r="L284" s="1"/>
  <c r="K283"/>
  <c r="L283" s="1"/>
  <c r="K282"/>
  <c r="L282" s="1"/>
  <c r="K281"/>
  <c r="L281" s="1"/>
  <c r="K280"/>
  <c r="L280" s="1"/>
  <c r="K278"/>
  <c r="L278" s="1"/>
  <c r="K276"/>
  <c r="L276" s="1"/>
  <c r="K274"/>
  <c r="L274" s="1"/>
  <c r="K272"/>
  <c r="L272" s="1"/>
  <c r="K271"/>
  <c r="L271" s="1"/>
  <c r="K270"/>
  <c r="L270" s="1"/>
  <c r="K268"/>
  <c r="L268" s="1"/>
  <c r="K267"/>
  <c r="L267" s="1"/>
  <c r="K266"/>
  <c r="L266" s="1"/>
  <c r="K265"/>
  <c r="K264"/>
  <c r="L264" s="1"/>
  <c r="K263"/>
  <c r="L263" s="1"/>
  <c r="K261"/>
  <c r="L261" s="1"/>
  <c r="K260"/>
  <c r="L260" s="1"/>
  <c r="K259"/>
  <c r="L259" s="1"/>
  <c r="K258"/>
  <c r="L258" s="1"/>
  <c r="K257"/>
  <c r="L257" s="1"/>
  <c r="F256"/>
  <c r="K256" s="1"/>
  <c r="L256" s="1"/>
  <c r="H255"/>
  <c r="K255" s="1"/>
  <c r="L255" s="1"/>
  <c r="K252"/>
  <c r="L252" s="1"/>
  <c r="K251"/>
  <c r="L251" s="1"/>
  <c r="K250"/>
  <c r="L250" s="1"/>
  <c r="K249"/>
  <c r="L249" s="1"/>
  <c r="K248"/>
  <c r="L248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H221"/>
  <c r="K221" s="1"/>
  <c r="L221" s="1"/>
  <c r="F220"/>
  <c r="K220" s="1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M7"/>
  <c r="D7" i="5"/>
  <c r="K6" i="4"/>
  <c r="K6" i="3"/>
  <c r="L6" i="2"/>
</calcChain>
</file>

<file path=xl/sharedStrings.xml><?xml version="1.0" encoding="utf-8"?>
<sst xmlns="http://schemas.openxmlformats.org/spreadsheetml/2006/main" count="3618" uniqueCount="1321">
  <si>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</si>
  <si>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</si>
  <si>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</si>
  <si>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</si>
  <si>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</si>
  <si>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</si>
  <si>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</si>
  <si>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</si>
  <si>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</si>
  <si>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</si>
  <si>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</si>
  <si>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</si>
  <si>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</si>
  <si>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</si>
  <si>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</si>
  <si>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</si>
  <si>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</si>
  <si>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</si>
  <si>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</si>
  <si>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</si>
  <si>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</si>
  <si>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</si>
  <si>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</si>
  <si>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</si>
  <si>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</si>
  <si>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</si>
  <si>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</si>
  <si>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</si>
  <si>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</si>
  <si>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</si>
  <si>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</si>
  <si>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</si>
  <si>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</si>
  <si>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</si>
  <si>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</si>
  <si>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</si>
  <si>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</si>
  <si>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</si>
  <si>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</si>
  <si>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</si>
  <si>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</si>
  <si>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</si>
  <si>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</si>
  <si>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</si>
  <si>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</si>
  <si>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</si>
  <si>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</si>
  <si>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</si>
  <si>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</si>
  <si>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</si>
  <si>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</si>
  <si>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</si>
  <si>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</si>
  <si>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</si>
  <si>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</si>
  <si>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</si>
  <si>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</si>
  <si>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</si>
  <si>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</si>
  <si>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</si>
  <si>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</si>
  <si>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</si>
  <si>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</si>
  <si>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</si>
  <si>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</si>
  <si>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</si>
  <si>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</si>
  <si>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</si>
  <si>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</si>
  <si>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</si>
  <si>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</si>
  <si>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</si>
  <si>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</si>
  <si>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</si>
  <si>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</si>
  <si>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</si>
  <si>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</si>
  <si>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</si>
  <si>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</si>
  <si>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</si>
  <si>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</si>
  <si>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</si>
  <si>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</si>
  <si>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</si>
  <si>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</si>
  <si>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</si>
  <si>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</si>
  <si>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</si>
  <si>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</si>
  <si>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</si>
  <si>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</si>
  <si>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</si>
  <si>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</si>
  <si>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</si>
  <si>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</si>
  <si>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</si>
  <si>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</si>
  <si>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</si>
  <si>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</si>
  <si>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</si>
  <si>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</si>
  <si>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</si>
  <si>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</si>
  <si>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</si>
  <si>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</si>
  <si>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</si>
  <si>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</si>
  <si>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</si>
  <si>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</si>
  <si>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</si>
  <si>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</si>
  <si>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</si>
  <si>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</si>
  <si>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</si>
  <si>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</si>
  <si>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</si>
  <si>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</si>
  <si>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</si>
  <si>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</si>
  <si>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</si>
  <si>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</si>
  <si>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</si>
  <si>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</si>
  <si>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</si>
  <si>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</si>
  <si>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</si>
  <si>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</si>
  <si>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</si>
  <si>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</si>
  <si>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</si>
  <si>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</si>
  <si>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</si>
  <si>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</si>
  <si>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</si>
  <si>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</si>
  <si>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</si>
  <si>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</si>
  <si>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</si>
  <si>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</si>
  <si>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</si>
  <si>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</si>
  <si>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</si>
  <si>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</si>
  <si>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</si>
  <si>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</si>
  <si>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</si>
  <si>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</si>
  <si>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</si>
  <si>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</si>
  <si>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</si>
  <si>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</si>
  <si>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</si>
  <si>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</si>
  <si>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</si>
  <si>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</si>
  <si>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</si>
  <si>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</si>
  <si>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</si>
  <si>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</si>
  <si>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</si>
  <si>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</si>
  <si>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</si>
  <si>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</si>
  <si>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</si>
  <si>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</si>
  <si>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</si>
  <si>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</si>
  <si>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</si>
  <si>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</si>
  <si>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</si>
  <si>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</si>
  <si>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</si>
  <si>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</si>
  <si>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</si>
  <si>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</si>
  <si>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</si>
  <si>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</si>
  <si>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</si>
  <si>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</si>
  <si>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</si>
  <si>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</si>
  <si>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</si>
  <si>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</si>
  <si>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</si>
  <si>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</si>
  <si>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</si>
  <si>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</si>
  <si>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</si>
  <si>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</si>
  <si>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</si>
  <si>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</si>
  <si>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</si>
  <si>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</si>
  <si>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</si>
  <si>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</si>
  <si>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</si>
  <si>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</si>
  <si>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</si>
  <si>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</si>
  <si>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</si>
  <si>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</si>
  <si>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</si>
  <si>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</si>
  <si>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</si>
  <si>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</si>
  <si>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</si>
  <si>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</si>
  <si>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</si>
  <si>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</si>
  <si>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</si>
  <si>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</si>
  <si>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</si>
  <si>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</si>
  <si>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</si>
  <si>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</si>
  <si>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</si>
  <si>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</si>
  <si>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</si>
  <si>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</si>
  <si>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</si>
  <si>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</si>
  <si>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</si>
  <si>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</si>
  <si>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</si>
  <si>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</si>
  <si>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</si>
  <si>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</si>
  <si>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</si>
  <si>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</si>
  <si>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</si>
  <si>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</si>
  <si>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</si>
  <si>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</si>
  <si>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</si>
  <si>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</si>
  <si>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</si>
  <si>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</si>
  <si>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</si>
  <si>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</si>
  <si>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</si>
  <si>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</si>
  <si>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</si>
  <si>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</si>
  <si>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</si>
  <si>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</si>
  <si>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</si>
  <si>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</si>
  <si>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</si>
  <si>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</si>
  <si>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</si>
  <si>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</si>
  <si>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</si>
  <si>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</si>
  <si>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</si>
  <si>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</si>
  <si>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</si>
  <si>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</si>
  <si>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</si>
  <si>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</si>
  <si>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</si>
  <si>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</si>
  <si>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</si>
  <si>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</si>
  <si>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</si>
  <si>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</si>
  <si>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</si>
  <si>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</si>
  <si>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</si>
  <si>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</si>
  <si>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</si>
  <si>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</si>
  <si>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</si>
  <si>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</si>
  <si>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</si>
  <si>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</si>
  <si>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</si>
  <si>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</si>
  <si>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</si>
  <si>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</si>
  <si>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</si>
  <si>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</si>
  <si>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</si>
  <si>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</si>
  <si>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</si>
  <si>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</si>
  <si>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</si>
  <si>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</si>
  <si>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</si>
  <si>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</si>
  <si>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</si>
  <si>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</si>
  <si>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</si>
  <si>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</si>
  <si>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</si>
  <si>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</si>
  <si>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</si>
  <si>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</si>
  <si>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</si>
  <si>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</si>
  <si>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</si>
  <si>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</si>
  <si>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</si>
  <si>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</si>
  <si>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</si>
  <si>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</si>
  <si>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</si>
  <si>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</si>
  <si>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</si>
  <si>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</si>
  <si>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</si>
  <si>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</si>
  <si>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</si>
  <si>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</si>
  <si>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</si>
  <si>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</si>
  <si>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</si>
  <si>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</si>
  <si>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</si>
  <si>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</si>
  <si>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</si>
  <si>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</si>
  <si>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</si>
  <si>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</si>
  <si>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</si>
  <si>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</si>
  <si>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</si>
  <si>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</si>
  <si>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</si>
  <si>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</si>
  <si>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</si>
  <si>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</si>
  <si>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</si>
  <si>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</si>
  <si>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</si>
  <si>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</si>
  <si>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</si>
  <si>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</si>
  <si>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</si>
  <si>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</si>
  <si>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</si>
  <si>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</si>
  <si>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</si>
  <si>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</si>
  <si>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</si>
  <si>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</si>
  <si>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</si>
  <si>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</si>
  <si>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</si>
  <si>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</si>
  <si>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</si>
  <si>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</si>
  <si>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</si>
  <si>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</si>
  <si>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</si>
  <si>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</si>
  <si>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</si>
  <si>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</si>
  <si>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</si>
  <si>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</si>
  <si>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</si>
  <si>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</si>
  <si>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</si>
  <si>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</si>
  <si>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</si>
  <si>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</si>
  <si>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</si>
  <si>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</si>
  <si>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</si>
  <si>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</si>
  <si>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</si>
  <si>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</si>
  <si>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</si>
  <si>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</si>
  <si>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</si>
  <si>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</si>
  <si>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</si>
  <si>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</si>
  <si>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</si>
  <si>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</si>
  <si>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</si>
  <si>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</si>
  <si>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</si>
  <si>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</si>
  <si>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</si>
  <si>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</si>
  <si>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</si>
  <si>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</si>
  <si>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</si>
  <si>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</si>
  <si>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</si>
  <si>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</si>
  <si>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</si>
  <si>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</si>
  <si>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</si>
  <si>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</si>
  <si>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</si>
  <si>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</si>
  <si>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</si>
  <si>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</si>
  <si>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</si>
  <si>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</si>
  <si>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</si>
  <si>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</si>
  <si>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</si>
  <si>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</si>
  <si>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</si>
  <si>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</si>
  <si>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</si>
  <si>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</si>
  <si>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</si>
  <si>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</si>
  <si>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</si>
  <si>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</si>
  <si>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</si>
  <si>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</si>
  <si>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</si>
  <si>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</si>
  <si>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</si>
  <si>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</si>
  <si>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</si>
  <si>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</si>
  <si>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</si>
  <si>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</si>
  <si>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</si>
  <si>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</si>
  <si>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</si>
  <si>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</si>
  <si>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</si>
  <si>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</si>
  <si>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</si>
  <si>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</si>
  <si>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</si>
  <si>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</si>
  <si>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</si>
  <si>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</si>
  <si>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</si>
  <si>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</si>
  <si>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</si>
  <si>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</si>
  <si>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</si>
  <si>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</si>
  <si>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</si>
  <si>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</si>
  <si>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</si>
  <si>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</si>
  <si>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</si>
  <si>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</si>
  <si>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</si>
  <si>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</si>
  <si>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</si>
  <si>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</si>
  <si>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</si>
  <si>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</si>
  <si>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</si>
  <si>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</si>
  <si>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</si>
  <si>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</si>
  <si>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</si>
  <si>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</si>
  <si>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</si>
  <si>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</si>
  <si>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</si>
  <si>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</si>
  <si>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</si>
  <si>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</si>
  <si>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</si>
  <si>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</si>
  <si>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</si>
  <si>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</si>
  <si>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</si>
  <si>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</si>
  <si>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</si>
  <si>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</si>
  <si>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</si>
  <si>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</si>
  <si>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</si>
  <si>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</si>
  <si>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</si>
  <si>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</si>
  <si>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</si>
  <si>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</si>
  <si>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</si>
  <si>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</si>
  <si>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</si>
  <si>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</si>
  <si>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</si>
  <si>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</si>
  <si>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</si>
  <si>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</si>
  <si>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</si>
  <si>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</si>
  <si>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</si>
  <si>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</si>
  <si>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</si>
  <si>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</si>
  <si>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</si>
  <si>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</si>
  <si>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</si>
  <si>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</si>
  <si>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</si>
  <si>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</si>
  <si>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</si>
  <si>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</si>
  <si>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</si>
  <si>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</si>
  <si>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</si>
  <si>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</si>
  <si>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</si>
  <si>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</si>
  <si>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</si>
  <si>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</si>
  <si>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</si>
  <si>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</si>
  <si>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</si>
  <si>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</si>
  <si>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</si>
  <si>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</si>
  <si>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</si>
  <si>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</si>
  <si>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</si>
  <si>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</si>
  <si>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</si>
  <si>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</si>
  <si>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</si>
  <si>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</si>
  <si>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</si>
  <si>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</si>
  <si>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</si>
  <si>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</si>
  <si>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</si>
  <si>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</si>
  <si>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</si>
  <si>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</si>
  <si>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</si>
  <si>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</si>
  <si>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</si>
  <si>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</si>
  <si>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</si>
  <si>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</si>
  <si>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</si>
  <si>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</si>
  <si>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</si>
  <si>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</si>
  <si>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</si>
  <si>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</si>
  <si>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</si>
  <si>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</si>
  <si>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</si>
  <si>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</si>
  <si>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</si>
  <si>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</si>
  <si>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</si>
  <si>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</si>
  <si>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</si>
  <si>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</si>
  <si>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</si>
  <si>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</si>
  <si>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</si>
  <si>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</si>
  <si>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</si>
  <si>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</si>
  <si>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</si>
  <si>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</si>
  <si>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</si>
  <si>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</si>
  <si>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</si>
  <si>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</si>
  <si>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</si>
  <si>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</si>
  <si>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</si>
  <si>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</si>
  <si>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</si>
  <si>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</si>
  <si>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</si>
  <si>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</si>
  <si>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</si>
  <si>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</si>
  <si>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</si>
  <si>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</si>
  <si>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</si>
  <si>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</si>
  <si>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</si>
  <si>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</si>
  <si>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</si>
  <si>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</si>
  <si>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</si>
  <si>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</si>
  <si>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</si>
  <si>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</si>
  <si>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</si>
  <si>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</si>
  <si>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</si>
  <si>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</si>
  <si>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</si>
  <si>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</si>
  <si>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</si>
  <si>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</si>
  <si>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</si>
  <si>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</si>
  <si>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</si>
  <si>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</si>
  <si>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</si>
  <si>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</si>
  <si>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</si>
  <si>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</si>
  <si>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</si>
  <si>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</si>
  <si>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</si>
  <si>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</si>
  <si>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</si>
  <si>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</si>
  <si>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</si>
  <si>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</si>
  <si>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</si>
  <si>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</si>
  <si>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</si>
  <si>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</si>
  <si>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</si>
  <si>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</si>
  <si>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</si>
  <si>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</si>
  <si>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</si>
  <si>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</si>
  <si>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</si>
  <si>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</si>
  <si>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</si>
  <si>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</si>
  <si>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</si>
  <si>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</si>
  <si>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</si>
  <si>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</si>
  <si>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</si>
  <si>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</si>
  <si>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</si>
  <si>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</si>
  <si>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</si>
  <si>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</si>
  <si>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</si>
  <si>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</si>
  <si>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</si>
  <si>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</si>
  <si>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</si>
  <si>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</si>
  <si>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</si>
  <si>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</si>
  <si>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</si>
  <si>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</si>
  <si>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</si>
  <si>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</si>
  <si>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</si>
  <si>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</si>
  <si>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</si>
  <si>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</si>
  <si>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</si>
  <si>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</si>
  <si>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</si>
  <si>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</si>
  <si>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</si>
  <si>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</si>
  <si>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</si>
  <si>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</si>
  <si>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</si>
  <si>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</si>
  <si>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</si>
  <si>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</si>
  <si>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</si>
  <si>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</si>
  <si>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</si>
  <si>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</si>
  <si>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</si>
  <si>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</si>
  <si>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</si>
  <si>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</si>
  <si>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</si>
  <si>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</si>
  <si>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</si>
  <si>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</si>
  <si>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</si>
  <si>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</si>
  <si>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</si>
  <si>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</si>
  <si>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</si>
  <si>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</si>
  <si>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</si>
  <si>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</si>
  <si>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</si>
  <si>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</si>
  <si>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</si>
  <si>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</si>
  <si>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</si>
  <si>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</si>
  <si>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</si>
  <si>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</si>
  <si>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</si>
  <si>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</si>
  <si>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</si>
  <si>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</si>
  <si>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</si>
  <si>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</si>
  <si>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</si>
  <si>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</si>
  <si>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</si>
  <si>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</si>
  <si>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</si>
  <si>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</si>
  <si>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</si>
  <si>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</si>
  <si>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</si>
  <si>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</si>
  <si>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</si>
  <si>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</si>
  <si>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</si>
  <si>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</si>
  <si>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</si>
  <si>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</si>
  <si>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</si>
  <si>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</si>
  <si>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</si>
  <si>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</si>
  <si>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</si>
  <si>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</si>
  <si>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</si>
  <si>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</si>
  <si>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</si>
  <si>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</si>
  <si>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</si>
  <si>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</si>
  <si>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</si>
  <si>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</si>
  <si>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</si>
  <si>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</si>
  <si>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</si>
  <si>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</si>
  <si>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</si>
  <si>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</si>
  <si>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</si>
  <si>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</si>
  <si>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</si>
  <si>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</si>
  <si>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</si>
  <si>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</si>
  <si>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</si>
  <si>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</si>
  <si>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</si>
  <si>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</si>
  <si>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</si>
  <si>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</si>
  <si>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</si>
  <si>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</si>
  <si>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</si>
  <si>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</si>
  <si>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</si>
  <si>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</si>
  <si>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</si>
  <si>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</si>
  <si>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</si>
  <si>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</si>
  <si>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</si>
  <si>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</si>
  <si>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</si>
  <si>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</si>
  <si>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</si>
  <si>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</si>
  <si>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</si>
  <si>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</si>
  <si>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</si>
  <si>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</si>
  <si>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</si>
  <si>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</si>
  <si>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</si>
  <si>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</si>
  <si>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</si>
  <si>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</si>
  <si>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</si>
  <si>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</si>
  <si>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</si>
  <si>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</si>
  <si>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</si>
  <si>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</si>
  <si>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</si>
  <si>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</si>
  <si>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</si>
  <si>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</si>
  <si>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</si>
  <si>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</si>
  <si>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</si>
  <si>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</si>
  <si>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</si>
  <si>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</si>
  <si>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</si>
  <si>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</si>
  <si>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</si>
  <si>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</si>
  <si>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</si>
  <si>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</si>
  <si>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</si>
  <si>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</si>
  <si>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</si>
  <si>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</si>
  <si>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</si>
  <si>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</si>
  <si>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</si>
  <si>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</si>
  <si>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</si>
  <si>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</si>
  <si>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</si>
  <si>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</si>
  <si>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</si>
  <si>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</si>
  <si>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</si>
  <si>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</si>
  <si>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</si>
  <si>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</si>
  <si>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</si>
  <si>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</si>
  <si>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</si>
  <si>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</si>
  <si>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</si>
  <si>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</si>
  <si>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</si>
  <si>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</si>
  <si>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</si>
  <si>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</si>
  <si>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</si>
  <si>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</si>
  <si>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</si>
  <si>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</si>
  <si>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</si>
  <si>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</si>
  <si>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</si>
  <si>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</si>
  <si>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</si>
  <si>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</si>
  <si>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</si>
  <si>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</si>
  <si>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</si>
  <si>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</si>
  <si>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</si>
  <si>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</si>
  <si>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</si>
  <si>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</si>
  <si>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</si>
  <si>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</si>
  <si>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</si>
  <si>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</si>
  <si>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</si>
  <si>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</si>
  <si>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</si>
  <si>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</si>
  <si>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</si>
  <si>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</si>
  <si>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</si>
  <si>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</si>
  <si>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</si>
  <si>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1250-1300</t>
  </si>
  <si>
    <t>1150-1200</t>
  </si>
  <si>
    <t>Profit of Rs.100/-</t>
  </si>
  <si>
    <t>Profit of Rs.82.5/-</t>
  </si>
  <si>
    <t>MIDCPNIFTY</t>
  </si>
  <si>
    <t>140-160</t>
  </si>
  <si>
    <t>230-240</t>
  </si>
  <si>
    <t>Profit of Rs.25.5/-</t>
  </si>
  <si>
    <t>920-960</t>
  </si>
  <si>
    <t>630-640</t>
  </si>
  <si>
    <t>Profit of Rs.11.5/-</t>
  </si>
  <si>
    <t>Part profiit of Rs.460/-</t>
  </si>
  <si>
    <t>70-90</t>
  </si>
  <si>
    <t>1245-1265</t>
  </si>
  <si>
    <t>BHARATFORG MAR FUT</t>
  </si>
  <si>
    <t>HDFCBANK MAR FUT</t>
  </si>
  <si>
    <t>160-170</t>
  </si>
  <si>
    <t>2500-2600</t>
  </si>
  <si>
    <t>750-780</t>
  </si>
  <si>
    <t>1000-1050</t>
  </si>
  <si>
    <t>SIEMENS MAR FUT</t>
  </si>
  <si>
    <t>1470-1480</t>
  </si>
  <si>
    <t>2400-2450</t>
  </si>
  <si>
    <t>1880-1920</t>
  </si>
  <si>
    <t>Loss of Rs.22/-</t>
  </si>
  <si>
    <t>680-695</t>
  </si>
  <si>
    <t>INFY MAR FUT</t>
  </si>
  <si>
    <t>1750-1780</t>
  </si>
  <si>
    <t>RELIANCE 2420 CE MAR</t>
  </si>
  <si>
    <t>NIFTY 16750 CE 03-MAR</t>
  </si>
  <si>
    <t>150-200</t>
  </si>
  <si>
    <t>SRF  MAR FUT</t>
  </si>
  <si>
    <t>GSPL MAR FUT</t>
  </si>
  <si>
    <t>290-295</t>
  </si>
  <si>
    <t>2380-2420</t>
  </si>
  <si>
    <t>740-780</t>
  </si>
  <si>
    <t xml:space="preserve">JSWSTEEL </t>
  </si>
  <si>
    <t>680-690</t>
  </si>
  <si>
    <t>ASIANPAINT 3100 CE MAR</t>
  </si>
  <si>
    <t>PCBL</t>
  </si>
  <si>
    <t>RBA</t>
  </si>
  <si>
    <t>SONACOMS</t>
  </si>
  <si>
    <t>Retail Research Technical Calls &amp; Fundamental Performance Report for the month of Mar-2022</t>
  </si>
  <si>
    <t>2150-2250</t>
  </si>
  <si>
    <t>430-440</t>
  </si>
  <si>
    <t>3550-3600</t>
  </si>
  <si>
    <t>1850-1900</t>
  </si>
  <si>
    <t>INFY 1740 CE MAR</t>
  </si>
  <si>
    <t>60-75</t>
  </si>
  <si>
    <t>80-90</t>
  </si>
  <si>
    <t xml:space="preserve">SRF  MAR FUT </t>
  </si>
  <si>
    <t>NIFTY 16500 CE 03-MAR</t>
  </si>
  <si>
    <t>80-100</t>
  </si>
  <si>
    <t>Profit of Rs.19.5/-</t>
  </si>
  <si>
    <t>285-295</t>
  </si>
  <si>
    <t>Profit of Rs.6/-</t>
  </si>
  <si>
    <t>Profit of Rs.27.5/-</t>
  </si>
  <si>
    <t>Loss of Rs.17/-</t>
  </si>
  <si>
    <t>Profit of Rs.45/-</t>
  </si>
  <si>
    <t>Profit of Rs.5/-</t>
  </si>
  <si>
    <t>Profit of Rs.19/-</t>
  </si>
  <si>
    <t>Loss of Rs.49.5/-</t>
  </si>
  <si>
    <t>Profit of Rs.63.5/-</t>
  </si>
  <si>
    <t>Profit of Rs.8/-</t>
  </si>
  <si>
    <t>Loss of Rs.36/-</t>
  </si>
  <si>
    <t>SBIN MAR FUT</t>
  </si>
  <si>
    <t>470-480</t>
  </si>
  <si>
    <t>MPHASIS MAR FUT</t>
  </si>
  <si>
    <t>3200-3250</t>
  </si>
  <si>
    <t>TECHM MAR FUT</t>
  </si>
  <si>
    <t>1450-1470</t>
  </si>
  <si>
    <t>Loss of Rs.130/-</t>
  </si>
  <si>
    <t>Loss of Rs.65/-</t>
  </si>
  <si>
    <t>380-385</t>
  </si>
  <si>
    <t>300-310</t>
  </si>
  <si>
    <t>Profit of Rs.7/-</t>
  </si>
  <si>
    <t>Loss of Rs.10/-</t>
  </si>
  <si>
    <t>Loss of Rs.45/-</t>
  </si>
  <si>
    <t>Loss of Rs.13/-</t>
  </si>
  <si>
    <t>HDFC 2300 CE MAR</t>
  </si>
  <si>
    <t>2370-2430</t>
  </si>
  <si>
    <t>Loss of Rs.37.5/-</t>
  </si>
  <si>
    <t>Profit of Rs.33/-</t>
  </si>
  <si>
    <t>Profit of Rs.14.5/-</t>
  </si>
  <si>
    <t>Profit of Rs.7.5/-</t>
  </si>
  <si>
    <t>1800-1820</t>
  </si>
  <si>
    <t>6900-7000</t>
  </si>
  <si>
    <t xml:space="preserve">BAJFINANCE </t>
  </si>
  <si>
    <t>1140-1200</t>
  </si>
  <si>
    <t>2450-2550</t>
  </si>
  <si>
    <t xml:space="preserve"> HCLTECH MAR FUT </t>
  </si>
  <si>
    <t>1160-1175</t>
  </si>
  <si>
    <t>Profit of Rs.14/-</t>
  </si>
  <si>
    <t>180-185</t>
  </si>
  <si>
    <t>Loss of Rs.47/-</t>
  </si>
  <si>
    <t>Loss of Rs.20/-</t>
  </si>
  <si>
    <t>1570-1600</t>
  </si>
  <si>
    <t>Profit of Rs.17.5/-</t>
  </si>
  <si>
    <t>Loss of Rs.55/-</t>
  </si>
  <si>
    <t>Loss of Rs.160/-</t>
  </si>
  <si>
    <t>Loss of Rs.115/-</t>
  </si>
  <si>
    <t>ZYDUSLIFE</t>
  </si>
  <si>
    <t>Loss of Rs.8.25/-</t>
  </si>
  <si>
    <t>Profit of Rs.49.5/-</t>
  </si>
  <si>
    <t>COLPAL MAR FUT</t>
  </si>
  <si>
    <t>APOLLOTYRE MAR FUT</t>
  </si>
  <si>
    <t>1440-1470</t>
  </si>
  <si>
    <t>HDFC MAR FUT</t>
  </si>
  <si>
    <t>2160-2200</t>
  </si>
  <si>
    <t>Loss of Rs.5.5/-</t>
  </si>
  <si>
    <t>365-370</t>
  </si>
  <si>
    <t>INFY 1760 CE MAR</t>
  </si>
  <si>
    <t>65-75</t>
  </si>
  <si>
    <t>RELIANCE 2300 CE MAR</t>
  </si>
  <si>
    <t>AMBUJACEM MAR FUT</t>
  </si>
  <si>
    <t>285-290</t>
  </si>
  <si>
    <t>690-700</t>
  </si>
  <si>
    <t>275-285</t>
  </si>
  <si>
    <t>M&amp;M MAR FUT</t>
  </si>
  <si>
    <t>720-730</t>
  </si>
  <si>
    <t>3270-3350</t>
  </si>
  <si>
    <t>TRENT MAR FUT</t>
  </si>
  <si>
    <t>Profit of Rs.5.5/-</t>
  </si>
  <si>
    <t>1070-1090</t>
  </si>
  <si>
    <t>Profit of Rs.24/-</t>
  </si>
  <si>
    <t>1090-1110</t>
  </si>
  <si>
    <t>ALPHA LEON ENTERPRISES LLP</t>
  </si>
  <si>
    <t>1180-1200</t>
  </si>
  <si>
    <t>2280-2300</t>
  </si>
  <si>
    <t>Profit of Rs.21.5/-</t>
  </si>
  <si>
    <t>Profit of Rs.65/-</t>
  </si>
  <si>
    <t>295-300</t>
  </si>
  <si>
    <t>460-465</t>
  </si>
  <si>
    <t>Profit of Rs.62.5/-</t>
  </si>
  <si>
    <t>275-280</t>
  </si>
  <si>
    <t>COFORGE MAR FUT</t>
  </si>
  <si>
    <t>4850-4950</t>
  </si>
  <si>
    <t>Profit of Rs.10.5/-</t>
  </si>
  <si>
    <t>790-820</t>
  </si>
  <si>
    <t>Loss of Rs.85/-</t>
  </si>
  <si>
    <t>HCLTECH MAR FUT</t>
  </si>
  <si>
    <t>NIFTY 16700 PE 10-MAR</t>
  </si>
  <si>
    <t>90-110</t>
  </si>
  <si>
    <t>2080-2120</t>
  </si>
  <si>
    <t>158-160</t>
  </si>
  <si>
    <t xml:space="preserve">HINDCOPPER MAR FUT </t>
  </si>
  <si>
    <t>130-132</t>
  </si>
  <si>
    <t>VEDL MAR FUT</t>
  </si>
  <si>
    <t>382-387</t>
  </si>
  <si>
    <t>PIDILITIND MAR FUT</t>
  </si>
  <si>
    <t>NIFTY 16500 CE 10 MAR</t>
  </si>
  <si>
    <t>Profit of Rs.20/-</t>
  </si>
  <si>
    <t>Profit of Rs.23/-</t>
  </si>
  <si>
    <t>Part profit of Rs.7/-</t>
  </si>
  <si>
    <t>Profit of Rs.4/-</t>
  </si>
  <si>
    <t>N</t>
  </si>
  <si>
    <t>Profit of Rs.130/-</t>
  </si>
  <si>
    <t>Sell</t>
  </si>
  <si>
    <t>580-570</t>
  </si>
  <si>
    <t>Profit of Rs.12.5/-</t>
  </si>
  <si>
    <t>222-225</t>
  </si>
  <si>
    <t>Profit of Rs.0.5/-</t>
  </si>
  <si>
    <t>Profit of Rs.2.75/-</t>
  </si>
  <si>
    <t>HDFC 2200 PE MAR</t>
  </si>
  <si>
    <t>Profit of Rs.6.5/-</t>
  </si>
  <si>
    <t xml:space="preserve">SRF MAR FUT </t>
  </si>
  <si>
    <t>2300-2340</t>
  </si>
  <si>
    <t>Part profit of Rs.45/-</t>
  </si>
  <si>
    <t>COROMANDEL MAR FUT</t>
  </si>
  <si>
    <t>810-820</t>
  </si>
  <si>
    <t>209.5-210.5</t>
  </si>
  <si>
    <t>218-222</t>
  </si>
  <si>
    <t>Profit of Rs.12/-</t>
  </si>
  <si>
    <t>HINDCOPPER MAR FUT</t>
  </si>
  <si>
    <t>126-129</t>
  </si>
  <si>
    <t>NIFTY MAR FUT</t>
  </si>
  <si>
    <t>16500-16400</t>
  </si>
  <si>
    <t>HDFCAMC MAR FUT</t>
  </si>
  <si>
    <t>2210-2260</t>
  </si>
  <si>
    <t>NIFTY 16500 PE 17-MAR</t>
  </si>
  <si>
    <t>Loss of Rs.15/-</t>
  </si>
  <si>
    <t>Loss of Rs.99/-</t>
  </si>
  <si>
    <t>Profit of Rs.35/-</t>
  </si>
  <si>
    <t>AARTIIND MAR FUT</t>
  </si>
  <si>
    <t>895-905</t>
  </si>
  <si>
    <t>LT MAR FUT</t>
  </si>
  <si>
    <t>1780-1800</t>
  </si>
  <si>
    <t>IEX MAR FUT</t>
  </si>
  <si>
    <t>226-228</t>
  </si>
  <si>
    <t>16800-16850</t>
  </si>
  <si>
    <t>Profit of Rs.50/-</t>
  </si>
  <si>
    <t>HDFCBANK 1460 CE MAR</t>
  </si>
  <si>
    <t>Loss of Rs.3.25/-</t>
  </si>
  <si>
    <t>Loss of Rs.2.75/-</t>
  </si>
  <si>
    <t>35-45</t>
  </si>
  <si>
    <t xml:space="preserve"> NIFTY 16800 CE 17-MAR</t>
  </si>
  <si>
    <t>150-180</t>
  </si>
  <si>
    <t>1580-1590</t>
  </si>
  <si>
    <t>1650-1700</t>
  </si>
  <si>
    <t>Profit of Rs.38.5/-</t>
  </si>
  <si>
    <t>RGRL</t>
  </si>
  <si>
    <t>Profit of Rs.117.5/-</t>
  </si>
  <si>
    <t>Loss of Rs.6.5/-</t>
  </si>
  <si>
    <t>3300-3350</t>
  </si>
  <si>
    <t>NIFTY 16800 PE 17-MAR</t>
  </si>
  <si>
    <t xml:space="preserve">BANKNIFTY 35200 PE 17-MAR </t>
  </si>
  <si>
    <t>320-400</t>
  </si>
  <si>
    <t>Profit of Rs.75/-</t>
  </si>
  <si>
    <t>Loss of Rs.18/-</t>
  </si>
  <si>
    <t>SBIN 480 PE MAR</t>
  </si>
  <si>
    <t>14-15</t>
  </si>
  <si>
    <t>RELIANCE 2380 PE MAR</t>
  </si>
  <si>
    <t>60-70</t>
  </si>
  <si>
    <t>HINDUNILVR MAR FUT</t>
  </si>
  <si>
    <t>Buy&lt;&gt;</t>
  </si>
  <si>
    <t>Loss of Rs.75/-</t>
  </si>
  <si>
    <t>Profit of Rs.39/-</t>
  </si>
  <si>
    <t>KOCL</t>
  </si>
  <si>
    <t>RCIIND</t>
  </si>
  <si>
    <t>ARUN KUMAR JAIN</t>
  </si>
  <si>
    <t>Profit of Rs.57.5/-</t>
  </si>
  <si>
    <t>Loss of Rs.12/-</t>
  </si>
  <si>
    <t>1160-1170</t>
  </si>
  <si>
    <t>Profit of Rs.44/-</t>
  </si>
  <si>
    <t>NIFTY 17250 CE 17-MAR</t>
  </si>
  <si>
    <t>Profit of Rs.38/-</t>
  </si>
  <si>
    <t>MOTHERSUMI  135 PE</t>
  </si>
  <si>
    <t>7.0-10.0</t>
  </si>
  <si>
    <t>127-130</t>
  </si>
  <si>
    <t>Profit of Rs.3.5/-</t>
  </si>
  <si>
    <t>ABB MAR FUT</t>
  </si>
  <si>
    <t>2230-2250</t>
  </si>
  <si>
    <t>KOTAKBANK MAR FUT</t>
  </si>
  <si>
    <t>1860-1890</t>
  </si>
  <si>
    <t>315-325</t>
  </si>
  <si>
    <t>NIFTY 17300 CE 17-MAR</t>
  </si>
  <si>
    <t>Loss of Rs.105/-</t>
  </si>
  <si>
    <t>Loss of Rs.3.1/-</t>
  </si>
  <si>
    <t>Loss of Rs.16/-</t>
  </si>
  <si>
    <t>NNM SECURITIES PVT LTD</t>
  </si>
  <si>
    <t>AEPL</t>
  </si>
  <si>
    <t>INDIACREDIT RISK MANAGEMENT LLP</t>
  </si>
  <si>
    <t>ELEFLOR</t>
  </si>
  <si>
    <t>ROUNAK LOHIA HUF</t>
  </si>
  <si>
    <t>IFL</t>
  </si>
  <si>
    <t>RCL</t>
  </si>
  <si>
    <t>VAISHALI</t>
  </si>
  <si>
    <t>Vaishali Pharma Limited</t>
  </si>
  <si>
    <t>KARAN SURESH MAJITHIA</t>
  </si>
  <si>
    <t>Loss of Rs.42.5/-</t>
  </si>
  <si>
    <t>2450-2490</t>
  </si>
  <si>
    <t xml:space="preserve"> MFSL </t>
  </si>
  <si>
    <t>820-840</t>
  </si>
  <si>
    <t>2150-2160</t>
  </si>
  <si>
    <t>1815-1830</t>
  </si>
  <si>
    <t>Loss of Rs.32.5/-</t>
  </si>
  <si>
    <t>Loss of Rs.23.5/-</t>
  </si>
  <si>
    <t>NIFTY 17500 CE 24-MAR</t>
  </si>
  <si>
    <t>120-140</t>
  </si>
  <si>
    <t>1630-1650</t>
  </si>
  <si>
    <t>1800-1900</t>
  </si>
  <si>
    <t>710-715</t>
  </si>
  <si>
    <t>740-750</t>
  </si>
  <si>
    <t>Loss of Rs.24/-</t>
  </si>
  <si>
    <t>ACC 2100 CE MAR</t>
  </si>
  <si>
    <t>43-46</t>
  </si>
  <si>
    <t>65-85</t>
  </si>
  <si>
    <t>121-122</t>
  </si>
  <si>
    <t>ADCON</t>
  </si>
  <si>
    <t>ANITA ROY</t>
  </si>
  <si>
    <t>GEETA MONDAL</t>
  </si>
  <si>
    <t>PARAG J SHETH HUF</t>
  </si>
  <si>
    <t>BCLENTERPR</t>
  </si>
  <si>
    <t>DHARMESH MALDEVBHAI GODHANIA</t>
  </si>
  <si>
    <t>GHANSHYAMBHAI MANSUKHBHAI KHAMBHAYATA</t>
  </si>
  <si>
    <t>PURVESH DEVDATT MAJMUDAR</t>
  </si>
  <si>
    <t>EKENNIS</t>
  </si>
  <si>
    <t>GALADA</t>
  </si>
  <si>
    <t>HEMANT KUMAR GUPTA</t>
  </si>
  <si>
    <t>SHARON GUPTA</t>
  </si>
  <si>
    <t>OLGA TRADING PRIVATE LIMITED</t>
  </si>
  <si>
    <t>ARTLINK VINTRADE LIMITED</t>
  </si>
  <si>
    <t>BABUBHAI SOMABHAI RATHOD</t>
  </si>
  <si>
    <t>METALCO</t>
  </si>
  <si>
    <t>LEHAR TECHNOLOGIES PVT LTD</t>
  </si>
  <si>
    <t>HARSHIT FINVEST PVT LTD</t>
  </si>
  <si>
    <t>SWORDEDGE</t>
  </si>
  <si>
    <t>NIMISH PANDE</t>
  </si>
  <si>
    <t>TARINI</t>
  </si>
  <si>
    <t>NU HEIGHTS AGENCY PRIVATE LIMITED</t>
  </si>
  <si>
    <t>GRAVITON RESEARCH CAPITAL LLP</t>
  </si>
  <si>
    <t>XTX MARKETS LLP</t>
  </si>
  <si>
    <t>INTLCONV</t>
  </si>
  <si>
    <t>Intl Conveyors Limited</t>
  </si>
  <si>
    <t>PARTH INFIN BROKERS PVT LTD</t>
  </si>
  <si>
    <t>SELAN</t>
  </si>
  <si>
    <t>Selan Exploration Technol</t>
  </si>
  <si>
    <t>RAJASTHAN GLOBAL SECURITIES PVT LTD</t>
  </si>
  <si>
    <t>3060-3080</t>
  </si>
  <si>
    <t>3200-325-</t>
  </si>
  <si>
    <t>Loss of Rs.9.5/-</t>
  </si>
  <si>
    <t>Loss of Rs.45.5/-</t>
  </si>
  <si>
    <t>Loss of Rs.32/-</t>
  </si>
  <si>
    <t>HDFCBANK 1490 CE MAR</t>
  </si>
  <si>
    <t>30-40</t>
  </si>
  <si>
    <t>LT 1760 CE MAR</t>
  </si>
  <si>
    <t>40-48</t>
  </si>
  <si>
    <t>2440-2450</t>
  </si>
  <si>
    <t>2520-2550</t>
  </si>
  <si>
    <t>1785-1805</t>
  </si>
  <si>
    <t>1950-2000</t>
  </si>
  <si>
    <t>NIFTY 17500 CE 31-MAR</t>
  </si>
  <si>
    <t>250-300</t>
  </si>
  <si>
    <t>Profit of Rs.18.5/-</t>
  </si>
  <si>
    <t>Profit of Rs.20.5/-</t>
  </si>
  <si>
    <t>Profit of Rs.0.6/-</t>
  </si>
  <si>
    <t>1183-1185</t>
  </si>
  <si>
    <t>1220-1230</t>
  </si>
  <si>
    <t>ASIANPAINT 3080 CE MAR</t>
  </si>
  <si>
    <t>55-58</t>
  </si>
  <si>
    <t>HDFC 2400 CE MAR</t>
  </si>
  <si>
    <t>41-43</t>
  </si>
  <si>
    <t>55-65</t>
  </si>
  <si>
    <t>RELIANCE 2540 CE MAR</t>
  </si>
  <si>
    <t>40-42</t>
  </si>
  <si>
    <t>BERGEPAINT 720 CE MAR</t>
  </si>
  <si>
    <t>6.0-7.0</t>
  </si>
  <si>
    <t>12.0-14.0</t>
  </si>
  <si>
    <t>21STCENMGM</t>
  </si>
  <si>
    <t>KARTHIK SUNDAR IYER</t>
  </si>
  <si>
    <t>7NR</t>
  </si>
  <si>
    <t>H S SHAH</t>
  </si>
  <si>
    <t>KALPESH JAVERILAL OSWAL</t>
  </si>
  <si>
    <t>AGOL</t>
  </si>
  <si>
    <t>UMESHWAR SECURITIES PRIVATE LIMITED</t>
  </si>
  <si>
    <t>SANDHYA SINGH GAHLOUT</t>
  </si>
  <si>
    <t>BNL</t>
  </si>
  <si>
    <t>ASHUTOSH BAJORIA</t>
  </si>
  <si>
    <t>CORPOCO</t>
  </si>
  <si>
    <t>DARSHANORNA</t>
  </si>
  <si>
    <t>VIVID MERCANTILE LIMITED</t>
  </si>
  <si>
    <t>EIMCOELECO</t>
  </si>
  <si>
    <t>AKAAISH MECHATRONICS LTD</t>
  </si>
  <si>
    <t>K B INVESTMENTS LIMITED</t>
  </si>
  <si>
    <t>SHRENI SHARES PRIVATE LIMITED</t>
  </si>
  <si>
    <t>NATHABHAI BHIKHABHAI PATEL HUF</t>
  </si>
  <si>
    <t>MALKABEN MEHTA</t>
  </si>
  <si>
    <t>SHREENARAYAN LOHIA SONS HUF</t>
  </si>
  <si>
    <t>PUSPA DEVI LOHIA</t>
  </si>
  <si>
    <t>JITU DINESHBHAI CHAUHAN</t>
  </si>
  <si>
    <t>RADHIKA AJAY MARUDA</t>
  </si>
  <si>
    <t>KUNALBHAI RAMESHBHAI DANTANI</t>
  </si>
  <si>
    <t>AMARBHAI PANCHAL</t>
  </si>
  <si>
    <t>INANI</t>
  </si>
  <si>
    <t>INANI SECURITIES AND INVESTMENTS LIMITED</t>
  </si>
  <si>
    <t>MAHESH KUMAR INANI</t>
  </si>
  <si>
    <t>INVENTURE</t>
  </si>
  <si>
    <t>TOPGAIN FINANCE PRIVATE LIMITED</t>
  </si>
  <si>
    <t>JETKINGQ</t>
  </si>
  <si>
    <t>RAGHAV VIJAY KAROL</t>
  </si>
  <si>
    <t>HARDIK HIMMATBHAI MUNJPARA</t>
  </si>
  <si>
    <t>KRETTOSYS</t>
  </si>
  <si>
    <t>SHANKHESHWAR BUILDCON PRIVATE LIMITED</t>
  </si>
  <si>
    <t>MFLINDIA</t>
  </si>
  <si>
    <t>MNIL</t>
  </si>
  <si>
    <t>RAJENDRAKUMAR SUKHRAJ JAIN</t>
  </si>
  <si>
    <t>AKASH DAGAR</t>
  </si>
  <si>
    <t>KABIR SHRAN DAGAR</t>
  </si>
  <si>
    <t>MTPL</t>
  </si>
  <si>
    <t>JITHA CHUMMAR</t>
  </si>
  <si>
    <t>NIKSTECH</t>
  </si>
  <si>
    <t>AMRUTLAL GORDHANDAS THOBHANI</t>
  </si>
  <si>
    <t>PAEL</t>
  </si>
  <si>
    <t>BP EQUITIES PVT. LTD.</t>
  </si>
  <si>
    <t>PRATIBHA ARVIND DOSHI</t>
  </si>
  <si>
    <t>PROFINC</t>
  </si>
  <si>
    <t>SHANKAR LAL JALAN</t>
  </si>
  <si>
    <t>AYESHA GREWAL</t>
  </si>
  <si>
    <t>SDC</t>
  </si>
  <si>
    <t>PRITESH PRAVIN VORA</t>
  </si>
  <si>
    <t>SECMARK</t>
  </si>
  <si>
    <t>VIJETA BROKING INDIA PRIVATE LIMITED</t>
  </si>
  <si>
    <t>PRIYANKA VINIT PURECHA</t>
  </si>
  <si>
    <t>MINAKSHI VIKRAM SHAH</t>
  </si>
  <si>
    <t>SSTL</t>
  </si>
  <si>
    <t>SUMIT SHARDA</t>
  </si>
  <si>
    <t>SANJAY CHANDEL</t>
  </si>
  <si>
    <t>UVDRHOR</t>
  </si>
  <si>
    <t>SMARC FININVEST ADVISORY PRIVATE LIMITED</t>
  </si>
  <si>
    <t>SALONI RAJESH SHAH</t>
  </si>
  <si>
    <t>UYFINCORP</t>
  </si>
  <si>
    <t>ALLTIME DEALER PRIVATE LIMITED .</t>
  </si>
  <si>
    <t>VISAGAR</t>
  </si>
  <si>
    <t>CHANDAN GUPTA</t>
  </si>
  <si>
    <t>VITESSE</t>
  </si>
  <si>
    <t>MANISH NITIN THAKUR</t>
  </si>
  <si>
    <t>WEPSOLN</t>
  </si>
  <si>
    <t>SUMAN JAIN</t>
  </si>
  <si>
    <t>WEP PERIPHERALS LIMITED</t>
  </si>
  <si>
    <t>WORL</t>
  </si>
  <si>
    <t>JAYANTILAL HANSRAJ HUF</t>
  </si>
  <si>
    <t>VIKRAM JAYANTILAL LODHA</t>
  </si>
  <si>
    <t>ASLIND</t>
  </si>
  <si>
    <t>ASL Industries Limited</t>
  </si>
  <si>
    <t>AKSHAY SHAH (HUF)</t>
  </si>
  <si>
    <t>TVISHA CORPORATE ADVISORS LLP</t>
  </si>
  <si>
    <t>BSE Limited</t>
  </si>
  <si>
    <t>NORGES BANK ON ACCOUNT OF THE GOVERNMENT PENSION FUND GLOBAL</t>
  </si>
  <si>
    <t>HISARMETAL</t>
  </si>
  <si>
    <t>Hisar Metal Ind. Limited</t>
  </si>
  <si>
    <t>Inventure Gro &amp; Sec Ltd</t>
  </si>
  <si>
    <t>ADROIT FINANCIAL SERVICES PVT LTD</t>
  </si>
  <si>
    <t>MULTIPLIER S AND S ADV PVT LTD</t>
  </si>
  <si>
    <t>JINDALPHOT</t>
  </si>
  <si>
    <t>Jindal Photo Limited</t>
  </si>
  <si>
    <t>A C AGARWAL COMMODITIES PVT. LTD</t>
  </si>
  <si>
    <t>MEGASOFT</t>
  </si>
  <si>
    <t>Megasoft Limited</t>
  </si>
  <si>
    <t>NEELIMA VELDI</t>
  </si>
  <si>
    <t>NDRAUTO</t>
  </si>
  <si>
    <t>NDR Auto Components Ltd</t>
  </si>
  <si>
    <t>ANUSTUP TRADING  PRIVATE LIMITED</t>
  </si>
  <si>
    <t>NIITLTD</t>
  </si>
  <si>
    <t>NIIT Limited</t>
  </si>
  <si>
    <t>PERFECT</t>
  </si>
  <si>
    <t>Perfect Infraengineer Ltd</t>
  </si>
  <si>
    <t>JANAK RAJU DAVE</t>
  </si>
  <si>
    <t>SECURCRED</t>
  </si>
  <si>
    <t>SecUR Credentials Limited</t>
  </si>
  <si>
    <t>NALIN RAMANIKLAL SHAH</t>
  </si>
  <si>
    <t>NIRAJ HARSUKHLAL SANGHAVI</t>
  </si>
  <si>
    <t>KHANAK BUDHIRAJA</t>
  </si>
  <si>
    <t>SPRL</t>
  </si>
  <si>
    <t>SP Refractories Limited</t>
  </si>
  <si>
    <t>ARYAMAN CAPITAL MARKETS LIMITED</t>
  </si>
  <si>
    <t>VENKATESHWARA INDUSTRIAL PROMOTION CO.LIMITED</t>
  </si>
  <si>
    <t>SUDHA NAGINDAS MEHTA</t>
  </si>
  <si>
    <t>NOPEA CAPITAL SERVICES PRIVATE LIMITED</t>
  </si>
  <si>
    <t>Strides Pharma ScienceLtd</t>
  </si>
  <si>
    <t>CAPRI GLOBAL ADVISORY SERVICES PRIVATE LIMITED</t>
  </si>
  <si>
    <t>UTTAMSTL</t>
  </si>
  <si>
    <t>Uttam Galva Steels Limite</t>
  </si>
  <si>
    <t>DIGVIJAY SHIVSHANGBHAI CHAVDA</t>
  </si>
  <si>
    <t>QE SECURITIES</t>
  </si>
  <si>
    <t>DIPAN MEHTA COMMODITIES PRIVATE LIMITED</t>
  </si>
  <si>
    <t>SIDHESHBHAI DEVABHAI RAVAL</t>
  </si>
  <si>
    <t>VIKRAMKUMAR KARANRAJ SAKARIA HUF DAKSH CORPORATION</t>
  </si>
  <si>
    <t>MATHISYS ADVISORS LLP</t>
  </si>
  <si>
    <t>VISHWARAJ</t>
  </si>
  <si>
    <t>Vishwaraj Sugar Ind Ltd</t>
  </si>
  <si>
    <t>SKSE SECURITIES LTD</t>
  </si>
  <si>
    <t>ASL ENTERPRISES LIMITED</t>
  </si>
  <si>
    <t>GAYAHWS</t>
  </si>
  <si>
    <t>Gayatri Highways Limited</t>
  </si>
  <si>
    <t>AMAR CHAND AGARWAL</t>
  </si>
  <si>
    <t>LAKSHMI GUTTIKONDA VARA</t>
  </si>
  <si>
    <t>PAE Limited</t>
  </si>
  <si>
    <t>PRITAM ARVIND DOSHI</t>
  </si>
  <si>
    <t>PRITI</t>
  </si>
  <si>
    <t>Priti International Ltd</t>
  </si>
  <si>
    <t>VINOD  SONI</t>
  </si>
  <si>
    <t>PANKAJ RAMESHCHANDRA VYAS</t>
  </si>
  <si>
    <t>STATSOL RESEARCH LLP</t>
  </si>
  <si>
    <t>CAPRI GLOBAL HOLDINGS PRIVATE LIMITED</t>
  </si>
  <si>
    <t>UTTAM EXPORTS PRIVATE LIMITED</t>
  </si>
  <si>
    <t>DEVDIP BUILDERS PRIVATE LIMITED</t>
  </si>
  <si>
    <t>GANGAR ANUP NAVALCHAND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</si>
</sst>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6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rgb="FF99CC0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1" fillId="0" borderId="0" applyNumberFormat="0" applyFill="0" applyBorder="0" applyAlignment="0" applyProtection="0"/>
  </cellStyleXfs>
  <cellXfs count="505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" fontId="1" fillId="17" borderId="1" xfId="0" applyNumberFormat="1" applyFont="1" applyFill="1" applyBorder="1" applyAlignment="1">
      <alignment horizontal="center" vertical="center" wrapText="1"/>
    </xf>
    <xf numFmtId="167" fontId="1" fillId="17" borderId="1" xfId="0" applyNumberFormat="1" applyFont="1" applyFill="1" applyBorder="1" applyAlignment="1">
      <alignment horizontal="center" vertical="center"/>
    </xf>
    <xf numFmtId="167" fontId="1" fillId="17" borderId="1" xfId="0" applyNumberFormat="1" applyFont="1" applyFill="1" applyBorder="1" applyAlignment="1">
      <alignment horizontal="left"/>
    </xf>
    <xf numFmtId="0" fontId="1" fillId="18" borderId="1" xfId="0" applyFont="1" applyFill="1" applyBorder="1" applyAlignment="1">
      <alignment horizontal="center"/>
    </xf>
    <xf numFmtId="2" fontId="1" fillId="18" borderId="1" xfId="0" applyNumberFormat="1" applyFont="1" applyFill="1" applyBorder="1" applyAlignment="1">
      <alignment horizontal="center" vertical="center"/>
    </xf>
    <xf numFmtId="2" fontId="1" fillId="18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9" fillId="2" borderId="0" xfId="0" applyFont="1" applyFill="1" applyBorder="1"/>
    <xf numFmtId="0" fontId="39" fillId="2" borderId="0" xfId="0" applyFont="1" applyFill="1" applyBorder="1" applyAlignment="1">
      <alignment horizontal="center"/>
    </xf>
    <xf numFmtId="0" fontId="39" fillId="12" borderId="0" xfId="0" applyFont="1" applyFill="1" applyBorder="1"/>
    <xf numFmtId="0" fontId="40" fillId="13" borderId="0" xfId="0" applyFont="1" applyFill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0" fontId="31" fillId="16" borderId="21" xfId="0" applyFont="1" applyFill="1" applyBorder="1" applyAlignment="1">
      <alignment horizontal="center" vertical="center"/>
    </xf>
    <xf numFmtId="0" fontId="32" fillId="16" borderId="21" xfId="0" applyFont="1" applyFill="1" applyBorder="1" applyAlignment="1">
      <alignment horizontal="center" vertical="center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32" fillId="15" borderId="21" xfId="0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2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2" fontId="32" fillId="16" borderId="21" xfId="0" applyNumberFormat="1" applyFont="1" applyFill="1" applyBorder="1" applyAlignment="1">
      <alignment horizontal="center" vertical="center"/>
    </xf>
    <xf numFmtId="166" fontId="32" fillId="16" borderId="21" xfId="0" applyNumberFormat="1" applyFont="1" applyFill="1" applyBorder="1" applyAlignment="1">
      <alignment horizontal="center" vertical="center"/>
    </xf>
    <xf numFmtId="43" fontId="32" fillId="15" borderId="21" xfId="0" applyNumberFormat="1" applyFont="1" applyFill="1" applyBorder="1" applyAlignment="1">
      <alignment horizontal="center" vertical="center"/>
    </xf>
    <xf numFmtId="16" fontId="32" fillId="16" borderId="21" xfId="0" applyNumberFormat="1" applyFont="1" applyFill="1" applyBorder="1" applyAlignment="1">
      <alignment horizontal="center" vertical="center"/>
    </xf>
    <xf numFmtId="0" fontId="31" fillId="16" borderId="21" xfId="0" applyFont="1" applyFill="1" applyBorder="1"/>
    <xf numFmtId="0" fontId="32" fillId="11" borderId="21" xfId="0" applyFont="1" applyFill="1" applyBorder="1" applyAlignment="1">
      <alignment horizontal="center" vertic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41" fillId="0" borderId="1" xfId="2" applyBorder="1"/>
    <xf numFmtId="0" fontId="41" fillId="0" borderId="2" xfId="2" applyBorder="1"/>
    <xf numFmtId="0" fontId="41" fillId="5" borderId="0" xfId="2" applyFill="1" applyBorder="1" applyAlignment="1">
      <alignment horizontal="center" wrapText="1"/>
    </xf>
    <xf numFmtId="0" fontId="41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43" fontId="32" fillId="6" borderId="21" xfId="0" applyNumberFormat="1" applyFont="1" applyFill="1" applyBorder="1" applyAlignment="1">
      <alignment horizontal="center" vertical="center"/>
    </xf>
    <xf numFmtId="16" fontId="32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/>
    <xf numFmtId="0" fontId="42" fillId="19" borderId="21" xfId="0" applyFont="1" applyFill="1" applyBorder="1" applyAlignment="1"/>
    <xf numFmtId="16" fontId="32" fillId="6" borderId="21" xfId="0" applyNumberFormat="1" applyFont="1" applyFill="1" applyBorder="1" applyAlignment="1">
      <alignment horizontal="center" vertical="center"/>
    </xf>
    <xf numFmtId="16" fontId="32" fillId="15" borderId="21" xfId="0" applyNumberFormat="1" applyFont="1" applyFill="1" applyBorder="1" applyAlignment="1">
      <alignment horizontal="center" vertical="center"/>
    </xf>
    <xf numFmtId="0" fontId="0" fillId="20" borderId="21" xfId="0" applyFont="1" applyFill="1" applyBorder="1" applyAlignment="1"/>
    <xf numFmtId="167" fontId="1" fillId="21" borderId="21" xfId="0" applyNumberFormat="1" applyFont="1" applyFill="1" applyBorder="1" applyAlignment="1">
      <alignment horizontal="center" vertical="center"/>
    </xf>
    <xf numFmtId="0" fontId="1" fillId="20" borderId="21" xfId="0" applyFont="1" applyFill="1" applyBorder="1" applyAlignment="1">
      <alignment horizontal="center"/>
    </xf>
    <xf numFmtId="0" fontId="1" fillId="22" borderId="3" xfId="0" applyFont="1" applyFill="1" applyBorder="1" applyAlignment="1">
      <alignment horizontal="center"/>
    </xf>
    <xf numFmtId="2" fontId="1" fillId="22" borderId="1" xfId="0" applyNumberFormat="1" applyFont="1" applyFill="1" applyBorder="1" applyAlignment="1">
      <alignment horizontal="center" vertical="center" wrapText="1"/>
    </xf>
    <xf numFmtId="10" fontId="1" fillId="22" borderId="1" xfId="0" applyNumberFormat="1" applyFont="1" applyFill="1" applyBorder="1" applyAlignment="1">
      <alignment horizontal="center" vertical="center" wrapText="1"/>
    </xf>
    <xf numFmtId="0" fontId="1" fillId="22" borderId="1" xfId="0" applyFont="1" applyFill="1" applyBorder="1" applyAlignment="1">
      <alignment horizontal="center"/>
    </xf>
    <xf numFmtId="167" fontId="1" fillId="22" borderId="1" xfId="0" applyNumberFormat="1" applyFont="1" applyFill="1" applyBorder="1" applyAlignment="1">
      <alignment horizontal="center" vertical="center" wrapText="1"/>
    </xf>
    <xf numFmtId="43" fontId="32" fillId="14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 vertical="center"/>
    </xf>
    <xf numFmtId="0" fontId="43" fillId="12" borderId="21" xfId="0" applyFont="1" applyFill="1" applyBorder="1" applyAlignment="1">
      <alignment horizontal="center" vertical="center"/>
    </xf>
    <xf numFmtId="15" fontId="31" fillId="12" borderId="21" xfId="0" applyNumberFormat="1" applyFont="1" applyFill="1" applyBorder="1" applyAlignment="1">
      <alignment horizontal="center" vertical="center"/>
    </xf>
    <xf numFmtId="0" fontId="43" fillId="2" borderId="21" xfId="0" applyFont="1" applyFill="1" applyBorder="1" applyAlignment="1">
      <alignment horizontal="center" vertical="center"/>
    </xf>
    <xf numFmtId="165" fontId="43" fillId="2" borderId="21" xfId="0" applyNumberFormat="1" applyFont="1" applyFill="1" applyBorder="1" applyAlignment="1">
      <alignment horizontal="center" vertical="center"/>
    </xf>
    <xf numFmtId="15" fontId="43" fillId="2" borderId="21" xfId="0" applyNumberFormat="1" applyFont="1" applyFill="1" applyBorder="1" applyAlignment="1">
      <alignment horizontal="center" vertical="center"/>
    </xf>
    <xf numFmtId="0" fontId="44" fillId="2" borderId="21" xfId="0" applyFont="1" applyFill="1" applyBorder="1"/>
    <xf numFmtId="43" fontId="43" fillId="2" borderId="21" xfId="0" applyNumberFormat="1" applyFont="1" applyFill="1" applyBorder="1" applyAlignment="1">
      <alignment horizontal="center" vertical="top"/>
    </xf>
    <xf numFmtId="0" fontId="43" fillId="2" borderId="21" xfId="0" applyFont="1" applyFill="1" applyBorder="1" applyAlignment="1">
      <alignment horizontal="center" vertical="top"/>
    </xf>
    <xf numFmtId="0" fontId="44" fillId="2" borderId="21" xfId="0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0" fontId="42" fillId="13" borderId="21" xfId="0" applyFont="1" applyFill="1" applyBorder="1" applyAlignment="1"/>
    <xf numFmtId="0" fontId="31" fillId="12" borderId="21" xfId="0" applyFont="1" applyFill="1" applyBorder="1" applyAlignment="1">
      <alignment horizontal="left" vertical="center"/>
    </xf>
    <xf numFmtId="0" fontId="40" fillId="13" borderId="21" xfId="0" applyFont="1" applyFill="1" applyBorder="1" applyAlignment="1"/>
    <xf numFmtId="165" fontId="31" fillId="11" borderId="21" xfId="0" applyNumberFormat="1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center" vertical="center"/>
    </xf>
    <xf numFmtId="0" fontId="42" fillId="25" borderId="21" xfId="0" applyFont="1" applyFill="1" applyBorder="1" applyAlignment="1"/>
    <xf numFmtId="0" fontId="31" fillId="23" borderId="21" xfId="0" applyFont="1" applyFill="1" applyBorder="1" applyAlignment="1">
      <alignment horizontal="left" vertical="center"/>
    </xf>
    <xf numFmtId="0" fontId="32" fillId="23" borderId="21" xfId="0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2" fontId="32" fillId="23" borderId="21" xfId="0" applyNumberFormat="1" applyFont="1" applyFill="1" applyBorder="1" applyAlignment="1">
      <alignment horizontal="center" vertical="center"/>
    </xf>
    <xf numFmtId="166" fontId="32" fillId="23" borderId="21" xfId="0" applyNumberFormat="1" applyFont="1" applyFill="1" applyBorder="1" applyAlignment="1">
      <alignment horizontal="center" vertical="center"/>
    </xf>
    <xf numFmtId="43" fontId="32" fillId="24" borderId="21" xfId="0" applyNumberFormat="1" applyFont="1" applyFill="1" applyBorder="1" applyAlignment="1">
      <alignment horizontal="center" vertical="center"/>
    </xf>
    <xf numFmtId="16" fontId="32" fillId="23" borderId="21" xfId="0" applyNumberFormat="1" applyFont="1" applyFill="1" applyBorder="1" applyAlignment="1">
      <alignment horizontal="center" vertical="center"/>
    </xf>
    <xf numFmtId="165" fontId="31" fillId="23" borderId="21" xfId="0" applyNumberFormat="1" applyFont="1" applyFill="1" applyBorder="1" applyAlignment="1">
      <alignment horizontal="center" vertical="center"/>
    </xf>
    <xf numFmtId="0" fontId="43" fillId="11" borderId="21" xfId="0" applyFont="1" applyFill="1" applyBorder="1" applyAlignment="1">
      <alignment horizontal="center" vertical="center"/>
    </xf>
    <xf numFmtId="165" fontId="31" fillId="16" borderId="21" xfId="0" applyNumberFormat="1" applyFont="1" applyFill="1" applyBorder="1" applyAlignment="1">
      <alignment horizontal="center" vertical="center"/>
    </xf>
    <xf numFmtId="0" fontId="31" fillId="19" borderId="1" xfId="0" applyFont="1" applyFill="1" applyBorder="1" applyAlignment="1">
      <alignment horizontal="center" vertical="center"/>
    </xf>
    <xf numFmtId="15" fontId="31" fillId="19" borderId="1" xfId="0" applyNumberFormat="1" applyFont="1" applyFill="1" applyBorder="1" applyAlignment="1">
      <alignment horizontal="center" vertical="center"/>
    </xf>
    <xf numFmtId="0" fontId="32" fillId="19" borderId="1" xfId="0" applyFont="1" applyFill="1" applyBorder="1"/>
    <xf numFmtId="43" fontId="31" fillId="19" borderId="1" xfId="0" applyNumberFormat="1" applyFont="1" applyFill="1" applyBorder="1" applyAlignment="1">
      <alignment horizontal="center" vertical="top"/>
    </xf>
    <xf numFmtId="0" fontId="31" fillId="19" borderId="1" xfId="0" applyFont="1" applyFill="1" applyBorder="1" applyAlignment="1">
      <alignment horizontal="center" vertical="top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2" fillId="15" borderId="1" xfId="0" applyFont="1" applyFill="1" applyBorder="1" applyAlignment="1">
      <alignment horizontal="center" vertical="center"/>
    </xf>
    <xf numFmtId="2" fontId="32" fillId="15" borderId="1" xfId="0" applyNumberFormat="1" applyFont="1" applyFill="1" applyBorder="1" applyAlignment="1">
      <alignment horizontal="center" vertical="center"/>
    </xf>
    <xf numFmtId="10" fontId="32" fillId="15" borderId="1" xfId="0" applyNumberFormat="1" applyFont="1" applyFill="1" applyBorder="1" applyAlignment="1">
      <alignment horizontal="center" vertical="center" wrapText="1"/>
    </xf>
    <xf numFmtId="16" fontId="32" fillId="15" borderId="1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15" fontId="31" fillId="16" borderId="21" xfId="0" applyNumberFormat="1" applyFont="1" applyFill="1" applyBorder="1" applyAlignment="1">
      <alignment horizontal="center" vertical="center"/>
    </xf>
    <xf numFmtId="0" fontId="32" fillId="16" borderId="21" xfId="0" applyFont="1" applyFill="1" applyBorder="1"/>
    <xf numFmtId="43" fontId="31" fillId="16" borderId="21" xfId="0" applyNumberFormat="1" applyFont="1" applyFill="1" applyBorder="1" applyAlignment="1">
      <alignment horizontal="center" vertical="top"/>
    </xf>
    <xf numFmtId="0" fontId="31" fillId="16" borderId="21" xfId="0" applyFont="1" applyFill="1" applyBorder="1" applyAlignment="1">
      <alignment horizontal="center" vertical="top"/>
    </xf>
    <xf numFmtId="16" fontId="31" fillId="16" borderId="21" xfId="0" applyNumberFormat="1" applyFont="1" applyFill="1" applyBorder="1" applyAlignment="1">
      <alignment horizontal="center" vertical="center"/>
    </xf>
    <xf numFmtId="0" fontId="42" fillId="26" borderId="21" xfId="0" applyFont="1" applyFill="1" applyBorder="1" applyAlignment="1"/>
    <xf numFmtId="2" fontId="32" fillId="6" borderId="2" xfId="0" applyNumberFormat="1" applyFont="1" applyFill="1" applyBorder="1" applyAlignment="1">
      <alignment horizontal="center" vertical="center"/>
    </xf>
    <xf numFmtId="1" fontId="31" fillId="16" borderId="21" xfId="0" applyNumberFormat="1" applyFont="1" applyFill="1" applyBorder="1" applyAlignment="1">
      <alignment horizontal="center" vertical="center"/>
    </xf>
    <xf numFmtId="0" fontId="31" fillId="16" borderId="21" xfId="0" applyFont="1" applyFill="1" applyBorder="1" applyAlignment="1">
      <alignment horizontal="left"/>
    </xf>
    <xf numFmtId="0" fontId="32" fillId="6" borderId="2" xfId="0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0" fontId="31" fillId="26" borderId="1" xfId="0" applyFont="1" applyFill="1" applyBorder="1" applyAlignment="1">
      <alignment horizontal="center" vertical="center"/>
    </xf>
    <xf numFmtId="15" fontId="31" fillId="26" borderId="1" xfId="0" applyNumberFormat="1" applyFont="1" applyFill="1" applyBorder="1" applyAlignment="1">
      <alignment horizontal="center" vertical="center"/>
    </xf>
    <xf numFmtId="0" fontId="32" fillId="26" borderId="1" xfId="0" applyFont="1" applyFill="1" applyBorder="1"/>
    <xf numFmtId="43" fontId="31" fillId="26" borderId="1" xfId="0" applyNumberFormat="1" applyFont="1" applyFill="1" applyBorder="1" applyAlignment="1">
      <alignment horizontal="center" vertical="top"/>
    </xf>
    <xf numFmtId="0" fontId="31" fillId="26" borderId="1" xfId="0" applyFont="1" applyFill="1" applyBorder="1" applyAlignment="1">
      <alignment horizontal="center" vertical="top"/>
    </xf>
    <xf numFmtId="2" fontId="32" fillId="15" borderId="2" xfId="0" applyNumberFormat="1" applyFont="1" applyFill="1" applyBorder="1" applyAlignment="1">
      <alignment horizontal="center" vertical="center"/>
    </xf>
    <xf numFmtId="1" fontId="31" fillId="11" borderId="23" xfId="0" applyNumberFormat="1" applyFont="1" applyFill="1" applyBorder="1" applyAlignment="1">
      <alignment horizontal="center" vertical="center"/>
    </xf>
    <xf numFmtId="16" fontId="31" fillId="11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left"/>
    </xf>
    <xf numFmtId="0" fontId="31" fillId="11" borderId="23" xfId="0" applyFont="1" applyFill="1" applyBorder="1" applyAlignment="1">
      <alignment horizontal="center" vertical="center"/>
    </xf>
    <xf numFmtId="0" fontId="45" fillId="11" borderId="21" xfId="0" applyFont="1" applyFill="1" applyBorder="1" applyAlignment="1">
      <alignment horizontal="center" vertical="center"/>
    </xf>
    <xf numFmtId="0" fontId="45" fillId="19" borderId="21" xfId="0" applyFont="1" applyFill="1" applyBorder="1" applyAlignment="1"/>
    <xf numFmtId="0" fontId="45" fillId="11" borderId="21" xfId="0" applyFont="1" applyFill="1" applyBorder="1" applyAlignment="1">
      <alignment horizontal="left" vertical="center"/>
    </xf>
    <xf numFmtId="0" fontId="45" fillId="6" borderId="21" xfId="0" applyFont="1" applyFill="1" applyBorder="1" applyAlignment="1">
      <alignment horizontal="center" vertical="center"/>
    </xf>
    <xf numFmtId="0" fontId="31" fillId="27" borderId="21" xfId="0" applyFont="1" applyFill="1" applyBorder="1" applyAlignment="1">
      <alignment horizontal="center" vertical="center"/>
    </xf>
    <xf numFmtId="165" fontId="31" fillId="27" borderId="21" xfId="0" applyNumberFormat="1" applyFont="1" applyFill="1" applyBorder="1" applyAlignment="1">
      <alignment horizontal="center" vertical="center"/>
    </xf>
    <xf numFmtId="15" fontId="31" fillId="27" borderId="21" xfId="0" applyNumberFormat="1" applyFont="1" applyFill="1" applyBorder="1" applyAlignment="1">
      <alignment horizontal="center" vertical="center"/>
    </xf>
    <xf numFmtId="0" fontId="32" fillId="27" borderId="21" xfId="0" applyFont="1" applyFill="1" applyBorder="1"/>
    <xf numFmtId="43" fontId="31" fillId="27" borderId="21" xfId="0" applyNumberFormat="1" applyFont="1" applyFill="1" applyBorder="1" applyAlignment="1">
      <alignment horizontal="center" vertical="top"/>
    </xf>
    <xf numFmtId="0" fontId="31" fillId="27" borderId="21" xfId="0" applyFont="1" applyFill="1" applyBorder="1" applyAlignment="1">
      <alignment horizontal="center" vertical="top"/>
    </xf>
    <xf numFmtId="0" fontId="32" fillId="28" borderId="1" xfId="0" applyFont="1" applyFill="1" applyBorder="1" applyAlignment="1">
      <alignment horizontal="center" vertical="center"/>
    </xf>
    <xf numFmtId="2" fontId="32" fillId="28" borderId="1" xfId="0" applyNumberFormat="1" applyFont="1" applyFill="1" applyBorder="1" applyAlignment="1">
      <alignment horizontal="center" vertical="center"/>
    </xf>
    <xf numFmtId="10" fontId="32" fillId="28" borderId="1" xfId="0" applyNumberFormat="1" applyFont="1" applyFill="1" applyBorder="1" applyAlignment="1">
      <alignment horizontal="center" vertical="center" wrapText="1"/>
    </xf>
    <xf numFmtId="16" fontId="32" fillId="28" borderId="1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5" fontId="31" fillId="11" borderId="23" xfId="0" applyNumberFormat="1" applyFont="1" applyFill="1" applyBorder="1" applyAlignment="1">
      <alignment horizontal="center" vertical="center"/>
    </xf>
    <xf numFmtId="0" fontId="32" fillId="11" borderId="23" xfId="0" applyFont="1" applyFill="1" applyBorder="1"/>
    <xf numFmtId="43" fontId="31" fillId="11" borderId="23" xfId="0" applyNumberFormat="1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top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1" fontId="31" fillId="23" borderId="21" xfId="0" applyNumberFormat="1" applyFont="1" applyFill="1" applyBorder="1" applyAlignment="1">
      <alignment horizontal="center" vertical="center"/>
    </xf>
    <xf numFmtId="16" fontId="31" fillId="23" borderId="21" xfId="0" applyNumberFormat="1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left"/>
    </xf>
    <xf numFmtId="0" fontId="32" fillId="24" borderId="2" xfId="0" applyFont="1" applyFill="1" applyBorder="1" applyAlignment="1">
      <alignment horizontal="center" vertical="center"/>
    </xf>
    <xf numFmtId="2" fontId="32" fillId="24" borderId="2" xfId="0" applyNumberFormat="1" applyFont="1" applyFill="1" applyBorder="1" applyAlignment="1">
      <alignment horizontal="center" vertical="center"/>
    </xf>
    <xf numFmtId="10" fontId="32" fillId="24" borderId="2" xfId="0" applyNumberFormat="1" applyFont="1" applyFill="1" applyBorder="1" applyAlignment="1">
      <alignment horizontal="center" vertical="center" wrapText="1"/>
    </xf>
    <xf numFmtId="16" fontId="32" fillId="24" borderId="2" xfId="0" applyNumberFormat="1" applyFont="1" applyFill="1" applyBorder="1" applyAlignment="1">
      <alignment horizontal="center" vertical="center"/>
    </xf>
    <xf numFmtId="0" fontId="43" fillId="16" borderId="21" xfId="0" applyFont="1" applyFill="1" applyBorder="1" applyAlignment="1">
      <alignment horizontal="center" vertical="center"/>
    </xf>
    <xf numFmtId="0" fontId="31" fillId="16" borderId="21" xfId="0" applyFont="1" applyFill="1" applyBorder="1" applyAlignment="1">
      <alignment horizontal="center"/>
    </xf>
    <xf numFmtId="0" fontId="31" fillId="16" borderId="21" xfId="0" applyFont="1" applyFill="1" applyBorder="1" applyAlignment="1">
      <alignment horizontal="left" vertical="center"/>
    </xf>
    <xf numFmtId="17" fontId="32" fillId="14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16" fontId="32" fillId="16" borderId="23" xfId="0" applyNumberFormat="1" applyFont="1" applyFill="1" applyBorder="1" applyAlignment="1">
      <alignment horizontal="center" vertical="center"/>
    </xf>
    <xf numFmtId="0" fontId="32" fillId="16" borderId="24" xfId="0" applyFont="1" applyFill="1" applyBorder="1" applyAlignment="1">
      <alignment horizontal="center" vertical="center"/>
    </xf>
    <xf numFmtId="0" fontId="32" fillId="15" borderId="23" xfId="0" applyFont="1" applyFill="1" applyBorder="1" applyAlignment="1">
      <alignment horizontal="center" vertical="center"/>
    </xf>
    <xf numFmtId="0" fontId="32" fillId="15" borderId="24" xfId="0" applyFont="1" applyFill="1" applyBorder="1" applyAlignment="1">
      <alignment horizontal="center" vertical="center"/>
    </xf>
    <xf numFmtId="0" fontId="43" fillId="16" borderId="23" xfId="0" applyFont="1" applyFill="1" applyBorder="1" applyAlignment="1">
      <alignment horizontal="center" vertical="center"/>
    </xf>
    <xf numFmtId="0" fontId="43" fillId="16" borderId="24" xfId="0" applyFont="1" applyFill="1" applyBorder="1" applyAlignment="1">
      <alignment horizontal="center" vertical="center"/>
    </xf>
    <xf numFmtId="165" fontId="31" fillId="16" borderId="23" xfId="0" applyNumberFormat="1" applyFont="1" applyFill="1" applyBorder="1" applyAlignment="1">
      <alignment horizontal="center" vertical="center"/>
    </xf>
    <xf numFmtId="165" fontId="31" fillId="16" borderId="24" xfId="0" applyNumberFormat="1" applyFont="1" applyFill="1" applyBorder="1" applyAlignment="1">
      <alignment horizontal="center" vertical="center"/>
    </xf>
    <xf numFmtId="0" fontId="31" fillId="16" borderId="23" xfId="0" applyFont="1" applyFill="1" applyBorder="1" applyAlignment="1">
      <alignment horizontal="center" vertical="center"/>
    </xf>
    <xf numFmtId="0" fontId="31" fillId="16" borderId="24" xfId="0" applyFont="1" applyFill="1" applyBorder="1" applyAlignment="1">
      <alignment horizontal="center" vertical="center"/>
    </xf>
    <xf numFmtId="164" fontId="1" fillId="2" borderId="15" xfId="0" applyNumberFormat="1" applyFont="1" applyFill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5" xfId="0" applyFont="1" applyBorder="1"/>
    <xf numFmtId="3" fontId="1" fillId="0" borderId="15" xfId="0" applyNumberFormat="1" applyFont="1" applyBorder="1" applyAlignment="1">
      <alignment horizontal="left"/>
    </xf>
    <xf numFmtId="164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3" fontId="1" fillId="0" borderId="2" xfId="0" applyNumberFormat="1" applyFont="1" applyBorder="1" applyAlignment="1">
      <alignment horizontal="left"/>
    </xf>
    <xf numFmtId="164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left"/>
    </xf>
    <xf numFmtId="3" fontId="1" fillId="0" borderId="21" xfId="0" applyNumberFormat="1" applyFont="1" applyBorder="1" applyAlignment="1">
      <alignment horizontal="left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513</xdr:row>
      <xdr:rowOff>0</xdr:rowOff>
    </xdr:from>
    <xdr:to>
      <xdr:col>12</xdr:col>
      <xdr:colOff>331694</xdr:colOff>
      <xdr:row>517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512</xdr:row>
      <xdr:rowOff>11206</xdr:rowOff>
    </xdr:from>
    <xdr:to>
      <xdr:col>5</xdr:col>
      <xdr:colOff>224117</xdr:colOff>
      <xdr:row>516</xdr:row>
      <xdr:rowOff>22410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0" sqref="C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44643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43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43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44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43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43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B12" sqref="B12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46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44643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74" t="s">
        <v>16</v>
      </c>
      <c r="B9" s="476" t="s">
        <v>17</v>
      </c>
      <c r="C9" s="476" t="s">
        <v>18</v>
      </c>
      <c r="D9" s="476" t="s">
        <v>19</v>
      </c>
      <c r="E9" s="23" t="s">
        <v>20</v>
      </c>
      <c r="F9" s="23" t="s">
        <v>21</v>
      </c>
      <c r="G9" s="471" t="s">
        <v>22</v>
      </c>
      <c r="H9" s="472"/>
      <c r="I9" s="473"/>
      <c r="J9" s="471" t="s">
        <v>23</v>
      </c>
      <c r="K9" s="472"/>
      <c r="L9" s="473"/>
      <c r="M9" s="23"/>
      <c r="N9" s="24"/>
      <c r="O9" s="24"/>
      <c r="P9" s="24"/>
    </row>
    <row r="10" spans="1:16" ht="59.25" customHeight="1">
      <c r="A10" s="475"/>
      <c r="B10" s="477"/>
      <c r="C10" s="477"/>
      <c r="D10" s="477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44651</v>
      </c>
      <c r="E11" s="32">
        <v>17362.8</v>
      </c>
      <c r="F11" s="32">
        <v>17265.850000000002</v>
      </c>
      <c r="G11" s="33">
        <v>17147.950000000004</v>
      </c>
      <c r="H11" s="33">
        <v>16933.100000000002</v>
      </c>
      <c r="I11" s="33">
        <v>16815.200000000004</v>
      </c>
      <c r="J11" s="33">
        <v>17480.700000000004</v>
      </c>
      <c r="K11" s="33">
        <v>17598.600000000006</v>
      </c>
      <c r="L11" s="33">
        <v>17813.450000000004</v>
      </c>
      <c r="M11" s="34">
        <v>17383.75</v>
      </c>
      <c r="N11" s="34">
        <v>17051</v>
      </c>
      <c r="O11" s="35">
        <v>17070800</v>
      </c>
      <c r="P11" s="36">
        <v>2.1206846012574554E-2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44651</v>
      </c>
      <c r="E12" s="37">
        <v>36482.800000000003</v>
      </c>
      <c r="F12" s="37">
        <v>36182.6</v>
      </c>
      <c r="G12" s="38">
        <v>35775.199999999997</v>
      </c>
      <c r="H12" s="38">
        <v>35067.599999999999</v>
      </c>
      <c r="I12" s="38">
        <v>34660.199999999997</v>
      </c>
      <c r="J12" s="38">
        <v>36890.199999999997</v>
      </c>
      <c r="K12" s="38">
        <v>37297.600000000006</v>
      </c>
      <c r="L12" s="38">
        <v>38005.199999999997</v>
      </c>
      <c r="M12" s="28">
        <v>36590</v>
      </c>
      <c r="N12" s="28">
        <v>35475</v>
      </c>
      <c r="O12" s="39">
        <v>6135775</v>
      </c>
      <c r="P12" s="40">
        <v>4.9411010154997326E-2</v>
      </c>
    </row>
    <row r="13" spans="1:16" ht="12.75" customHeight="1">
      <c r="A13" s="28">
        <v>3</v>
      </c>
      <c r="B13" s="29" t="s">
        <v>35</v>
      </c>
      <c r="C13" s="30" t="s">
        <v>827</v>
      </c>
      <c r="D13" s="31">
        <v>44649</v>
      </c>
      <c r="E13" s="37">
        <v>17151</v>
      </c>
      <c r="F13" s="37">
        <v>17015.716666666667</v>
      </c>
      <c r="G13" s="38">
        <v>16846.433333333334</v>
      </c>
      <c r="H13" s="38">
        <v>16541.866666666669</v>
      </c>
      <c r="I13" s="38">
        <v>16372.583333333336</v>
      </c>
      <c r="J13" s="38">
        <v>17320.283333333333</v>
      </c>
      <c r="K13" s="38">
        <v>17489.566666666666</v>
      </c>
      <c r="L13" s="38">
        <v>17794.133333333331</v>
      </c>
      <c r="M13" s="28">
        <v>17185</v>
      </c>
      <c r="N13" s="28">
        <v>16711.150000000001</v>
      </c>
      <c r="O13" s="39">
        <v>2560</v>
      </c>
      <c r="P13" s="40">
        <v>-0.20987654320987653</v>
      </c>
    </row>
    <row r="14" spans="1:16" ht="12.75" customHeight="1">
      <c r="A14" s="28">
        <v>4</v>
      </c>
      <c r="B14" s="29" t="s">
        <v>35</v>
      </c>
      <c r="C14" s="30" t="s">
        <v>858</v>
      </c>
      <c r="D14" s="31">
        <v>44649</v>
      </c>
      <c r="E14" s="37">
        <v>7181.5</v>
      </c>
      <c r="F14" s="37">
        <v>7141.3666666666659</v>
      </c>
      <c r="G14" s="38">
        <v>7088.8333333333321</v>
      </c>
      <c r="H14" s="38">
        <v>6996.1666666666661</v>
      </c>
      <c r="I14" s="38">
        <v>6943.6333333333323</v>
      </c>
      <c r="J14" s="38">
        <v>7234.0333333333319</v>
      </c>
      <c r="K14" s="38">
        <v>7286.5666666666666</v>
      </c>
      <c r="L14" s="38">
        <v>7379.2333333333318</v>
      </c>
      <c r="M14" s="28">
        <v>7193.9</v>
      </c>
      <c r="N14" s="28">
        <v>7048.7</v>
      </c>
      <c r="O14" s="39">
        <v>2100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44651</v>
      </c>
      <c r="E15" s="37">
        <v>912</v>
      </c>
      <c r="F15" s="37">
        <v>907.69999999999993</v>
      </c>
      <c r="G15" s="38">
        <v>897.79999999999984</v>
      </c>
      <c r="H15" s="38">
        <v>883.59999999999991</v>
      </c>
      <c r="I15" s="38">
        <v>873.69999999999982</v>
      </c>
      <c r="J15" s="38">
        <v>921.89999999999986</v>
      </c>
      <c r="K15" s="38">
        <v>931.8</v>
      </c>
      <c r="L15" s="38">
        <v>945.99999999999989</v>
      </c>
      <c r="M15" s="28">
        <v>917.6</v>
      </c>
      <c r="N15" s="28">
        <v>893.5</v>
      </c>
      <c r="O15" s="39">
        <v>2668150</v>
      </c>
      <c r="P15" s="40">
        <v>1.4216478190630048E-2</v>
      </c>
    </row>
    <row r="16" spans="1:16" ht="12.75" customHeight="1">
      <c r="A16" s="28">
        <v>6</v>
      </c>
      <c r="B16" s="29" t="s">
        <v>70</v>
      </c>
      <c r="C16" s="30" t="s">
        <v>289</v>
      </c>
      <c r="D16" s="31">
        <v>44651</v>
      </c>
      <c r="E16" s="37">
        <v>2085.0500000000002</v>
      </c>
      <c r="F16" s="37">
        <v>2083.4666666666667</v>
      </c>
      <c r="G16" s="38">
        <v>2063.9333333333334</v>
      </c>
      <c r="H16" s="38">
        <v>2042.8166666666666</v>
      </c>
      <c r="I16" s="38">
        <v>2023.2833333333333</v>
      </c>
      <c r="J16" s="38">
        <v>2104.5833333333335</v>
      </c>
      <c r="K16" s="38">
        <v>2124.1166666666672</v>
      </c>
      <c r="L16" s="38">
        <v>2145.2333333333336</v>
      </c>
      <c r="M16" s="28">
        <v>2103</v>
      </c>
      <c r="N16" s="28">
        <v>2062.35</v>
      </c>
      <c r="O16" s="39">
        <v>240250</v>
      </c>
      <c r="P16" s="40">
        <v>7.3375262054507341E-3</v>
      </c>
    </row>
    <row r="17" spans="1:16" ht="12.75" customHeight="1">
      <c r="A17" s="28">
        <v>7</v>
      </c>
      <c r="B17" s="29" t="s">
        <v>47</v>
      </c>
      <c r="C17" s="30" t="s">
        <v>238</v>
      </c>
      <c r="D17" s="31">
        <v>44651</v>
      </c>
      <c r="E17" s="37">
        <v>16713.3</v>
      </c>
      <c r="F17" s="37">
        <v>16906.999999999996</v>
      </c>
      <c r="G17" s="38">
        <v>16476.899999999994</v>
      </c>
      <c r="H17" s="38">
        <v>16240.499999999996</v>
      </c>
      <c r="I17" s="38">
        <v>15810.399999999994</v>
      </c>
      <c r="J17" s="38">
        <v>17143.399999999994</v>
      </c>
      <c r="K17" s="38">
        <v>17573.499999999993</v>
      </c>
      <c r="L17" s="38">
        <v>17809.899999999994</v>
      </c>
      <c r="M17" s="28">
        <v>17337.099999999999</v>
      </c>
      <c r="N17" s="28">
        <v>16670.599999999999</v>
      </c>
      <c r="O17" s="39">
        <v>37500</v>
      </c>
      <c r="P17" s="40">
        <v>5.6338028169014086E-2</v>
      </c>
    </row>
    <row r="18" spans="1:16" ht="12.75" customHeight="1">
      <c r="A18" s="28">
        <v>8</v>
      </c>
      <c r="B18" s="29" t="s">
        <v>44</v>
      </c>
      <c r="C18" s="30" t="s">
        <v>242</v>
      </c>
      <c r="D18" s="31">
        <v>44651</v>
      </c>
      <c r="E18" s="37">
        <v>109.4</v>
      </c>
      <c r="F18" s="37">
        <v>108.83333333333333</v>
      </c>
      <c r="G18" s="38">
        <v>107.26666666666665</v>
      </c>
      <c r="H18" s="38">
        <v>105.13333333333333</v>
      </c>
      <c r="I18" s="38">
        <v>103.56666666666665</v>
      </c>
      <c r="J18" s="38">
        <v>110.96666666666665</v>
      </c>
      <c r="K18" s="38">
        <v>112.53333333333335</v>
      </c>
      <c r="L18" s="38">
        <v>114.66666666666666</v>
      </c>
      <c r="M18" s="28">
        <v>110.4</v>
      </c>
      <c r="N18" s="28">
        <v>106.7</v>
      </c>
      <c r="O18" s="39">
        <v>17300800</v>
      </c>
      <c r="P18" s="40">
        <v>-2.6491705867789057E-2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44651</v>
      </c>
      <c r="E19" s="37">
        <v>289.3</v>
      </c>
      <c r="F19" s="37">
        <v>287.33333333333331</v>
      </c>
      <c r="G19" s="38">
        <v>283.66666666666663</v>
      </c>
      <c r="H19" s="38">
        <v>278.0333333333333</v>
      </c>
      <c r="I19" s="38">
        <v>274.36666666666662</v>
      </c>
      <c r="J19" s="38">
        <v>292.96666666666664</v>
      </c>
      <c r="K19" s="38">
        <v>296.63333333333327</v>
      </c>
      <c r="L19" s="38">
        <v>302.26666666666665</v>
      </c>
      <c r="M19" s="28">
        <v>291</v>
      </c>
      <c r="N19" s="28">
        <v>281.7</v>
      </c>
      <c r="O19" s="39">
        <v>11385400</v>
      </c>
      <c r="P19" s="40">
        <v>2.624794937895477E-2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44651</v>
      </c>
      <c r="E20" s="37">
        <v>2067.1999999999998</v>
      </c>
      <c r="F20" s="37">
        <v>2060.9</v>
      </c>
      <c r="G20" s="38">
        <v>2038.4</v>
      </c>
      <c r="H20" s="38">
        <v>2009.6</v>
      </c>
      <c r="I20" s="38">
        <v>1987.1</v>
      </c>
      <c r="J20" s="38">
        <v>2089.7000000000003</v>
      </c>
      <c r="K20" s="38">
        <v>2112.2000000000003</v>
      </c>
      <c r="L20" s="38">
        <v>2141.0000000000005</v>
      </c>
      <c r="M20" s="28">
        <v>2083.4</v>
      </c>
      <c r="N20" s="28">
        <v>2032.1</v>
      </c>
      <c r="O20" s="39">
        <v>2615250</v>
      </c>
      <c r="P20" s="40">
        <v>1.0526315789473684E-3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44651</v>
      </c>
      <c r="E21" s="37">
        <v>1838.55</v>
      </c>
      <c r="F21" s="37">
        <v>1824.7666666666667</v>
      </c>
      <c r="G21" s="38">
        <v>1806.5333333333333</v>
      </c>
      <c r="H21" s="38">
        <v>1774.5166666666667</v>
      </c>
      <c r="I21" s="38">
        <v>1756.2833333333333</v>
      </c>
      <c r="J21" s="38">
        <v>1856.7833333333333</v>
      </c>
      <c r="K21" s="38">
        <v>1875.0166666666664</v>
      </c>
      <c r="L21" s="38">
        <v>1907.0333333333333</v>
      </c>
      <c r="M21" s="28">
        <v>1843</v>
      </c>
      <c r="N21" s="28">
        <v>1792.75</v>
      </c>
      <c r="O21" s="39">
        <v>19434000</v>
      </c>
      <c r="P21" s="40">
        <v>2.8381237421951596E-3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44651</v>
      </c>
      <c r="E22" s="37">
        <v>742</v>
      </c>
      <c r="F22" s="37">
        <v>737.81666666666661</v>
      </c>
      <c r="G22" s="38">
        <v>728.73333333333323</v>
      </c>
      <c r="H22" s="38">
        <v>715.46666666666658</v>
      </c>
      <c r="I22" s="38">
        <v>706.38333333333321</v>
      </c>
      <c r="J22" s="38">
        <v>751.08333333333326</v>
      </c>
      <c r="K22" s="38">
        <v>760.16666666666674</v>
      </c>
      <c r="L22" s="38">
        <v>773.43333333333328</v>
      </c>
      <c r="M22" s="28">
        <v>746.9</v>
      </c>
      <c r="N22" s="28">
        <v>724.55</v>
      </c>
      <c r="O22" s="39">
        <v>83752500</v>
      </c>
      <c r="P22" s="40">
        <v>4.8742444921037239E-3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44651</v>
      </c>
      <c r="E23" s="37">
        <v>3554.55</v>
      </c>
      <c r="F23" s="37">
        <v>3538.9666666666672</v>
      </c>
      <c r="G23" s="38">
        <v>3509.3833333333341</v>
      </c>
      <c r="H23" s="38">
        <v>3464.2166666666672</v>
      </c>
      <c r="I23" s="38">
        <v>3434.6333333333341</v>
      </c>
      <c r="J23" s="38">
        <v>3584.1333333333341</v>
      </c>
      <c r="K23" s="38">
        <v>3613.7166666666672</v>
      </c>
      <c r="L23" s="38">
        <v>3658.8833333333341</v>
      </c>
      <c r="M23" s="28">
        <v>3568.55</v>
      </c>
      <c r="N23" s="28">
        <v>3493.8</v>
      </c>
      <c r="O23" s="39">
        <v>166800</v>
      </c>
      <c r="P23" s="40">
        <v>-1.9976498237367801E-2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44651</v>
      </c>
      <c r="E24" s="37">
        <v>581.15</v>
      </c>
      <c r="F24" s="37">
        <v>577.98333333333323</v>
      </c>
      <c r="G24" s="38">
        <v>573.81666666666649</v>
      </c>
      <c r="H24" s="38">
        <v>566.48333333333323</v>
      </c>
      <c r="I24" s="38">
        <v>562.31666666666649</v>
      </c>
      <c r="J24" s="38">
        <v>585.31666666666649</v>
      </c>
      <c r="K24" s="38">
        <v>589.48333333333323</v>
      </c>
      <c r="L24" s="38">
        <v>596.81666666666649</v>
      </c>
      <c r="M24" s="28">
        <v>582.15</v>
      </c>
      <c r="N24" s="28">
        <v>570.65</v>
      </c>
      <c r="O24" s="39">
        <v>6932000</v>
      </c>
      <c r="P24" s="40">
        <v>-6.3073394495412848E-3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44651</v>
      </c>
      <c r="E25" s="37">
        <v>295.60000000000002</v>
      </c>
      <c r="F25" s="37">
        <v>294.51666666666671</v>
      </c>
      <c r="G25" s="38">
        <v>291.48333333333341</v>
      </c>
      <c r="H25" s="38">
        <v>287.36666666666667</v>
      </c>
      <c r="I25" s="38">
        <v>284.33333333333337</v>
      </c>
      <c r="J25" s="38">
        <v>298.63333333333344</v>
      </c>
      <c r="K25" s="38">
        <v>301.66666666666674</v>
      </c>
      <c r="L25" s="38">
        <v>305.78333333333347</v>
      </c>
      <c r="M25" s="28">
        <v>297.55</v>
      </c>
      <c r="N25" s="28">
        <v>290.39999999999998</v>
      </c>
      <c r="O25" s="39">
        <v>27754500</v>
      </c>
      <c r="P25" s="40">
        <v>1.6648351648351649E-2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44651</v>
      </c>
      <c r="E26" s="37">
        <v>736.8</v>
      </c>
      <c r="F26" s="37">
        <v>740.09999999999991</v>
      </c>
      <c r="G26" s="38">
        <v>723.29999999999984</v>
      </c>
      <c r="H26" s="38">
        <v>709.8</v>
      </c>
      <c r="I26" s="38">
        <v>692.99999999999989</v>
      </c>
      <c r="J26" s="38">
        <v>753.5999999999998</v>
      </c>
      <c r="K26" s="38">
        <v>770.4</v>
      </c>
      <c r="L26" s="38">
        <v>783.89999999999975</v>
      </c>
      <c r="M26" s="28">
        <v>756.9</v>
      </c>
      <c r="N26" s="28">
        <v>726.6</v>
      </c>
      <c r="O26" s="39">
        <v>2028600</v>
      </c>
      <c r="P26" s="40">
        <v>-3.7813681677552422E-3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44651</v>
      </c>
      <c r="E27" s="37">
        <v>4686.2</v>
      </c>
      <c r="F27" s="37">
        <v>4669.9000000000005</v>
      </c>
      <c r="G27" s="38">
        <v>4502.8000000000011</v>
      </c>
      <c r="H27" s="38">
        <v>4319.4000000000005</v>
      </c>
      <c r="I27" s="38">
        <v>4152.3000000000011</v>
      </c>
      <c r="J27" s="38">
        <v>4853.3000000000011</v>
      </c>
      <c r="K27" s="38">
        <v>5020.4000000000015</v>
      </c>
      <c r="L27" s="38">
        <v>5203.8000000000011</v>
      </c>
      <c r="M27" s="28">
        <v>4837</v>
      </c>
      <c r="N27" s="28">
        <v>4486.5</v>
      </c>
      <c r="O27" s="39">
        <v>2263250</v>
      </c>
      <c r="P27" s="40">
        <v>3.5634616484585026E-2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44651</v>
      </c>
      <c r="E28" s="37">
        <v>190.85</v>
      </c>
      <c r="F28" s="37">
        <v>188.36666666666667</v>
      </c>
      <c r="G28" s="38">
        <v>185.58333333333334</v>
      </c>
      <c r="H28" s="38">
        <v>180.31666666666666</v>
      </c>
      <c r="I28" s="38">
        <v>177.53333333333333</v>
      </c>
      <c r="J28" s="38">
        <v>193.63333333333335</v>
      </c>
      <c r="K28" s="38">
        <v>196.41666666666666</v>
      </c>
      <c r="L28" s="38">
        <v>201.68333333333337</v>
      </c>
      <c r="M28" s="28">
        <v>191.15</v>
      </c>
      <c r="N28" s="28">
        <v>183.1</v>
      </c>
      <c r="O28" s="39">
        <v>15412500</v>
      </c>
      <c r="P28" s="40">
        <v>-1.6275730014360938E-2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44651</v>
      </c>
      <c r="E29" s="37">
        <v>112.6</v>
      </c>
      <c r="F29" s="37">
        <v>111.36666666666667</v>
      </c>
      <c r="G29" s="38">
        <v>108.73333333333335</v>
      </c>
      <c r="H29" s="38">
        <v>104.86666666666667</v>
      </c>
      <c r="I29" s="38">
        <v>102.23333333333335</v>
      </c>
      <c r="J29" s="38">
        <v>115.23333333333335</v>
      </c>
      <c r="K29" s="38">
        <v>117.86666666666667</v>
      </c>
      <c r="L29" s="38">
        <v>121.73333333333335</v>
      </c>
      <c r="M29" s="28">
        <v>114</v>
      </c>
      <c r="N29" s="28">
        <v>107.5</v>
      </c>
      <c r="O29" s="39">
        <v>43380000</v>
      </c>
      <c r="P29" s="40">
        <v>-4.8183254344391788E-2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44651</v>
      </c>
      <c r="E30" s="37">
        <v>3062.05</v>
      </c>
      <c r="F30" s="37">
        <v>3037.5</v>
      </c>
      <c r="G30" s="38">
        <v>3002.1</v>
      </c>
      <c r="H30" s="38">
        <v>2942.15</v>
      </c>
      <c r="I30" s="38">
        <v>2906.75</v>
      </c>
      <c r="J30" s="38">
        <v>3097.45</v>
      </c>
      <c r="K30" s="38">
        <v>3132.8499999999995</v>
      </c>
      <c r="L30" s="38">
        <v>3192.7999999999997</v>
      </c>
      <c r="M30" s="28">
        <v>3072.9</v>
      </c>
      <c r="N30" s="28">
        <v>2977.55</v>
      </c>
      <c r="O30" s="39">
        <v>5210250</v>
      </c>
      <c r="P30" s="40">
        <v>2.5932598871725197E-2</v>
      </c>
    </row>
    <row r="31" spans="1:16" ht="12.75" customHeight="1">
      <c r="A31" s="28">
        <v>21</v>
      </c>
      <c r="B31" s="29" t="s">
        <v>44</v>
      </c>
      <c r="C31" s="30" t="s">
        <v>306</v>
      </c>
      <c r="D31" s="31">
        <v>44651</v>
      </c>
      <c r="E31" s="37">
        <v>2029.35</v>
      </c>
      <c r="F31" s="37">
        <v>2017.2833333333335</v>
      </c>
      <c r="G31" s="38">
        <v>1992.8166666666671</v>
      </c>
      <c r="H31" s="38">
        <v>1956.2833333333335</v>
      </c>
      <c r="I31" s="38">
        <v>1931.8166666666671</v>
      </c>
      <c r="J31" s="38">
        <v>2053.8166666666671</v>
      </c>
      <c r="K31" s="38">
        <v>2078.2833333333338</v>
      </c>
      <c r="L31" s="38">
        <v>2114.8166666666671</v>
      </c>
      <c r="M31" s="28">
        <v>2041.75</v>
      </c>
      <c r="N31" s="28">
        <v>1980.75</v>
      </c>
      <c r="O31" s="39">
        <v>877250</v>
      </c>
      <c r="P31" s="40">
        <v>-6.5400186857676734E-3</v>
      </c>
    </row>
    <row r="32" spans="1:16" ht="12.75" customHeight="1">
      <c r="A32" s="28">
        <v>22</v>
      </c>
      <c r="B32" s="29" t="s">
        <v>44</v>
      </c>
      <c r="C32" s="30" t="s">
        <v>307</v>
      </c>
      <c r="D32" s="31">
        <v>44651</v>
      </c>
      <c r="E32" s="37">
        <v>9964.7999999999993</v>
      </c>
      <c r="F32" s="37">
        <v>9918.6666666666661</v>
      </c>
      <c r="G32" s="38">
        <v>9813.9333333333325</v>
      </c>
      <c r="H32" s="38">
        <v>9663.0666666666657</v>
      </c>
      <c r="I32" s="38">
        <v>9558.3333333333321</v>
      </c>
      <c r="J32" s="38">
        <v>10069.533333333333</v>
      </c>
      <c r="K32" s="38">
        <v>10174.266666666666</v>
      </c>
      <c r="L32" s="38">
        <v>10325.133333333333</v>
      </c>
      <c r="M32" s="28">
        <v>10023.4</v>
      </c>
      <c r="N32" s="28">
        <v>9767.7999999999993</v>
      </c>
      <c r="O32" s="39">
        <v>127650</v>
      </c>
      <c r="P32" s="40">
        <v>5.9116365899191038E-2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44651</v>
      </c>
      <c r="E33" s="37">
        <v>1200.7</v>
      </c>
      <c r="F33" s="37">
        <v>1189.4333333333332</v>
      </c>
      <c r="G33" s="38">
        <v>1175.3666666666663</v>
      </c>
      <c r="H33" s="38">
        <v>1150.0333333333331</v>
      </c>
      <c r="I33" s="38">
        <v>1135.9666666666662</v>
      </c>
      <c r="J33" s="38">
        <v>1214.7666666666664</v>
      </c>
      <c r="K33" s="38">
        <v>1228.8333333333335</v>
      </c>
      <c r="L33" s="38">
        <v>1254.1666666666665</v>
      </c>
      <c r="M33" s="28">
        <v>1203.5</v>
      </c>
      <c r="N33" s="28">
        <v>1164.0999999999999</v>
      </c>
      <c r="O33" s="39">
        <v>2458500</v>
      </c>
      <c r="P33" s="40">
        <v>-3.6071358557145661E-2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44651</v>
      </c>
      <c r="E34" s="37">
        <v>688.45</v>
      </c>
      <c r="F34" s="37">
        <v>686.55000000000007</v>
      </c>
      <c r="G34" s="38">
        <v>677.90000000000009</v>
      </c>
      <c r="H34" s="38">
        <v>667.35</v>
      </c>
      <c r="I34" s="38">
        <v>658.7</v>
      </c>
      <c r="J34" s="38">
        <v>697.10000000000014</v>
      </c>
      <c r="K34" s="38">
        <v>705.75</v>
      </c>
      <c r="L34" s="38">
        <v>716.30000000000018</v>
      </c>
      <c r="M34" s="28">
        <v>695.2</v>
      </c>
      <c r="N34" s="28">
        <v>676</v>
      </c>
      <c r="O34" s="39">
        <v>15497250</v>
      </c>
      <c r="P34" s="40">
        <v>-1.7404536592324885E-2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44651</v>
      </c>
      <c r="E35" s="37">
        <v>734.95</v>
      </c>
      <c r="F35" s="37">
        <v>727.61666666666667</v>
      </c>
      <c r="G35" s="38">
        <v>716.33333333333337</v>
      </c>
      <c r="H35" s="38">
        <v>697.7166666666667</v>
      </c>
      <c r="I35" s="38">
        <v>686.43333333333339</v>
      </c>
      <c r="J35" s="38">
        <v>746.23333333333335</v>
      </c>
      <c r="K35" s="38">
        <v>757.51666666666665</v>
      </c>
      <c r="L35" s="38">
        <v>776.13333333333333</v>
      </c>
      <c r="M35" s="28">
        <v>738.9</v>
      </c>
      <c r="N35" s="28">
        <v>709</v>
      </c>
      <c r="O35" s="39">
        <v>45308400</v>
      </c>
      <c r="P35" s="40">
        <v>4.5762937342024744E-3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44651</v>
      </c>
      <c r="E36" s="37">
        <v>3652.75</v>
      </c>
      <c r="F36" s="37">
        <v>3623.2833333333333</v>
      </c>
      <c r="G36" s="38">
        <v>3589.4666666666667</v>
      </c>
      <c r="H36" s="38">
        <v>3526.1833333333334</v>
      </c>
      <c r="I36" s="38">
        <v>3492.3666666666668</v>
      </c>
      <c r="J36" s="38">
        <v>3686.5666666666666</v>
      </c>
      <c r="K36" s="38">
        <v>3720.3833333333332</v>
      </c>
      <c r="L36" s="38">
        <v>3783.6666666666665</v>
      </c>
      <c r="M36" s="28">
        <v>3657.1</v>
      </c>
      <c r="N36" s="28">
        <v>3560</v>
      </c>
      <c r="O36" s="39">
        <v>2160500</v>
      </c>
      <c r="P36" s="40">
        <v>5.2343840874723739E-3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44651</v>
      </c>
      <c r="E37" s="37">
        <v>16562.45</v>
      </c>
      <c r="F37" s="37">
        <v>16391.3</v>
      </c>
      <c r="G37" s="38">
        <v>16146.05</v>
      </c>
      <c r="H37" s="38">
        <v>15729.65</v>
      </c>
      <c r="I37" s="38">
        <v>15484.4</v>
      </c>
      <c r="J37" s="38">
        <v>16807.699999999997</v>
      </c>
      <c r="K37" s="38">
        <v>17052.949999999997</v>
      </c>
      <c r="L37" s="38">
        <v>17469.349999999999</v>
      </c>
      <c r="M37" s="28">
        <v>16636.55</v>
      </c>
      <c r="N37" s="28">
        <v>15974.9</v>
      </c>
      <c r="O37" s="39">
        <v>633850</v>
      </c>
      <c r="P37" s="40">
        <v>-2.2823862742011648E-3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44651</v>
      </c>
      <c r="E38" s="37">
        <v>7009.35</v>
      </c>
      <c r="F38" s="37">
        <v>6939.1166666666659</v>
      </c>
      <c r="G38" s="38">
        <v>6848.2333333333318</v>
      </c>
      <c r="H38" s="38">
        <v>6687.1166666666659</v>
      </c>
      <c r="I38" s="38">
        <v>6596.2333333333318</v>
      </c>
      <c r="J38" s="38">
        <v>7100.2333333333318</v>
      </c>
      <c r="K38" s="38">
        <v>7191.116666666665</v>
      </c>
      <c r="L38" s="38">
        <v>7352.2333333333318</v>
      </c>
      <c r="M38" s="28">
        <v>7030</v>
      </c>
      <c r="N38" s="28">
        <v>6778</v>
      </c>
      <c r="O38" s="39">
        <v>3940375</v>
      </c>
      <c r="P38" s="40">
        <v>-4.9243978660942584E-3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44651</v>
      </c>
      <c r="E39" s="37">
        <v>2058.4</v>
      </c>
      <c r="F39" s="37">
        <v>2046.5</v>
      </c>
      <c r="G39" s="38">
        <v>2016.9</v>
      </c>
      <c r="H39" s="38">
        <v>1975.4</v>
      </c>
      <c r="I39" s="38">
        <v>1945.8000000000002</v>
      </c>
      <c r="J39" s="38">
        <v>2088</v>
      </c>
      <c r="K39" s="38">
        <v>2117.6000000000004</v>
      </c>
      <c r="L39" s="38">
        <v>2159.1</v>
      </c>
      <c r="M39" s="28">
        <v>2076.1</v>
      </c>
      <c r="N39" s="28">
        <v>2005</v>
      </c>
      <c r="O39" s="39">
        <v>1292400</v>
      </c>
      <c r="P39" s="40">
        <v>-1.6288628406150099E-2</v>
      </c>
    </row>
    <row r="40" spans="1:16" ht="12.75" customHeight="1">
      <c r="A40" s="28">
        <v>30</v>
      </c>
      <c r="B40" s="29" t="s">
        <v>44</v>
      </c>
      <c r="C40" s="30" t="s">
        <v>315</v>
      </c>
      <c r="D40" s="31">
        <v>44651</v>
      </c>
      <c r="E40" s="37">
        <v>492.05</v>
      </c>
      <c r="F40" s="37">
        <v>491.98333333333329</v>
      </c>
      <c r="G40" s="38">
        <v>485.46666666666658</v>
      </c>
      <c r="H40" s="38">
        <v>478.88333333333327</v>
      </c>
      <c r="I40" s="38">
        <v>472.36666666666656</v>
      </c>
      <c r="J40" s="38">
        <v>498.56666666666661</v>
      </c>
      <c r="K40" s="38">
        <v>505.08333333333337</v>
      </c>
      <c r="L40" s="38">
        <v>511.66666666666663</v>
      </c>
      <c r="M40" s="28">
        <v>498.5</v>
      </c>
      <c r="N40" s="28">
        <v>485.4</v>
      </c>
      <c r="O40" s="39">
        <v>8081600</v>
      </c>
      <c r="P40" s="40">
        <v>-0.13018770449457551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44651</v>
      </c>
      <c r="E41" s="37">
        <v>304.7</v>
      </c>
      <c r="F41" s="37">
        <v>297.39999999999998</v>
      </c>
      <c r="G41" s="38">
        <v>287.64999999999998</v>
      </c>
      <c r="H41" s="38">
        <v>270.60000000000002</v>
      </c>
      <c r="I41" s="38">
        <v>260.85000000000002</v>
      </c>
      <c r="J41" s="38">
        <v>314.44999999999993</v>
      </c>
      <c r="K41" s="38">
        <v>324.19999999999993</v>
      </c>
      <c r="L41" s="38">
        <v>341.24999999999989</v>
      </c>
      <c r="M41" s="28">
        <v>307.14999999999998</v>
      </c>
      <c r="N41" s="28">
        <v>280.35000000000002</v>
      </c>
      <c r="O41" s="39">
        <v>28456200</v>
      </c>
      <c r="P41" s="40">
        <v>-1.4527539161192521E-3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44651</v>
      </c>
      <c r="E42" s="37">
        <v>107.3</v>
      </c>
      <c r="F42" s="37">
        <v>106.23333333333333</v>
      </c>
      <c r="G42" s="38">
        <v>104.61666666666667</v>
      </c>
      <c r="H42" s="38">
        <v>101.93333333333334</v>
      </c>
      <c r="I42" s="38">
        <v>100.31666666666668</v>
      </c>
      <c r="J42" s="38">
        <v>108.91666666666667</v>
      </c>
      <c r="K42" s="38">
        <v>110.53333333333332</v>
      </c>
      <c r="L42" s="38">
        <v>113.21666666666667</v>
      </c>
      <c r="M42" s="28">
        <v>107.85</v>
      </c>
      <c r="N42" s="28">
        <v>103.55</v>
      </c>
      <c r="O42" s="39">
        <v>108938700</v>
      </c>
      <c r="P42" s="40">
        <v>1.3938799956441251E-2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44651</v>
      </c>
      <c r="E43" s="37">
        <v>1944.55</v>
      </c>
      <c r="F43" s="37">
        <v>1946.3500000000001</v>
      </c>
      <c r="G43" s="38">
        <v>1910.7000000000003</v>
      </c>
      <c r="H43" s="38">
        <v>1876.8500000000001</v>
      </c>
      <c r="I43" s="38">
        <v>1841.2000000000003</v>
      </c>
      <c r="J43" s="38">
        <v>1980.2000000000003</v>
      </c>
      <c r="K43" s="38">
        <v>2015.8500000000004</v>
      </c>
      <c r="L43" s="38">
        <v>2049.7000000000003</v>
      </c>
      <c r="M43" s="28">
        <v>1982</v>
      </c>
      <c r="N43" s="28">
        <v>1912.5</v>
      </c>
      <c r="O43" s="39">
        <v>1441550</v>
      </c>
      <c r="P43" s="40">
        <v>-1.4661654135338346E-2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44651</v>
      </c>
      <c r="E44" s="37">
        <v>209.3</v>
      </c>
      <c r="F44" s="37">
        <v>207.80000000000004</v>
      </c>
      <c r="G44" s="38">
        <v>205.30000000000007</v>
      </c>
      <c r="H44" s="38">
        <v>201.30000000000004</v>
      </c>
      <c r="I44" s="38">
        <v>198.80000000000007</v>
      </c>
      <c r="J44" s="38">
        <v>211.80000000000007</v>
      </c>
      <c r="K44" s="38">
        <v>214.3</v>
      </c>
      <c r="L44" s="38">
        <v>218.30000000000007</v>
      </c>
      <c r="M44" s="28">
        <v>210.3</v>
      </c>
      <c r="N44" s="28">
        <v>203.8</v>
      </c>
      <c r="O44" s="39">
        <v>35450200</v>
      </c>
      <c r="P44" s="40">
        <v>3.4945640115376084E-2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44651</v>
      </c>
      <c r="E45" s="37">
        <v>699.2</v>
      </c>
      <c r="F45" s="37">
        <v>693.1</v>
      </c>
      <c r="G45" s="38">
        <v>685.05000000000007</v>
      </c>
      <c r="H45" s="38">
        <v>670.90000000000009</v>
      </c>
      <c r="I45" s="38">
        <v>662.85000000000014</v>
      </c>
      <c r="J45" s="38">
        <v>707.25</v>
      </c>
      <c r="K45" s="38">
        <v>715.3</v>
      </c>
      <c r="L45" s="38">
        <v>729.44999999999993</v>
      </c>
      <c r="M45" s="28">
        <v>701.15</v>
      </c>
      <c r="N45" s="28">
        <v>678.95</v>
      </c>
      <c r="O45" s="39">
        <v>4494600</v>
      </c>
      <c r="P45" s="40">
        <v>-1.4662756598240469E-3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44651</v>
      </c>
      <c r="E46" s="37">
        <v>692.1</v>
      </c>
      <c r="F46" s="37">
        <v>685.91666666666663</v>
      </c>
      <c r="G46" s="38">
        <v>674.98333333333323</v>
      </c>
      <c r="H46" s="38">
        <v>657.86666666666656</v>
      </c>
      <c r="I46" s="38">
        <v>646.93333333333317</v>
      </c>
      <c r="J46" s="38">
        <v>703.0333333333333</v>
      </c>
      <c r="K46" s="38">
        <v>713.9666666666667</v>
      </c>
      <c r="L46" s="38">
        <v>731.08333333333337</v>
      </c>
      <c r="M46" s="28">
        <v>696.85</v>
      </c>
      <c r="N46" s="28">
        <v>668.8</v>
      </c>
      <c r="O46" s="39">
        <v>6047250</v>
      </c>
      <c r="P46" s="40">
        <v>-2.1599320470816648E-2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44651</v>
      </c>
      <c r="E47" s="37">
        <v>720.75</v>
      </c>
      <c r="F47" s="37">
        <v>717.56666666666661</v>
      </c>
      <c r="G47" s="38">
        <v>711.68333333333317</v>
      </c>
      <c r="H47" s="38">
        <v>702.61666666666656</v>
      </c>
      <c r="I47" s="38">
        <v>696.73333333333312</v>
      </c>
      <c r="J47" s="38">
        <v>726.63333333333321</v>
      </c>
      <c r="K47" s="38">
        <v>732.51666666666665</v>
      </c>
      <c r="L47" s="38">
        <v>741.58333333333326</v>
      </c>
      <c r="M47" s="28">
        <v>723.45</v>
      </c>
      <c r="N47" s="28">
        <v>708.5</v>
      </c>
      <c r="O47" s="39">
        <v>51870950</v>
      </c>
      <c r="P47" s="40">
        <v>1.0904984077612383E-2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44651</v>
      </c>
      <c r="E48" s="37">
        <v>51.15</v>
      </c>
      <c r="F48" s="37">
        <v>50.866666666666667</v>
      </c>
      <c r="G48" s="38">
        <v>50.433333333333337</v>
      </c>
      <c r="H48" s="38">
        <v>49.716666666666669</v>
      </c>
      <c r="I48" s="38">
        <v>49.283333333333339</v>
      </c>
      <c r="J48" s="38">
        <v>51.583333333333336</v>
      </c>
      <c r="K48" s="38">
        <v>52.016666666666659</v>
      </c>
      <c r="L48" s="38">
        <v>52.733333333333334</v>
      </c>
      <c r="M48" s="28">
        <v>51.3</v>
      </c>
      <c r="N48" s="28">
        <v>50.15</v>
      </c>
      <c r="O48" s="39">
        <v>106953000</v>
      </c>
      <c r="P48" s="40">
        <v>1.84981501849815E-2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44651</v>
      </c>
      <c r="E49" s="37">
        <v>335.65</v>
      </c>
      <c r="F49" s="37">
        <v>333.8</v>
      </c>
      <c r="G49" s="38">
        <v>330.95000000000005</v>
      </c>
      <c r="H49" s="38">
        <v>326.25000000000006</v>
      </c>
      <c r="I49" s="38">
        <v>323.40000000000009</v>
      </c>
      <c r="J49" s="38">
        <v>338.5</v>
      </c>
      <c r="K49" s="38">
        <v>341.35</v>
      </c>
      <c r="L49" s="38">
        <v>346.04999999999995</v>
      </c>
      <c r="M49" s="28">
        <v>336.65</v>
      </c>
      <c r="N49" s="28">
        <v>329.1</v>
      </c>
      <c r="O49" s="39">
        <v>20518300</v>
      </c>
      <c r="P49" s="40">
        <v>-2.8953956677914443E-2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44651</v>
      </c>
      <c r="E50" s="37">
        <v>14352.6</v>
      </c>
      <c r="F50" s="37">
        <v>14237.699999999999</v>
      </c>
      <c r="G50" s="38">
        <v>14086.899999999998</v>
      </c>
      <c r="H50" s="38">
        <v>13821.199999999999</v>
      </c>
      <c r="I50" s="38">
        <v>13670.399999999998</v>
      </c>
      <c r="J50" s="38">
        <v>14503.399999999998</v>
      </c>
      <c r="K50" s="38">
        <v>14654.199999999997</v>
      </c>
      <c r="L50" s="38">
        <v>14919.899999999998</v>
      </c>
      <c r="M50" s="28">
        <v>14388.5</v>
      </c>
      <c r="N50" s="28">
        <v>13972</v>
      </c>
      <c r="O50" s="39">
        <v>208100</v>
      </c>
      <c r="P50" s="40">
        <v>3.4551329853343277E-2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44651</v>
      </c>
      <c r="E51" s="37">
        <v>369</v>
      </c>
      <c r="F51" s="37">
        <v>365.75</v>
      </c>
      <c r="G51" s="38">
        <v>361.05</v>
      </c>
      <c r="H51" s="38">
        <v>353.1</v>
      </c>
      <c r="I51" s="38">
        <v>348.40000000000003</v>
      </c>
      <c r="J51" s="38">
        <v>373.7</v>
      </c>
      <c r="K51" s="38">
        <v>378.40000000000003</v>
      </c>
      <c r="L51" s="38">
        <v>386.34999999999997</v>
      </c>
      <c r="M51" s="28">
        <v>370.45</v>
      </c>
      <c r="N51" s="28">
        <v>357.8</v>
      </c>
      <c r="O51" s="39">
        <v>23074200</v>
      </c>
      <c r="P51" s="40">
        <v>-1.247977813727756E-2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44651</v>
      </c>
      <c r="E52" s="37">
        <v>3169.3</v>
      </c>
      <c r="F52" s="37">
        <v>3193.8333333333335</v>
      </c>
      <c r="G52" s="38">
        <v>3112.5666666666671</v>
      </c>
      <c r="H52" s="38">
        <v>3055.8333333333335</v>
      </c>
      <c r="I52" s="38">
        <v>2974.5666666666671</v>
      </c>
      <c r="J52" s="38">
        <v>3250.5666666666671</v>
      </c>
      <c r="K52" s="38">
        <v>3331.8333333333335</v>
      </c>
      <c r="L52" s="38">
        <v>3388.5666666666671</v>
      </c>
      <c r="M52" s="28">
        <v>3275.1</v>
      </c>
      <c r="N52" s="28">
        <v>3137.1</v>
      </c>
      <c r="O52" s="39">
        <v>2033600</v>
      </c>
      <c r="P52" s="40">
        <v>8.5397096498719044E-2</v>
      </c>
    </row>
    <row r="53" spans="1:16" ht="12.75" customHeight="1">
      <c r="A53" s="28">
        <v>43</v>
      </c>
      <c r="B53" s="29" t="s">
        <v>86</v>
      </c>
      <c r="C53" s="30" t="s">
        <v>321</v>
      </c>
      <c r="D53" s="31">
        <v>44651</v>
      </c>
      <c r="E53" s="37">
        <v>467.85</v>
      </c>
      <c r="F53" s="37">
        <v>461.16666666666669</v>
      </c>
      <c r="G53" s="38">
        <v>451.68333333333339</v>
      </c>
      <c r="H53" s="38">
        <v>435.51666666666671</v>
      </c>
      <c r="I53" s="38">
        <v>426.03333333333342</v>
      </c>
      <c r="J53" s="38">
        <v>477.33333333333337</v>
      </c>
      <c r="K53" s="38">
        <v>486.81666666666661</v>
      </c>
      <c r="L53" s="38">
        <v>502.98333333333335</v>
      </c>
      <c r="M53" s="28">
        <v>470.65</v>
      </c>
      <c r="N53" s="28">
        <v>445</v>
      </c>
      <c r="O53" s="39">
        <v>4202900</v>
      </c>
      <c r="P53" s="40">
        <v>0.28090332805071316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44651</v>
      </c>
      <c r="E54" s="37">
        <v>227.1</v>
      </c>
      <c r="F54" s="37">
        <v>225.13333333333335</v>
      </c>
      <c r="G54" s="38">
        <v>222.26666666666671</v>
      </c>
      <c r="H54" s="38">
        <v>217.43333333333337</v>
      </c>
      <c r="I54" s="38">
        <v>214.56666666666672</v>
      </c>
      <c r="J54" s="38">
        <v>229.9666666666667</v>
      </c>
      <c r="K54" s="38">
        <v>232.83333333333331</v>
      </c>
      <c r="L54" s="38">
        <v>237.66666666666669</v>
      </c>
      <c r="M54" s="28">
        <v>228</v>
      </c>
      <c r="N54" s="28">
        <v>220.3</v>
      </c>
      <c r="O54" s="39">
        <v>42357600</v>
      </c>
      <c r="P54" s="40">
        <v>1.5799015799015798E-2</v>
      </c>
    </row>
    <row r="55" spans="1:16" ht="12.75" customHeight="1">
      <c r="A55" s="28">
        <v>45</v>
      </c>
      <c r="B55" s="29" t="s">
        <v>63</v>
      </c>
      <c r="C55" s="30" t="s">
        <v>328</v>
      </c>
      <c r="D55" s="31">
        <v>44651</v>
      </c>
      <c r="E55" s="37">
        <v>604.54999999999995</v>
      </c>
      <c r="F55" s="37">
        <v>604.15</v>
      </c>
      <c r="G55" s="38">
        <v>595.34999999999991</v>
      </c>
      <c r="H55" s="38">
        <v>586.15</v>
      </c>
      <c r="I55" s="38">
        <v>577.34999999999991</v>
      </c>
      <c r="J55" s="38">
        <v>613.34999999999991</v>
      </c>
      <c r="K55" s="38">
        <v>622.14999999999986</v>
      </c>
      <c r="L55" s="38">
        <v>631.34999999999991</v>
      </c>
      <c r="M55" s="28">
        <v>612.95000000000005</v>
      </c>
      <c r="N55" s="28">
        <v>594.95000000000005</v>
      </c>
      <c r="O55" s="39">
        <v>3090750</v>
      </c>
      <c r="P55" s="40">
        <v>1.2779552715654952E-2</v>
      </c>
    </row>
    <row r="56" spans="1:16" ht="12.75" customHeight="1">
      <c r="A56" s="28">
        <v>46</v>
      </c>
      <c r="B56" s="29" t="s">
        <v>44</v>
      </c>
      <c r="C56" s="30" t="s">
        <v>339</v>
      </c>
      <c r="D56" s="31">
        <v>44651</v>
      </c>
      <c r="E56" s="37">
        <v>437.6</v>
      </c>
      <c r="F56" s="37">
        <v>434.43333333333339</v>
      </c>
      <c r="G56" s="38">
        <v>426.31666666666678</v>
      </c>
      <c r="H56" s="38">
        <v>415.03333333333336</v>
      </c>
      <c r="I56" s="38">
        <v>406.91666666666674</v>
      </c>
      <c r="J56" s="38">
        <v>445.71666666666681</v>
      </c>
      <c r="K56" s="38">
        <v>453.83333333333337</v>
      </c>
      <c r="L56" s="38">
        <v>465.11666666666684</v>
      </c>
      <c r="M56" s="28">
        <v>442.55</v>
      </c>
      <c r="N56" s="28">
        <v>423.15</v>
      </c>
      <c r="O56" s="39">
        <v>2926500</v>
      </c>
      <c r="P56" s="40">
        <v>1.2454592631032694E-2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44651</v>
      </c>
      <c r="E57" s="37">
        <v>713.35</v>
      </c>
      <c r="F57" s="37">
        <v>706.23333333333323</v>
      </c>
      <c r="G57" s="38">
        <v>695.46666666666647</v>
      </c>
      <c r="H57" s="38">
        <v>677.58333333333326</v>
      </c>
      <c r="I57" s="38">
        <v>666.81666666666649</v>
      </c>
      <c r="J57" s="38">
        <v>724.11666666666645</v>
      </c>
      <c r="K57" s="38">
        <v>734.8833333333331</v>
      </c>
      <c r="L57" s="38">
        <v>752.76666666666642</v>
      </c>
      <c r="M57" s="28">
        <v>717</v>
      </c>
      <c r="N57" s="28">
        <v>688.35</v>
      </c>
      <c r="O57" s="39">
        <v>9040000</v>
      </c>
      <c r="P57" s="40">
        <v>-5.7739895518284304E-3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44651</v>
      </c>
      <c r="E58" s="37">
        <v>1036.3</v>
      </c>
      <c r="F58" s="37">
        <v>1039.1666666666665</v>
      </c>
      <c r="G58" s="38">
        <v>1025.2333333333331</v>
      </c>
      <c r="H58" s="38">
        <v>1014.1666666666665</v>
      </c>
      <c r="I58" s="38">
        <v>1000.2333333333331</v>
      </c>
      <c r="J58" s="38">
        <v>1050.2333333333331</v>
      </c>
      <c r="K58" s="38">
        <v>1064.1666666666665</v>
      </c>
      <c r="L58" s="38">
        <v>1075.2333333333331</v>
      </c>
      <c r="M58" s="28">
        <v>1053.0999999999999</v>
      </c>
      <c r="N58" s="28">
        <v>1028.0999999999999</v>
      </c>
      <c r="O58" s="39">
        <v>9304750</v>
      </c>
      <c r="P58" s="40">
        <v>-5.9893610034806595E-2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44651</v>
      </c>
      <c r="E59" s="37">
        <v>183.85</v>
      </c>
      <c r="F59" s="37">
        <v>183.53333333333333</v>
      </c>
      <c r="G59" s="38">
        <v>181.16666666666666</v>
      </c>
      <c r="H59" s="38">
        <v>178.48333333333332</v>
      </c>
      <c r="I59" s="38">
        <v>176.11666666666665</v>
      </c>
      <c r="J59" s="38">
        <v>186.21666666666667</v>
      </c>
      <c r="K59" s="38">
        <v>188.58333333333334</v>
      </c>
      <c r="L59" s="38">
        <v>191.26666666666668</v>
      </c>
      <c r="M59" s="28">
        <v>185.9</v>
      </c>
      <c r="N59" s="28">
        <v>180.85</v>
      </c>
      <c r="O59" s="39">
        <v>39438000</v>
      </c>
      <c r="P59" s="40">
        <v>4.1706769329483478E-3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44651</v>
      </c>
      <c r="E60" s="37">
        <v>4476.5</v>
      </c>
      <c r="F60" s="37">
        <v>4453.833333333333</v>
      </c>
      <c r="G60" s="38">
        <v>4413.6666666666661</v>
      </c>
      <c r="H60" s="38">
        <v>4350.833333333333</v>
      </c>
      <c r="I60" s="38">
        <v>4310.6666666666661</v>
      </c>
      <c r="J60" s="38">
        <v>4516.6666666666661</v>
      </c>
      <c r="K60" s="38">
        <v>4556.8333333333321</v>
      </c>
      <c r="L60" s="38">
        <v>4619.6666666666661</v>
      </c>
      <c r="M60" s="28">
        <v>4494</v>
      </c>
      <c r="N60" s="28">
        <v>4391</v>
      </c>
      <c r="O60" s="39">
        <v>1312200</v>
      </c>
      <c r="P60" s="40">
        <v>3.6714089031665903E-3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44651</v>
      </c>
      <c r="E61" s="37">
        <v>1499.45</v>
      </c>
      <c r="F61" s="37">
        <v>1492.3833333333334</v>
      </c>
      <c r="G61" s="38">
        <v>1477.8666666666668</v>
      </c>
      <c r="H61" s="38">
        <v>1456.2833333333333</v>
      </c>
      <c r="I61" s="38">
        <v>1441.7666666666667</v>
      </c>
      <c r="J61" s="38">
        <v>1513.9666666666669</v>
      </c>
      <c r="K61" s="38">
        <v>1528.4833333333338</v>
      </c>
      <c r="L61" s="38">
        <v>1550.0666666666671</v>
      </c>
      <c r="M61" s="28">
        <v>1506.9</v>
      </c>
      <c r="N61" s="28">
        <v>1470.8</v>
      </c>
      <c r="O61" s="39">
        <v>2492350</v>
      </c>
      <c r="P61" s="40">
        <v>4.9366342469790749E-2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44651</v>
      </c>
      <c r="E62" s="37">
        <v>617.75</v>
      </c>
      <c r="F62" s="37">
        <v>615.33333333333337</v>
      </c>
      <c r="G62" s="38">
        <v>611.66666666666674</v>
      </c>
      <c r="H62" s="38">
        <v>605.58333333333337</v>
      </c>
      <c r="I62" s="38">
        <v>601.91666666666674</v>
      </c>
      <c r="J62" s="38">
        <v>621.41666666666674</v>
      </c>
      <c r="K62" s="38">
        <v>625.08333333333348</v>
      </c>
      <c r="L62" s="38">
        <v>631.16666666666674</v>
      </c>
      <c r="M62" s="28">
        <v>619</v>
      </c>
      <c r="N62" s="28">
        <v>609.25</v>
      </c>
      <c r="O62" s="39">
        <v>5779200</v>
      </c>
      <c r="P62" s="40">
        <v>2.0807324178110697E-3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44651</v>
      </c>
      <c r="E63" s="37">
        <v>834.7</v>
      </c>
      <c r="F63" s="37">
        <v>842.51666666666677</v>
      </c>
      <c r="G63" s="38">
        <v>821.23333333333358</v>
      </c>
      <c r="H63" s="38">
        <v>807.76666666666677</v>
      </c>
      <c r="I63" s="38">
        <v>786.48333333333358</v>
      </c>
      <c r="J63" s="38">
        <v>855.98333333333358</v>
      </c>
      <c r="K63" s="38">
        <v>877.26666666666665</v>
      </c>
      <c r="L63" s="38">
        <v>890.73333333333358</v>
      </c>
      <c r="M63" s="28">
        <v>863.8</v>
      </c>
      <c r="N63" s="28">
        <v>829.05</v>
      </c>
      <c r="O63" s="39">
        <v>1209375</v>
      </c>
      <c r="P63" s="40">
        <v>0.1031927023945268</v>
      </c>
    </row>
    <row r="64" spans="1:16" ht="12.75" customHeight="1">
      <c r="A64" s="28">
        <v>54</v>
      </c>
      <c r="B64" s="29" t="s">
        <v>70</v>
      </c>
      <c r="C64" s="30" t="s">
        <v>250</v>
      </c>
      <c r="D64" s="31">
        <v>44651</v>
      </c>
      <c r="E64" s="37">
        <v>387.75</v>
      </c>
      <c r="F64" s="37">
        <v>388.33333333333331</v>
      </c>
      <c r="G64" s="38">
        <v>381.06666666666661</v>
      </c>
      <c r="H64" s="38">
        <v>374.38333333333327</v>
      </c>
      <c r="I64" s="38">
        <v>367.11666666666656</v>
      </c>
      <c r="J64" s="38">
        <v>395.01666666666665</v>
      </c>
      <c r="K64" s="38">
        <v>402.28333333333342</v>
      </c>
      <c r="L64" s="38">
        <v>408.9666666666667</v>
      </c>
      <c r="M64" s="28">
        <v>395.6</v>
      </c>
      <c r="N64" s="28">
        <v>381.65</v>
      </c>
      <c r="O64" s="39">
        <v>4878500</v>
      </c>
      <c r="P64" s="40">
        <v>1.2094933820173437E-2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44651</v>
      </c>
      <c r="E65" s="37">
        <v>120.55</v>
      </c>
      <c r="F65" s="37">
        <v>119.75</v>
      </c>
      <c r="G65" s="38">
        <v>118.65</v>
      </c>
      <c r="H65" s="38">
        <v>116.75</v>
      </c>
      <c r="I65" s="38">
        <v>115.65</v>
      </c>
      <c r="J65" s="38">
        <v>121.65</v>
      </c>
      <c r="K65" s="38">
        <v>122.75</v>
      </c>
      <c r="L65" s="38">
        <v>124.65</v>
      </c>
      <c r="M65" s="28">
        <v>120.85</v>
      </c>
      <c r="N65" s="28">
        <v>117.85</v>
      </c>
      <c r="O65" s="39">
        <v>13151200</v>
      </c>
      <c r="P65" s="40">
        <v>1.8430753027909426E-2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44651</v>
      </c>
      <c r="E66" s="37">
        <v>1053.95</v>
      </c>
      <c r="F66" s="37">
        <v>1047.2666666666667</v>
      </c>
      <c r="G66" s="38">
        <v>1036.7333333333333</v>
      </c>
      <c r="H66" s="38">
        <v>1019.5166666666667</v>
      </c>
      <c r="I66" s="38">
        <v>1008.9833333333333</v>
      </c>
      <c r="J66" s="38">
        <v>1064.4833333333333</v>
      </c>
      <c r="K66" s="38">
        <v>1075.0166666666667</v>
      </c>
      <c r="L66" s="38">
        <v>1092.2333333333333</v>
      </c>
      <c r="M66" s="28">
        <v>1057.8</v>
      </c>
      <c r="N66" s="28">
        <v>1030.05</v>
      </c>
      <c r="O66" s="39">
        <v>1930200</v>
      </c>
      <c r="P66" s="40">
        <v>5.3027823240589196E-2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44651</v>
      </c>
      <c r="E67" s="37">
        <v>536</v>
      </c>
      <c r="F67" s="37">
        <v>539.28333333333342</v>
      </c>
      <c r="G67" s="38">
        <v>528.91666666666686</v>
      </c>
      <c r="H67" s="38">
        <v>521.83333333333348</v>
      </c>
      <c r="I67" s="38">
        <v>511.46666666666692</v>
      </c>
      <c r="J67" s="38">
        <v>546.36666666666679</v>
      </c>
      <c r="K67" s="38">
        <v>556.73333333333335</v>
      </c>
      <c r="L67" s="38">
        <v>563.81666666666672</v>
      </c>
      <c r="M67" s="28">
        <v>549.65</v>
      </c>
      <c r="N67" s="28">
        <v>532.20000000000005</v>
      </c>
      <c r="O67" s="39">
        <v>12996250</v>
      </c>
      <c r="P67" s="40">
        <v>1.871448167744464E-2</v>
      </c>
    </row>
    <row r="68" spans="1:16" ht="12.75" customHeight="1">
      <c r="A68" s="28">
        <v>58</v>
      </c>
      <c r="B68" s="29" t="s">
        <v>42</v>
      </c>
      <c r="C68" s="30" t="s">
        <v>251</v>
      </c>
      <c r="D68" s="31">
        <v>44651</v>
      </c>
      <c r="E68" s="37">
        <v>1425.75</v>
      </c>
      <c r="F68" s="37">
        <v>1421.3833333333332</v>
      </c>
      <c r="G68" s="38">
        <v>1405.3666666666663</v>
      </c>
      <c r="H68" s="38">
        <v>1384.9833333333331</v>
      </c>
      <c r="I68" s="38">
        <v>1368.9666666666662</v>
      </c>
      <c r="J68" s="38">
        <v>1441.7666666666664</v>
      </c>
      <c r="K68" s="38">
        <v>1457.7833333333333</v>
      </c>
      <c r="L68" s="38">
        <v>1478.1666666666665</v>
      </c>
      <c r="M68" s="28">
        <v>1437.4</v>
      </c>
      <c r="N68" s="28">
        <v>1401</v>
      </c>
      <c r="O68" s="39">
        <v>1117750</v>
      </c>
      <c r="P68" s="40">
        <v>6.2247564742219055E-2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44651</v>
      </c>
      <c r="E69" s="37">
        <v>2265.5500000000002</v>
      </c>
      <c r="F69" s="37">
        <v>2247.3000000000002</v>
      </c>
      <c r="G69" s="38">
        <v>2208.2000000000003</v>
      </c>
      <c r="H69" s="38">
        <v>2150.85</v>
      </c>
      <c r="I69" s="38">
        <v>2111.75</v>
      </c>
      <c r="J69" s="38">
        <v>2304.6500000000005</v>
      </c>
      <c r="K69" s="38">
        <v>2343.7500000000009</v>
      </c>
      <c r="L69" s="38">
        <v>2401.1000000000008</v>
      </c>
      <c r="M69" s="28">
        <v>2286.4</v>
      </c>
      <c r="N69" s="28">
        <v>2189.9499999999998</v>
      </c>
      <c r="O69" s="39">
        <v>1685500</v>
      </c>
      <c r="P69" s="40">
        <v>4.1703902293714623E-3</v>
      </c>
    </row>
    <row r="70" spans="1:16" ht="12.75" customHeight="1">
      <c r="A70" s="28">
        <v>60</v>
      </c>
      <c r="B70" s="29" t="s">
        <v>44</v>
      </c>
      <c r="C70" s="30" t="s">
        <v>347</v>
      </c>
      <c r="D70" s="31">
        <v>44651</v>
      </c>
      <c r="E70" s="37">
        <v>304.95</v>
      </c>
      <c r="F70" s="37">
        <v>304.71666666666664</v>
      </c>
      <c r="G70" s="38">
        <v>297.23333333333329</v>
      </c>
      <c r="H70" s="38">
        <v>289.51666666666665</v>
      </c>
      <c r="I70" s="38">
        <v>282.0333333333333</v>
      </c>
      <c r="J70" s="38">
        <v>312.43333333333328</v>
      </c>
      <c r="K70" s="38">
        <v>319.91666666666663</v>
      </c>
      <c r="L70" s="38">
        <v>327.63333333333327</v>
      </c>
      <c r="M70" s="28">
        <v>312.2</v>
      </c>
      <c r="N70" s="28">
        <v>297</v>
      </c>
      <c r="O70" s="39">
        <v>16208100</v>
      </c>
      <c r="P70" s="40">
        <v>-0.15816509377613189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44651</v>
      </c>
      <c r="E71" s="37">
        <v>4465.3</v>
      </c>
      <c r="F71" s="37">
        <v>4465.7666666666673</v>
      </c>
      <c r="G71" s="38">
        <v>4424.9333333333343</v>
      </c>
      <c r="H71" s="38">
        <v>4384.5666666666666</v>
      </c>
      <c r="I71" s="38">
        <v>4343.7333333333336</v>
      </c>
      <c r="J71" s="38">
        <v>4506.133333333335</v>
      </c>
      <c r="K71" s="38">
        <v>4546.966666666669</v>
      </c>
      <c r="L71" s="38">
        <v>4587.3333333333358</v>
      </c>
      <c r="M71" s="28">
        <v>4506.6000000000004</v>
      </c>
      <c r="N71" s="28">
        <v>4425.3999999999996</v>
      </c>
      <c r="O71" s="39">
        <v>2273200</v>
      </c>
      <c r="P71" s="40">
        <v>-3.7252925450322128E-3</v>
      </c>
    </row>
    <row r="72" spans="1:16" ht="12.75" customHeight="1">
      <c r="A72" s="28">
        <v>62</v>
      </c>
      <c r="B72" s="29" t="s">
        <v>44</v>
      </c>
      <c r="C72" s="30" t="s">
        <v>253</v>
      </c>
      <c r="D72" s="31">
        <v>44651</v>
      </c>
      <c r="E72" s="37">
        <v>4340.3</v>
      </c>
      <c r="F72" s="37">
        <v>4377.0666666666666</v>
      </c>
      <c r="G72" s="38">
        <v>4258.2833333333328</v>
      </c>
      <c r="H72" s="38">
        <v>4176.2666666666664</v>
      </c>
      <c r="I72" s="38">
        <v>4057.4833333333327</v>
      </c>
      <c r="J72" s="38">
        <v>4459.083333333333</v>
      </c>
      <c r="K72" s="38">
        <v>4577.8666666666677</v>
      </c>
      <c r="L72" s="38">
        <v>4659.8833333333332</v>
      </c>
      <c r="M72" s="28">
        <v>4495.8500000000004</v>
      </c>
      <c r="N72" s="28">
        <v>4295.05</v>
      </c>
      <c r="O72" s="39">
        <v>670625</v>
      </c>
      <c r="P72" s="40">
        <v>0.22712717291857273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44651</v>
      </c>
      <c r="E73" s="37">
        <v>360.2</v>
      </c>
      <c r="F73" s="37">
        <v>355.95</v>
      </c>
      <c r="G73" s="38">
        <v>349.7</v>
      </c>
      <c r="H73" s="38">
        <v>339.2</v>
      </c>
      <c r="I73" s="38">
        <v>332.95</v>
      </c>
      <c r="J73" s="38">
        <v>366.45</v>
      </c>
      <c r="K73" s="38">
        <v>372.7</v>
      </c>
      <c r="L73" s="38">
        <v>383.2</v>
      </c>
      <c r="M73" s="28">
        <v>362.2</v>
      </c>
      <c r="N73" s="28">
        <v>345.45</v>
      </c>
      <c r="O73" s="39">
        <v>38636400</v>
      </c>
      <c r="P73" s="40">
        <v>5.8419243986254296E-3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44651</v>
      </c>
      <c r="E74" s="37">
        <v>4043.3</v>
      </c>
      <c r="F74" s="37">
        <v>4031.7333333333336</v>
      </c>
      <c r="G74" s="38">
        <v>3994.5666666666671</v>
      </c>
      <c r="H74" s="38">
        <v>3945.8333333333335</v>
      </c>
      <c r="I74" s="38">
        <v>3908.666666666667</v>
      </c>
      <c r="J74" s="38">
        <v>4080.4666666666672</v>
      </c>
      <c r="K74" s="38">
        <v>4117.6333333333332</v>
      </c>
      <c r="L74" s="38">
        <v>4166.3666666666668</v>
      </c>
      <c r="M74" s="28">
        <v>4068.9</v>
      </c>
      <c r="N74" s="28">
        <v>3983</v>
      </c>
      <c r="O74" s="39">
        <v>3136875</v>
      </c>
      <c r="P74" s="40">
        <v>2.9411764705882353E-2</v>
      </c>
    </row>
    <row r="75" spans="1:16" ht="12.75" customHeight="1">
      <c r="A75" s="28">
        <v>65</v>
      </c>
      <c r="B75" s="29" t="s">
        <v>49</v>
      </c>
      <c r="C75" s="295" t="s">
        <v>99</v>
      </c>
      <c r="D75" s="31">
        <v>44651</v>
      </c>
      <c r="E75" s="37">
        <v>2389.65</v>
      </c>
      <c r="F75" s="37">
        <v>2379.5833333333335</v>
      </c>
      <c r="G75" s="38">
        <v>2347.9666666666672</v>
      </c>
      <c r="H75" s="38">
        <v>2306.2833333333338</v>
      </c>
      <c r="I75" s="38">
        <v>2274.6666666666674</v>
      </c>
      <c r="J75" s="38">
        <v>2421.2666666666669</v>
      </c>
      <c r="K75" s="38">
        <v>2452.8833333333328</v>
      </c>
      <c r="L75" s="38">
        <v>2494.5666666666666</v>
      </c>
      <c r="M75" s="28">
        <v>2411.1999999999998</v>
      </c>
      <c r="N75" s="28">
        <v>2337.9</v>
      </c>
      <c r="O75" s="39">
        <v>3356150</v>
      </c>
      <c r="P75" s="40">
        <v>1.6537686844058094E-2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44651</v>
      </c>
      <c r="E76" s="37">
        <v>1720.15</v>
      </c>
      <c r="F76" s="37">
        <v>1728.3333333333333</v>
      </c>
      <c r="G76" s="38">
        <v>1695.6666666666665</v>
      </c>
      <c r="H76" s="38">
        <v>1671.1833333333332</v>
      </c>
      <c r="I76" s="38">
        <v>1638.5166666666664</v>
      </c>
      <c r="J76" s="38">
        <v>1752.8166666666666</v>
      </c>
      <c r="K76" s="38">
        <v>1785.4833333333331</v>
      </c>
      <c r="L76" s="38">
        <v>1809.9666666666667</v>
      </c>
      <c r="M76" s="28">
        <v>1761</v>
      </c>
      <c r="N76" s="28">
        <v>1703.85</v>
      </c>
      <c r="O76" s="39">
        <v>5652350</v>
      </c>
      <c r="P76" s="40">
        <v>-1.9370229007633587E-2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44651</v>
      </c>
      <c r="E77" s="37">
        <v>155.6</v>
      </c>
      <c r="F77" s="37">
        <v>154.93333333333331</v>
      </c>
      <c r="G77" s="38">
        <v>153.66666666666663</v>
      </c>
      <c r="H77" s="38">
        <v>151.73333333333332</v>
      </c>
      <c r="I77" s="38">
        <v>150.46666666666664</v>
      </c>
      <c r="J77" s="38">
        <v>156.86666666666662</v>
      </c>
      <c r="K77" s="38">
        <v>158.13333333333333</v>
      </c>
      <c r="L77" s="38">
        <v>160.06666666666661</v>
      </c>
      <c r="M77" s="28">
        <v>156.19999999999999</v>
      </c>
      <c r="N77" s="28">
        <v>153</v>
      </c>
      <c r="O77" s="39">
        <v>21261600</v>
      </c>
      <c r="P77" s="40">
        <v>4.7635250085062949E-3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44651</v>
      </c>
      <c r="E78" s="37">
        <v>99.35</v>
      </c>
      <c r="F78" s="37">
        <v>98.516666666666652</v>
      </c>
      <c r="G78" s="38">
        <v>97.483333333333306</v>
      </c>
      <c r="H78" s="38">
        <v>95.61666666666666</v>
      </c>
      <c r="I78" s="38">
        <v>94.583333333333314</v>
      </c>
      <c r="J78" s="38">
        <v>100.3833333333333</v>
      </c>
      <c r="K78" s="38">
        <v>101.41666666666666</v>
      </c>
      <c r="L78" s="38">
        <v>103.28333333333329</v>
      </c>
      <c r="M78" s="28">
        <v>99.55</v>
      </c>
      <c r="N78" s="28">
        <v>96.65</v>
      </c>
      <c r="O78" s="39">
        <v>61810000</v>
      </c>
      <c r="P78" s="40">
        <v>1.946231238660729E-2</v>
      </c>
    </row>
    <row r="79" spans="1:16" ht="12.75" customHeight="1">
      <c r="A79" s="28">
        <v>69</v>
      </c>
      <c r="B79" s="29" t="s">
        <v>86</v>
      </c>
      <c r="C79" s="30" t="s">
        <v>362</v>
      </c>
      <c r="D79" s="31">
        <v>44651</v>
      </c>
      <c r="E79" s="37">
        <v>126.2</v>
      </c>
      <c r="F79" s="37">
        <v>125.23333333333333</v>
      </c>
      <c r="G79" s="38">
        <v>121.46666666666667</v>
      </c>
      <c r="H79" s="38">
        <v>116.73333333333333</v>
      </c>
      <c r="I79" s="38">
        <v>112.96666666666667</v>
      </c>
      <c r="J79" s="38">
        <v>129.96666666666667</v>
      </c>
      <c r="K79" s="38">
        <v>133.73333333333335</v>
      </c>
      <c r="L79" s="38">
        <v>138.46666666666667</v>
      </c>
      <c r="M79" s="28">
        <v>129</v>
      </c>
      <c r="N79" s="28">
        <v>120.5</v>
      </c>
      <c r="O79" s="39">
        <v>16192800</v>
      </c>
      <c r="P79" s="40">
        <v>-3.2102728731942215E-4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44651</v>
      </c>
      <c r="E80" s="37">
        <v>144.15</v>
      </c>
      <c r="F80" s="37">
        <v>144.79999999999998</v>
      </c>
      <c r="G80" s="38">
        <v>142.84999999999997</v>
      </c>
      <c r="H80" s="38">
        <v>141.54999999999998</v>
      </c>
      <c r="I80" s="38">
        <v>139.59999999999997</v>
      </c>
      <c r="J80" s="38">
        <v>146.09999999999997</v>
      </c>
      <c r="K80" s="38">
        <v>148.04999999999995</v>
      </c>
      <c r="L80" s="38">
        <v>149.34999999999997</v>
      </c>
      <c r="M80" s="28">
        <v>146.75</v>
      </c>
      <c r="N80" s="28">
        <v>143.5</v>
      </c>
      <c r="O80" s="39">
        <v>38131100</v>
      </c>
      <c r="P80" s="40">
        <v>2.0738079686479425E-2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44651</v>
      </c>
      <c r="E81" s="37">
        <v>451.45</v>
      </c>
      <c r="F81" s="37">
        <v>452.26666666666665</v>
      </c>
      <c r="G81" s="38">
        <v>444.08333333333331</v>
      </c>
      <c r="H81" s="38">
        <v>436.71666666666664</v>
      </c>
      <c r="I81" s="38">
        <v>428.5333333333333</v>
      </c>
      <c r="J81" s="38">
        <v>459.63333333333333</v>
      </c>
      <c r="K81" s="38">
        <v>467.81666666666672</v>
      </c>
      <c r="L81" s="38">
        <v>475.18333333333334</v>
      </c>
      <c r="M81" s="28">
        <v>460.45</v>
      </c>
      <c r="N81" s="28">
        <v>444.9</v>
      </c>
      <c r="O81" s="39">
        <v>7642900</v>
      </c>
      <c r="P81" s="40">
        <v>1.6518813092688895E-2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44651</v>
      </c>
      <c r="E82" s="37">
        <v>38.25</v>
      </c>
      <c r="F82" s="37">
        <v>37.800000000000004</v>
      </c>
      <c r="G82" s="38">
        <v>37.300000000000011</v>
      </c>
      <c r="H82" s="38">
        <v>36.350000000000009</v>
      </c>
      <c r="I82" s="38">
        <v>35.850000000000016</v>
      </c>
      <c r="J82" s="38">
        <v>38.750000000000007</v>
      </c>
      <c r="K82" s="38">
        <v>39.249999999999993</v>
      </c>
      <c r="L82" s="38">
        <v>40.200000000000003</v>
      </c>
      <c r="M82" s="28">
        <v>38.299999999999997</v>
      </c>
      <c r="N82" s="28">
        <v>36.85</v>
      </c>
      <c r="O82" s="39">
        <v>110520000</v>
      </c>
      <c r="P82" s="40">
        <v>1.3201320132013201E-2</v>
      </c>
    </row>
    <row r="83" spans="1:16" ht="12.75" customHeight="1">
      <c r="A83" s="28">
        <v>73</v>
      </c>
      <c r="B83" s="29" t="s">
        <v>44</v>
      </c>
      <c r="C83" s="30" t="s">
        <v>379</v>
      </c>
      <c r="D83" s="31">
        <v>44651</v>
      </c>
      <c r="E83" s="37">
        <v>792.4</v>
      </c>
      <c r="F83" s="37">
        <v>784</v>
      </c>
      <c r="G83" s="38">
        <v>764.5</v>
      </c>
      <c r="H83" s="38">
        <v>736.6</v>
      </c>
      <c r="I83" s="38">
        <v>717.1</v>
      </c>
      <c r="J83" s="38">
        <v>811.9</v>
      </c>
      <c r="K83" s="38">
        <v>831.4</v>
      </c>
      <c r="L83" s="38">
        <v>859.3</v>
      </c>
      <c r="M83" s="28">
        <v>803.5</v>
      </c>
      <c r="N83" s="28">
        <v>756.1</v>
      </c>
      <c r="O83" s="39">
        <v>4353700</v>
      </c>
      <c r="P83" s="40">
        <v>0.22629073599414135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44651</v>
      </c>
      <c r="E84" s="37">
        <v>701.5</v>
      </c>
      <c r="F84" s="37">
        <v>703.38333333333333</v>
      </c>
      <c r="G84" s="38">
        <v>691.81666666666661</v>
      </c>
      <c r="H84" s="38">
        <v>682.13333333333333</v>
      </c>
      <c r="I84" s="38">
        <v>670.56666666666661</v>
      </c>
      <c r="J84" s="38">
        <v>713.06666666666661</v>
      </c>
      <c r="K84" s="38">
        <v>724.63333333333344</v>
      </c>
      <c r="L84" s="38">
        <v>734.31666666666661</v>
      </c>
      <c r="M84" s="28">
        <v>714.95</v>
      </c>
      <c r="N84" s="28">
        <v>693.7</v>
      </c>
      <c r="O84" s="39">
        <v>9879000</v>
      </c>
      <c r="P84" s="40">
        <v>1.1104856455657336E-2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44651</v>
      </c>
      <c r="E85" s="37">
        <v>1583.9</v>
      </c>
      <c r="F85" s="37">
        <v>1578.6499999999999</v>
      </c>
      <c r="G85" s="38">
        <v>1551.7499999999998</v>
      </c>
      <c r="H85" s="38">
        <v>1519.6</v>
      </c>
      <c r="I85" s="38">
        <v>1492.6999999999998</v>
      </c>
      <c r="J85" s="38">
        <v>1610.7999999999997</v>
      </c>
      <c r="K85" s="38">
        <v>1637.6999999999998</v>
      </c>
      <c r="L85" s="38">
        <v>1669.8499999999997</v>
      </c>
      <c r="M85" s="28">
        <v>1605.55</v>
      </c>
      <c r="N85" s="28">
        <v>1546.5</v>
      </c>
      <c r="O85" s="39">
        <v>4980950</v>
      </c>
      <c r="P85" s="40">
        <v>-1.1730969760166841E-3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44651</v>
      </c>
      <c r="E86" s="37">
        <v>313.75</v>
      </c>
      <c r="F86" s="37">
        <v>312.95</v>
      </c>
      <c r="G86" s="38">
        <v>309.64999999999998</v>
      </c>
      <c r="H86" s="38">
        <v>305.55</v>
      </c>
      <c r="I86" s="38">
        <v>302.25</v>
      </c>
      <c r="J86" s="38">
        <v>317.04999999999995</v>
      </c>
      <c r="K86" s="38">
        <v>320.35000000000002</v>
      </c>
      <c r="L86" s="38">
        <v>324.44999999999993</v>
      </c>
      <c r="M86" s="28">
        <v>316.25</v>
      </c>
      <c r="N86" s="28">
        <v>308.85000000000002</v>
      </c>
      <c r="O86" s="39">
        <v>11290200</v>
      </c>
      <c r="P86" s="40">
        <v>4.6896551724137934E-3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44651</v>
      </c>
      <c r="E87" s="37">
        <v>1586.05</v>
      </c>
      <c r="F87" s="37">
        <v>1569.3333333333333</v>
      </c>
      <c r="G87" s="38">
        <v>1543.7166666666665</v>
      </c>
      <c r="H87" s="38">
        <v>1501.3833333333332</v>
      </c>
      <c r="I87" s="38">
        <v>1475.7666666666664</v>
      </c>
      <c r="J87" s="38">
        <v>1611.6666666666665</v>
      </c>
      <c r="K87" s="38">
        <v>1637.2833333333333</v>
      </c>
      <c r="L87" s="38">
        <v>1679.6166666666666</v>
      </c>
      <c r="M87" s="28">
        <v>1594.95</v>
      </c>
      <c r="N87" s="28">
        <v>1527</v>
      </c>
      <c r="O87" s="39">
        <v>10494650</v>
      </c>
      <c r="P87" s="40">
        <v>-3.6078289889059259E-3</v>
      </c>
    </row>
    <row r="88" spans="1:16" ht="12.75" customHeight="1">
      <c r="A88" s="28">
        <v>78</v>
      </c>
      <c r="B88" s="29" t="s">
        <v>79</v>
      </c>
      <c r="C88" s="30" t="s">
        <v>260</v>
      </c>
      <c r="D88" s="31">
        <v>44651</v>
      </c>
      <c r="E88" s="37">
        <v>268.5</v>
      </c>
      <c r="F88" s="37">
        <v>267.51666666666671</v>
      </c>
      <c r="G88" s="38">
        <v>264.08333333333343</v>
      </c>
      <c r="H88" s="38">
        <v>259.66666666666674</v>
      </c>
      <c r="I88" s="38">
        <v>256.23333333333346</v>
      </c>
      <c r="J88" s="38">
        <v>271.93333333333339</v>
      </c>
      <c r="K88" s="38">
        <v>275.36666666666667</v>
      </c>
      <c r="L88" s="38">
        <v>279.78333333333336</v>
      </c>
      <c r="M88" s="28">
        <v>270.95</v>
      </c>
      <c r="N88" s="28">
        <v>263.10000000000002</v>
      </c>
      <c r="O88" s="39">
        <v>2726800</v>
      </c>
      <c r="P88" s="40">
        <v>3.3505154639175257E-2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44651</v>
      </c>
      <c r="E89" s="37">
        <v>494.05</v>
      </c>
      <c r="F89" s="37">
        <v>496.75</v>
      </c>
      <c r="G89" s="38">
        <v>486.65</v>
      </c>
      <c r="H89" s="38">
        <v>479.25</v>
      </c>
      <c r="I89" s="38">
        <v>469.15</v>
      </c>
      <c r="J89" s="38">
        <v>504.15</v>
      </c>
      <c r="K89" s="38">
        <v>514.25</v>
      </c>
      <c r="L89" s="38">
        <v>521.65</v>
      </c>
      <c r="M89" s="28">
        <v>506.85</v>
      </c>
      <c r="N89" s="28">
        <v>489.35</v>
      </c>
      <c r="O89" s="39">
        <v>4827500</v>
      </c>
      <c r="P89" s="40">
        <v>7.6065756478127605E-2</v>
      </c>
    </row>
    <row r="90" spans="1:16" ht="12.75" customHeight="1">
      <c r="A90" s="28">
        <v>80</v>
      </c>
      <c r="B90" s="29" t="s">
        <v>44</v>
      </c>
      <c r="C90" s="30" t="s">
        <v>261</v>
      </c>
      <c r="D90" s="31">
        <v>44651</v>
      </c>
      <c r="E90" s="37">
        <v>1420.1</v>
      </c>
      <c r="F90" s="37">
        <v>1422.9833333333333</v>
      </c>
      <c r="G90" s="38">
        <v>1393.6666666666667</v>
      </c>
      <c r="H90" s="38">
        <v>1367.2333333333333</v>
      </c>
      <c r="I90" s="38">
        <v>1337.9166666666667</v>
      </c>
      <c r="J90" s="38">
        <v>1449.4166666666667</v>
      </c>
      <c r="K90" s="38">
        <v>1478.7333333333333</v>
      </c>
      <c r="L90" s="38">
        <v>1505.1666666666667</v>
      </c>
      <c r="M90" s="28">
        <v>1452.3</v>
      </c>
      <c r="N90" s="28">
        <v>1396.55</v>
      </c>
      <c r="O90" s="39">
        <v>2188325</v>
      </c>
      <c r="P90" s="40">
        <v>-7.967269595176572E-3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44651</v>
      </c>
      <c r="E91" s="37">
        <v>1127.3499999999999</v>
      </c>
      <c r="F91" s="37">
        <v>1122.9833333333333</v>
      </c>
      <c r="G91" s="38">
        <v>1101.4666666666667</v>
      </c>
      <c r="H91" s="38">
        <v>1075.5833333333333</v>
      </c>
      <c r="I91" s="38">
        <v>1054.0666666666666</v>
      </c>
      <c r="J91" s="38">
        <v>1148.8666666666668</v>
      </c>
      <c r="K91" s="38">
        <v>1170.3833333333337</v>
      </c>
      <c r="L91" s="38">
        <v>1196.2666666666669</v>
      </c>
      <c r="M91" s="28">
        <v>1144.5</v>
      </c>
      <c r="N91" s="28">
        <v>1097.0999999999999</v>
      </c>
      <c r="O91" s="39">
        <v>5283500</v>
      </c>
      <c r="P91" s="40">
        <v>3.6090796846804064E-3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44651</v>
      </c>
      <c r="E92" s="37">
        <v>1181.0999999999999</v>
      </c>
      <c r="F92" s="37">
        <v>1177.8</v>
      </c>
      <c r="G92" s="38">
        <v>1169.6999999999998</v>
      </c>
      <c r="H92" s="38">
        <v>1158.3</v>
      </c>
      <c r="I92" s="38">
        <v>1150.1999999999998</v>
      </c>
      <c r="J92" s="38">
        <v>1189.1999999999998</v>
      </c>
      <c r="K92" s="38">
        <v>1197.2999999999997</v>
      </c>
      <c r="L92" s="38">
        <v>1208.6999999999998</v>
      </c>
      <c r="M92" s="28">
        <v>1185.9000000000001</v>
      </c>
      <c r="N92" s="28">
        <v>1166.4000000000001</v>
      </c>
      <c r="O92" s="39">
        <v>20811000</v>
      </c>
      <c r="P92" s="40">
        <v>-6.150966102828107E-3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44651</v>
      </c>
      <c r="E93" s="37">
        <v>2411.8000000000002</v>
      </c>
      <c r="F93" s="37">
        <v>2400.7666666666669</v>
      </c>
      <c r="G93" s="38">
        <v>2374.7833333333338</v>
      </c>
      <c r="H93" s="38">
        <v>2337.7666666666669</v>
      </c>
      <c r="I93" s="38">
        <v>2311.7833333333338</v>
      </c>
      <c r="J93" s="38">
        <v>2437.7833333333338</v>
      </c>
      <c r="K93" s="38">
        <v>2463.7666666666664</v>
      </c>
      <c r="L93" s="38">
        <v>2500.7833333333338</v>
      </c>
      <c r="M93" s="28">
        <v>2426.75</v>
      </c>
      <c r="N93" s="28">
        <v>2363.75</v>
      </c>
      <c r="O93" s="39">
        <v>22511700</v>
      </c>
      <c r="P93" s="40">
        <v>-2.2229461202684216E-2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44651</v>
      </c>
      <c r="E94" s="37">
        <v>2167.9499999999998</v>
      </c>
      <c r="F94" s="37">
        <v>2152.5166666666664</v>
      </c>
      <c r="G94" s="38">
        <v>2131.5333333333328</v>
      </c>
      <c r="H94" s="38">
        <v>2095.1166666666663</v>
      </c>
      <c r="I94" s="38">
        <v>2074.1333333333328</v>
      </c>
      <c r="J94" s="38">
        <v>2188.9333333333329</v>
      </c>
      <c r="K94" s="38">
        <v>2209.9166666666665</v>
      </c>
      <c r="L94" s="38">
        <v>2246.333333333333</v>
      </c>
      <c r="M94" s="28">
        <v>2173.5</v>
      </c>
      <c r="N94" s="28">
        <v>2116.1</v>
      </c>
      <c r="O94" s="39">
        <v>2745400</v>
      </c>
      <c r="P94" s="40">
        <v>3.5374868004223868E-2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44651</v>
      </c>
      <c r="E95" s="37">
        <v>1494.45</v>
      </c>
      <c r="F95" s="37">
        <v>1483.3333333333333</v>
      </c>
      <c r="G95" s="38">
        <v>1467.9166666666665</v>
      </c>
      <c r="H95" s="38">
        <v>1441.3833333333332</v>
      </c>
      <c r="I95" s="38">
        <v>1425.9666666666665</v>
      </c>
      <c r="J95" s="38">
        <v>1509.8666666666666</v>
      </c>
      <c r="K95" s="38">
        <v>1525.2833333333331</v>
      </c>
      <c r="L95" s="38">
        <v>1551.8166666666666</v>
      </c>
      <c r="M95" s="28">
        <v>1498.75</v>
      </c>
      <c r="N95" s="28">
        <v>1456.8</v>
      </c>
      <c r="O95" s="39">
        <v>43573200</v>
      </c>
      <c r="P95" s="40">
        <v>-8.0718393703965296E-4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44651</v>
      </c>
      <c r="E96" s="37">
        <v>530.29999999999995</v>
      </c>
      <c r="F96" s="37">
        <v>526.43333333333339</v>
      </c>
      <c r="G96" s="38">
        <v>521.26666666666677</v>
      </c>
      <c r="H96" s="38">
        <v>512.23333333333335</v>
      </c>
      <c r="I96" s="38">
        <v>507.06666666666672</v>
      </c>
      <c r="J96" s="38">
        <v>535.46666666666681</v>
      </c>
      <c r="K96" s="38">
        <v>540.63333333333333</v>
      </c>
      <c r="L96" s="38">
        <v>549.66666666666686</v>
      </c>
      <c r="M96" s="28">
        <v>531.6</v>
      </c>
      <c r="N96" s="28">
        <v>517.4</v>
      </c>
      <c r="O96" s="39">
        <v>36168000</v>
      </c>
      <c r="P96" s="40">
        <v>-1.4683847767455798E-2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44651</v>
      </c>
      <c r="E97" s="37">
        <v>2430.8000000000002</v>
      </c>
      <c r="F97" s="37">
        <v>2409.5</v>
      </c>
      <c r="G97" s="38">
        <v>2375.8000000000002</v>
      </c>
      <c r="H97" s="38">
        <v>2320.8000000000002</v>
      </c>
      <c r="I97" s="38">
        <v>2287.1000000000004</v>
      </c>
      <c r="J97" s="38">
        <v>2464.5</v>
      </c>
      <c r="K97" s="38">
        <v>2498.1999999999998</v>
      </c>
      <c r="L97" s="38">
        <v>2553.1999999999998</v>
      </c>
      <c r="M97" s="28">
        <v>2443.1999999999998</v>
      </c>
      <c r="N97" s="28">
        <v>2354.5</v>
      </c>
      <c r="O97" s="39">
        <v>3334200</v>
      </c>
      <c r="P97" s="40">
        <v>3.3402545815654056E-3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44651</v>
      </c>
      <c r="E98" s="37">
        <v>594.70000000000005</v>
      </c>
      <c r="F98" s="37">
        <v>595.55000000000007</v>
      </c>
      <c r="G98" s="38">
        <v>587.65000000000009</v>
      </c>
      <c r="H98" s="38">
        <v>580.6</v>
      </c>
      <c r="I98" s="38">
        <v>572.70000000000005</v>
      </c>
      <c r="J98" s="38">
        <v>602.60000000000014</v>
      </c>
      <c r="K98" s="38">
        <v>610.5</v>
      </c>
      <c r="L98" s="38">
        <v>617.55000000000018</v>
      </c>
      <c r="M98" s="28">
        <v>603.45000000000005</v>
      </c>
      <c r="N98" s="28">
        <v>588.5</v>
      </c>
      <c r="O98" s="39">
        <v>34494600</v>
      </c>
      <c r="P98" s="40">
        <v>3.4712449573130687E-3</v>
      </c>
    </row>
    <row r="99" spans="1:16" ht="12.75" customHeight="1">
      <c r="A99" s="28">
        <v>89</v>
      </c>
      <c r="B99" s="29" t="s">
        <v>119</v>
      </c>
      <c r="C99" s="30" t="s">
        <v>389</v>
      </c>
      <c r="D99" s="31">
        <v>44651</v>
      </c>
      <c r="E99" s="37">
        <v>118.55</v>
      </c>
      <c r="F99" s="37">
        <v>118.48333333333333</v>
      </c>
      <c r="G99" s="38">
        <v>116.61666666666667</v>
      </c>
      <c r="H99" s="38">
        <v>114.68333333333334</v>
      </c>
      <c r="I99" s="38">
        <v>112.81666666666668</v>
      </c>
      <c r="J99" s="38">
        <v>120.41666666666667</v>
      </c>
      <c r="K99" s="38">
        <v>122.28333333333332</v>
      </c>
      <c r="L99" s="38">
        <v>124.21666666666667</v>
      </c>
      <c r="M99" s="28">
        <v>120.35</v>
      </c>
      <c r="N99" s="28">
        <v>116.55</v>
      </c>
      <c r="O99" s="39">
        <v>19663900</v>
      </c>
      <c r="P99" s="40">
        <v>4.4540886249428965E-2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44651</v>
      </c>
      <c r="E100" s="37">
        <v>281.5</v>
      </c>
      <c r="F100" s="37">
        <v>281.36666666666667</v>
      </c>
      <c r="G100" s="38">
        <v>276.23333333333335</v>
      </c>
      <c r="H100" s="38">
        <v>270.9666666666667</v>
      </c>
      <c r="I100" s="38">
        <v>265.83333333333337</v>
      </c>
      <c r="J100" s="38">
        <v>286.63333333333333</v>
      </c>
      <c r="K100" s="38">
        <v>291.76666666666665</v>
      </c>
      <c r="L100" s="38">
        <v>297.0333333333333</v>
      </c>
      <c r="M100" s="28">
        <v>286.5</v>
      </c>
      <c r="N100" s="28">
        <v>276.10000000000002</v>
      </c>
      <c r="O100" s="39">
        <v>14312700</v>
      </c>
      <c r="P100" s="40">
        <v>1.5517241379310345E-2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44651</v>
      </c>
      <c r="E101" s="37">
        <v>2000.3</v>
      </c>
      <c r="F101" s="37">
        <v>2014.2</v>
      </c>
      <c r="G101" s="38">
        <v>1958.75</v>
      </c>
      <c r="H101" s="38">
        <v>1917.2</v>
      </c>
      <c r="I101" s="38">
        <v>1861.75</v>
      </c>
      <c r="J101" s="38">
        <v>2055.75</v>
      </c>
      <c r="K101" s="38">
        <v>2111.2000000000003</v>
      </c>
      <c r="L101" s="38">
        <v>2152.75</v>
      </c>
      <c r="M101" s="28">
        <v>2069.65</v>
      </c>
      <c r="N101" s="28">
        <v>1972.65</v>
      </c>
      <c r="O101" s="39">
        <v>15012900</v>
      </c>
      <c r="P101" s="40">
        <v>9.4745362268113406E-2</v>
      </c>
    </row>
    <row r="102" spans="1:16" ht="12.75" customHeight="1">
      <c r="A102" s="28">
        <v>92</v>
      </c>
      <c r="B102" s="29" t="s">
        <v>44</v>
      </c>
      <c r="C102" s="30" t="s">
        <v>390</v>
      </c>
      <c r="D102" s="31">
        <v>44651</v>
      </c>
      <c r="E102" s="37">
        <v>39327</v>
      </c>
      <c r="F102" s="37">
        <v>39282.966666666667</v>
      </c>
      <c r="G102" s="38">
        <v>39083.983333333337</v>
      </c>
      <c r="H102" s="38">
        <v>38840.966666666667</v>
      </c>
      <c r="I102" s="38">
        <v>38641.983333333337</v>
      </c>
      <c r="J102" s="38">
        <v>39525.983333333337</v>
      </c>
      <c r="K102" s="38">
        <v>39724.96666666666</v>
      </c>
      <c r="L102" s="38">
        <v>39967.983333333337</v>
      </c>
      <c r="M102" s="28">
        <v>39481.949999999997</v>
      </c>
      <c r="N102" s="28">
        <v>39039.949999999997</v>
      </c>
      <c r="O102" s="39">
        <v>9075</v>
      </c>
      <c r="P102" s="40">
        <v>4.9833887043189366E-3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44651</v>
      </c>
      <c r="E103" s="37">
        <v>155.1</v>
      </c>
      <c r="F103" s="37">
        <v>154.86666666666665</v>
      </c>
      <c r="G103" s="38">
        <v>152.5333333333333</v>
      </c>
      <c r="H103" s="38">
        <v>149.96666666666667</v>
      </c>
      <c r="I103" s="38">
        <v>147.63333333333333</v>
      </c>
      <c r="J103" s="38">
        <v>157.43333333333328</v>
      </c>
      <c r="K103" s="38">
        <v>159.76666666666659</v>
      </c>
      <c r="L103" s="38">
        <v>162.33333333333326</v>
      </c>
      <c r="M103" s="28">
        <v>157.19999999999999</v>
      </c>
      <c r="N103" s="28">
        <v>152.30000000000001</v>
      </c>
      <c r="O103" s="39">
        <v>41217600</v>
      </c>
      <c r="P103" s="40">
        <v>-2.177751618599176E-2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44651</v>
      </c>
      <c r="E104" s="37">
        <v>721.15</v>
      </c>
      <c r="F104" s="37">
        <v>715.58333333333337</v>
      </c>
      <c r="G104" s="38">
        <v>707.66666666666674</v>
      </c>
      <c r="H104" s="38">
        <v>694.18333333333339</v>
      </c>
      <c r="I104" s="38">
        <v>686.26666666666677</v>
      </c>
      <c r="J104" s="38">
        <v>729.06666666666672</v>
      </c>
      <c r="K104" s="38">
        <v>736.98333333333346</v>
      </c>
      <c r="L104" s="38">
        <v>750.4666666666667</v>
      </c>
      <c r="M104" s="28">
        <v>723.5</v>
      </c>
      <c r="N104" s="28">
        <v>702.1</v>
      </c>
      <c r="O104" s="39">
        <v>117414000</v>
      </c>
      <c r="P104" s="40">
        <v>4.9209138840070304E-4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44651</v>
      </c>
      <c r="E105" s="37">
        <v>1254</v>
      </c>
      <c r="F105" s="37">
        <v>1245.3499999999999</v>
      </c>
      <c r="G105" s="38">
        <v>1233.7499999999998</v>
      </c>
      <c r="H105" s="38">
        <v>1213.4999999999998</v>
      </c>
      <c r="I105" s="38">
        <v>1201.8999999999996</v>
      </c>
      <c r="J105" s="38">
        <v>1265.5999999999999</v>
      </c>
      <c r="K105" s="38">
        <v>1277.2000000000003</v>
      </c>
      <c r="L105" s="38">
        <v>1297.45</v>
      </c>
      <c r="M105" s="28">
        <v>1256.95</v>
      </c>
      <c r="N105" s="28">
        <v>1225.0999999999999</v>
      </c>
      <c r="O105" s="39">
        <v>4017100</v>
      </c>
      <c r="P105" s="40">
        <v>-6.9342298802269383E-3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44651</v>
      </c>
      <c r="E106" s="37">
        <v>483.5</v>
      </c>
      <c r="F106" s="37">
        <v>480.36666666666662</v>
      </c>
      <c r="G106" s="38">
        <v>472.88333333333321</v>
      </c>
      <c r="H106" s="38">
        <v>462.26666666666659</v>
      </c>
      <c r="I106" s="38">
        <v>454.78333333333319</v>
      </c>
      <c r="J106" s="38">
        <v>490.98333333333323</v>
      </c>
      <c r="K106" s="38">
        <v>498.4666666666667</v>
      </c>
      <c r="L106" s="38">
        <v>509.08333333333326</v>
      </c>
      <c r="M106" s="28">
        <v>487.85</v>
      </c>
      <c r="N106" s="28">
        <v>469.75</v>
      </c>
      <c r="O106" s="39">
        <v>8567250</v>
      </c>
      <c r="P106" s="40">
        <v>1.8455777460770328E-2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44651</v>
      </c>
      <c r="E107" s="37">
        <v>10.1</v>
      </c>
      <c r="F107" s="37">
        <v>10.066666666666666</v>
      </c>
      <c r="G107" s="38">
        <v>9.9833333333333325</v>
      </c>
      <c r="H107" s="38">
        <v>9.8666666666666654</v>
      </c>
      <c r="I107" s="38">
        <v>9.7833333333333314</v>
      </c>
      <c r="J107" s="38">
        <v>10.183333333333334</v>
      </c>
      <c r="K107" s="38">
        <v>10.266666666666669</v>
      </c>
      <c r="L107" s="38">
        <v>10.383333333333335</v>
      </c>
      <c r="M107" s="28">
        <v>10.15</v>
      </c>
      <c r="N107" s="28">
        <v>9.9499999999999993</v>
      </c>
      <c r="O107" s="39">
        <v>821590000</v>
      </c>
      <c r="P107" s="40">
        <v>-3.1840303555225602E-2</v>
      </c>
    </row>
    <row r="108" spans="1:16" ht="12.75" customHeight="1">
      <c r="A108" s="28">
        <v>98</v>
      </c>
      <c r="B108" s="29" t="s">
        <v>63</v>
      </c>
      <c r="C108" s="30" t="s">
        <v>394</v>
      </c>
      <c r="D108" s="31">
        <v>44651</v>
      </c>
      <c r="E108" s="37">
        <v>60.5</v>
      </c>
      <c r="F108" s="37">
        <v>60.633333333333333</v>
      </c>
      <c r="G108" s="38">
        <v>59.716666666666669</v>
      </c>
      <c r="H108" s="38">
        <v>58.933333333333337</v>
      </c>
      <c r="I108" s="38">
        <v>58.016666666666673</v>
      </c>
      <c r="J108" s="38">
        <v>61.416666666666664</v>
      </c>
      <c r="K108" s="38">
        <v>62.333333333333336</v>
      </c>
      <c r="L108" s="38">
        <v>63.11666666666666</v>
      </c>
      <c r="M108" s="28">
        <v>61.55</v>
      </c>
      <c r="N108" s="28">
        <v>59.85</v>
      </c>
      <c r="O108" s="39">
        <v>93710000</v>
      </c>
      <c r="P108" s="40">
        <v>2.7071459886014906E-2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44651</v>
      </c>
      <c r="E109" s="37">
        <v>40.799999999999997</v>
      </c>
      <c r="F109" s="37">
        <v>41</v>
      </c>
      <c r="G109" s="38">
        <v>40.15</v>
      </c>
      <c r="H109" s="38">
        <v>39.5</v>
      </c>
      <c r="I109" s="38">
        <v>38.65</v>
      </c>
      <c r="J109" s="38">
        <v>41.65</v>
      </c>
      <c r="K109" s="38">
        <v>42.499999999999993</v>
      </c>
      <c r="L109" s="38">
        <v>43.15</v>
      </c>
      <c r="M109" s="28">
        <v>41.85</v>
      </c>
      <c r="N109" s="28">
        <v>40.35</v>
      </c>
      <c r="O109" s="39">
        <v>176700900</v>
      </c>
      <c r="P109" s="40">
        <v>0.10579327590997499</v>
      </c>
    </row>
    <row r="110" spans="1:16" ht="12.75" customHeight="1">
      <c r="A110" s="28">
        <v>100</v>
      </c>
      <c r="B110" s="29" t="s">
        <v>44</v>
      </c>
      <c r="C110" s="30" t="s">
        <v>405</v>
      </c>
      <c r="D110" s="31">
        <v>44651</v>
      </c>
      <c r="E110" s="37">
        <v>223</v>
      </c>
      <c r="F110" s="37">
        <v>221.81666666666669</v>
      </c>
      <c r="G110" s="38">
        <v>220.13333333333338</v>
      </c>
      <c r="H110" s="38">
        <v>217.26666666666668</v>
      </c>
      <c r="I110" s="38">
        <v>215.58333333333337</v>
      </c>
      <c r="J110" s="38">
        <v>224.68333333333339</v>
      </c>
      <c r="K110" s="38">
        <v>226.36666666666673</v>
      </c>
      <c r="L110" s="38">
        <v>229.23333333333341</v>
      </c>
      <c r="M110" s="28">
        <v>223.5</v>
      </c>
      <c r="N110" s="28">
        <v>218.95</v>
      </c>
      <c r="O110" s="39">
        <v>40136250</v>
      </c>
      <c r="P110" s="40">
        <v>2.1278625954198473E-2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44651</v>
      </c>
      <c r="E111" s="37">
        <v>371.6</v>
      </c>
      <c r="F111" s="37">
        <v>372.5333333333333</v>
      </c>
      <c r="G111" s="38">
        <v>367.96666666666658</v>
      </c>
      <c r="H111" s="38">
        <v>364.33333333333326</v>
      </c>
      <c r="I111" s="38">
        <v>359.76666666666654</v>
      </c>
      <c r="J111" s="38">
        <v>376.16666666666663</v>
      </c>
      <c r="K111" s="38">
        <v>380.73333333333335</v>
      </c>
      <c r="L111" s="38">
        <v>384.36666666666667</v>
      </c>
      <c r="M111" s="28">
        <v>377.1</v>
      </c>
      <c r="N111" s="28">
        <v>368.9</v>
      </c>
      <c r="O111" s="39">
        <v>15503125</v>
      </c>
      <c r="P111" s="40">
        <v>3.3739800128357936E-2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44651</v>
      </c>
      <c r="E112" s="37">
        <v>209.15</v>
      </c>
      <c r="F112" s="37">
        <v>209.86666666666667</v>
      </c>
      <c r="G112" s="38">
        <v>205.58333333333334</v>
      </c>
      <c r="H112" s="38">
        <v>202.01666666666668</v>
      </c>
      <c r="I112" s="38">
        <v>197.73333333333335</v>
      </c>
      <c r="J112" s="38">
        <v>213.43333333333334</v>
      </c>
      <c r="K112" s="38">
        <v>217.71666666666664</v>
      </c>
      <c r="L112" s="38">
        <v>221.28333333333333</v>
      </c>
      <c r="M112" s="28">
        <v>214.15</v>
      </c>
      <c r="N112" s="28">
        <v>206.3</v>
      </c>
      <c r="O112" s="39">
        <v>23697624</v>
      </c>
      <c r="P112" s="40">
        <v>0.17534410532615199</v>
      </c>
    </row>
    <row r="113" spans="1:16" ht="12.75" customHeight="1">
      <c r="A113" s="28">
        <v>103</v>
      </c>
      <c r="B113" s="29" t="s">
        <v>42</v>
      </c>
      <c r="C113" s="30" t="s">
        <v>402</v>
      </c>
      <c r="D113" s="31">
        <v>44651</v>
      </c>
      <c r="E113" s="37">
        <v>212.6</v>
      </c>
      <c r="F113" s="37">
        <v>210.96666666666667</v>
      </c>
      <c r="G113" s="38">
        <v>208.38333333333333</v>
      </c>
      <c r="H113" s="38">
        <v>204.16666666666666</v>
      </c>
      <c r="I113" s="38">
        <v>201.58333333333331</v>
      </c>
      <c r="J113" s="38">
        <v>215.18333333333334</v>
      </c>
      <c r="K113" s="38">
        <v>217.76666666666665</v>
      </c>
      <c r="L113" s="38">
        <v>221.98333333333335</v>
      </c>
      <c r="M113" s="28">
        <v>213.55</v>
      </c>
      <c r="N113" s="28">
        <v>206.75</v>
      </c>
      <c r="O113" s="39">
        <v>14053400</v>
      </c>
      <c r="P113" s="40">
        <v>2.9530486509454005E-2</v>
      </c>
    </row>
    <row r="114" spans="1:16" ht="12.75" customHeight="1">
      <c r="A114" s="28">
        <v>104</v>
      </c>
      <c r="B114" s="29" t="s">
        <v>44</v>
      </c>
      <c r="C114" s="30" t="s">
        <v>264</v>
      </c>
      <c r="D114" s="31">
        <v>44651</v>
      </c>
      <c r="E114" s="37">
        <v>4472.95</v>
      </c>
      <c r="F114" s="37">
        <v>4426.3666666666668</v>
      </c>
      <c r="G114" s="38">
        <v>4362.6833333333334</v>
      </c>
      <c r="H114" s="38">
        <v>4252.416666666667</v>
      </c>
      <c r="I114" s="38">
        <v>4188.7333333333336</v>
      </c>
      <c r="J114" s="38">
        <v>4536.6333333333332</v>
      </c>
      <c r="K114" s="38">
        <v>4600.3166666666675</v>
      </c>
      <c r="L114" s="38">
        <v>4710.583333333333</v>
      </c>
      <c r="M114" s="28">
        <v>4490.05</v>
      </c>
      <c r="N114" s="28">
        <v>4316.1000000000004</v>
      </c>
      <c r="O114" s="39">
        <v>399975</v>
      </c>
      <c r="P114" s="40">
        <v>4.5206253531738559E-3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44651</v>
      </c>
      <c r="E115" s="37">
        <v>1838.05</v>
      </c>
      <c r="F115" s="37">
        <v>1819.9666666666665</v>
      </c>
      <c r="G115" s="38">
        <v>1781.7833333333328</v>
      </c>
      <c r="H115" s="38">
        <v>1725.5166666666664</v>
      </c>
      <c r="I115" s="38">
        <v>1687.3333333333328</v>
      </c>
      <c r="J115" s="38">
        <v>1876.2333333333329</v>
      </c>
      <c r="K115" s="38">
        <v>1914.4166666666667</v>
      </c>
      <c r="L115" s="38">
        <v>1970.6833333333329</v>
      </c>
      <c r="M115" s="28">
        <v>1858.15</v>
      </c>
      <c r="N115" s="28">
        <v>1763.7</v>
      </c>
      <c r="O115" s="39">
        <v>3291000</v>
      </c>
      <c r="P115" s="40">
        <v>1.849129593810445E-2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44651</v>
      </c>
      <c r="E116" s="37">
        <v>931.5</v>
      </c>
      <c r="F116" s="37">
        <v>924.11666666666667</v>
      </c>
      <c r="G116" s="38">
        <v>913.23333333333335</v>
      </c>
      <c r="H116" s="38">
        <v>894.9666666666667</v>
      </c>
      <c r="I116" s="38">
        <v>884.08333333333337</v>
      </c>
      <c r="J116" s="38">
        <v>942.38333333333333</v>
      </c>
      <c r="K116" s="38">
        <v>953.26666666666677</v>
      </c>
      <c r="L116" s="38">
        <v>971.5333333333333</v>
      </c>
      <c r="M116" s="28">
        <v>935</v>
      </c>
      <c r="N116" s="28">
        <v>905.85</v>
      </c>
      <c r="O116" s="39">
        <v>25470000</v>
      </c>
      <c r="P116" s="40">
        <v>0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44651</v>
      </c>
      <c r="E117" s="37">
        <v>212.75</v>
      </c>
      <c r="F117" s="37">
        <v>211.9</v>
      </c>
      <c r="G117" s="38">
        <v>209.95000000000002</v>
      </c>
      <c r="H117" s="38">
        <v>207.15</v>
      </c>
      <c r="I117" s="38">
        <v>205.20000000000002</v>
      </c>
      <c r="J117" s="38">
        <v>214.70000000000002</v>
      </c>
      <c r="K117" s="38">
        <v>216.65</v>
      </c>
      <c r="L117" s="38">
        <v>219.45000000000002</v>
      </c>
      <c r="M117" s="28">
        <v>213.85</v>
      </c>
      <c r="N117" s="28">
        <v>209.1</v>
      </c>
      <c r="O117" s="39">
        <v>21982800</v>
      </c>
      <c r="P117" s="40">
        <v>-3.0476190476190477E-3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44651</v>
      </c>
      <c r="E118" s="37">
        <v>1890.65</v>
      </c>
      <c r="F118" s="37">
        <v>1875.95</v>
      </c>
      <c r="G118" s="38">
        <v>1858.15</v>
      </c>
      <c r="H118" s="38">
        <v>1825.65</v>
      </c>
      <c r="I118" s="38">
        <v>1807.8500000000001</v>
      </c>
      <c r="J118" s="38">
        <v>1908.45</v>
      </c>
      <c r="K118" s="38">
        <v>1926.2499999999998</v>
      </c>
      <c r="L118" s="38">
        <v>1958.75</v>
      </c>
      <c r="M118" s="28">
        <v>1893.75</v>
      </c>
      <c r="N118" s="28">
        <v>1843.45</v>
      </c>
      <c r="O118" s="39">
        <v>30549000</v>
      </c>
      <c r="P118" s="40">
        <v>9.5472255544429788E-3</v>
      </c>
    </row>
    <row r="119" spans="1:16" ht="12.75" customHeight="1">
      <c r="A119" s="28">
        <v>109</v>
      </c>
      <c r="B119" s="29" t="s">
        <v>86</v>
      </c>
      <c r="C119" s="30" t="s">
        <v>412</v>
      </c>
      <c r="D119" s="31">
        <v>44651</v>
      </c>
      <c r="E119" s="37">
        <v>822.8</v>
      </c>
      <c r="F119" s="37">
        <v>822.1</v>
      </c>
      <c r="G119" s="38">
        <v>795.25</v>
      </c>
      <c r="H119" s="38">
        <v>767.69999999999993</v>
      </c>
      <c r="I119" s="38">
        <v>740.84999999999991</v>
      </c>
      <c r="J119" s="38">
        <v>849.65000000000009</v>
      </c>
      <c r="K119" s="38">
        <v>876.50000000000023</v>
      </c>
      <c r="L119" s="38">
        <v>904.05000000000018</v>
      </c>
      <c r="M119" s="28">
        <v>848.95</v>
      </c>
      <c r="N119" s="28">
        <v>794.55</v>
      </c>
      <c r="O119" s="39">
        <v>1089750</v>
      </c>
      <c r="P119" s="40">
        <v>0.19196062346185397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44651</v>
      </c>
      <c r="E120" s="37">
        <v>121.05</v>
      </c>
      <c r="F120" s="37">
        <v>120.14999999999999</v>
      </c>
      <c r="G120" s="38">
        <v>118.89999999999998</v>
      </c>
      <c r="H120" s="38">
        <v>116.74999999999999</v>
      </c>
      <c r="I120" s="38">
        <v>115.49999999999997</v>
      </c>
      <c r="J120" s="38">
        <v>122.29999999999998</v>
      </c>
      <c r="K120" s="38">
        <v>123.55000000000001</v>
      </c>
      <c r="L120" s="38">
        <v>125.69999999999999</v>
      </c>
      <c r="M120" s="28">
        <v>121.4</v>
      </c>
      <c r="N120" s="28">
        <v>118</v>
      </c>
      <c r="O120" s="39">
        <v>42503500</v>
      </c>
      <c r="P120" s="40">
        <v>1.6477537696253691E-2</v>
      </c>
    </row>
    <row r="121" spans="1:16" ht="12.75" customHeight="1">
      <c r="A121" s="28">
        <v>111</v>
      </c>
      <c r="B121" s="29" t="s">
        <v>47</v>
      </c>
      <c r="C121" s="30" t="s">
        <v>265</v>
      </c>
      <c r="D121" s="31">
        <v>44651</v>
      </c>
      <c r="E121" s="37">
        <v>1004.5</v>
      </c>
      <c r="F121" s="37">
        <v>1006.5666666666666</v>
      </c>
      <c r="G121" s="38">
        <v>994.93333333333317</v>
      </c>
      <c r="H121" s="38">
        <v>985.36666666666656</v>
      </c>
      <c r="I121" s="38">
        <v>973.73333333333312</v>
      </c>
      <c r="J121" s="38">
        <v>1016.1333333333332</v>
      </c>
      <c r="K121" s="38">
        <v>1027.7666666666667</v>
      </c>
      <c r="L121" s="38">
        <v>1037.3333333333333</v>
      </c>
      <c r="M121" s="28">
        <v>1018.2</v>
      </c>
      <c r="N121" s="28">
        <v>997</v>
      </c>
      <c r="O121" s="39">
        <v>945450</v>
      </c>
      <c r="P121" s="40">
        <v>2.3380418899171942E-2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44651</v>
      </c>
      <c r="E122" s="37">
        <v>763.8</v>
      </c>
      <c r="F122" s="37">
        <v>761.85</v>
      </c>
      <c r="G122" s="38">
        <v>750.6</v>
      </c>
      <c r="H122" s="38">
        <v>737.4</v>
      </c>
      <c r="I122" s="38">
        <v>726.15</v>
      </c>
      <c r="J122" s="38">
        <v>775.05000000000007</v>
      </c>
      <c r="K122" s="38">
        <v>786.30000000000007</v>
      </c>
      <c r="L122" s="38">
        <v>799.50000000000011</v>
      </c>
      <c r="M122" s="28">
        <v>773.1</v>
      </c>
      <c r="N122" s="28">
        <v>748.65</v>
      </c>
      <c r="O122" s="39">
        <v>12642875</v>
      </c>
      <c r="P122" s="40">
        <v>4.1144257097564488E-2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44651</v>
      </c>
      <c r="E123" s="37">
        <v>250.05</v>
      </c>
      <c r="F123" s="37">
        <v>248.5</v>
      </c>
      <c r="G123" s="38">
        <v>245.8</v>
      </c>
      <c r="H123" s="38">
        <v>241.55</v>
      </c>
      <c r="I123" s="38">
        <v>238.85000000000002</v>
      </c>
      <c r="J123" s="38">
        <v>252.75</v>
      </c>
      <c r="K123" s="38">
        <v>255.45</v>
      </c>
      <c r="L123" s="38">
        <v>259.7</v>
      </c>
      <c r="M123" s="28">
        <v>251.2</v>
      </c>
      <c r="N123" s="28">
        <v>244.25</v>
      </c>
      <c r="O123" s="39">
        <v>122476800</v>
      </c>
      <c r="P123" s="40">
        <v>6.6544056177896674E-2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44651</v>
      </c>
      <c r="E124" s="37">
        <v>494.6</v>
      </c>
      <c r="F124" s="37">
        <v>492.5</v>
      </c>
      <c r="G124" s="38">
        <v>485.8</v>
      </c>
      <c r="H124" s="38">
        <v>477</v>
      </c>
      <c r="I124" s="38">
        <v>470.3</v>
      </c>
      <c r="J124" s="38">
        <v>501.3</v>
      </c>
      <c r="K124" s="38">
        <v>508.00000000000006</v>
      </c>
      <c r="L124" s="38">
        <v>516.79999999999995</v>
      </c>
      <c r="M124" s="28">
        <v>499.2</v>
      </c>
      <c r="N124" s="28">
        <v>483.7</v>
      </c>
      <c r="O124" s="39">
        <v>40967500</v>
      </c>
      <c r="P124" s="40">
        <v>2.0791292117654254E-3</v>
      </c>
    </row>
    <row r="125" spans="1:16" ht="12.75" customHeight="1">
      <c r="A125" s="28">
        <v>115</v>
      </c>
      <c r="B125" s="29" t="s">
        <v>42</v>
      </c>
      <c r="C125" s="30" t="s">
        <v>414</v>
      </c>
      <c r="D125" s="31">
        <v>44651</v>
      </c>
      <c r="E125" s="37">
        <v>2393.3000000000002</v>
      </c>
      <c r="F125" s="37">
        <v>2397</v>
      </c>
      <c r="G125" s="38">
        <v>2338.9</v>
      </c>
      <c r="H125" s="38">
        <v>2284.5</v>
      </c>
      <c r="I125" s="38">
        <v>2226.4</v>
      </c>
      <c r="J125" s="38">
        <v>2451.4</v>
      </c>
      <c r="K125" s="38">
        <v>2509.5000000000005</v>
      </c>
      <c r="L125" s="38">
        <v>2563.9</v>
      </c>
      <c r="M125" s="28">
        <v>2455.1</v>
      </c>
      <c r="N125" s="28">
        <v>2342.6</v>
      </c>
      <c r="O125" s="39">
        <v>505925</v>
      </c>
      <c r="P125" s="40">
        <v>0.14722222222222223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44651</v>
      </c>
      <c r="E126" s="37">
        <v>697.85</v>
      </c>
      <c r="F126" s="37">
        <v>693.11666666666667</v>
      </c>
      <c r="G126" s="38">
        <v>684.73333333333335</v>
      </c>
      <c r="H126" s="38">
        <v>671.61666666666667</v>
      </c>
      <c r="I126" s="38">
        <v>663.23333333333335</v>
      </c>
      <c r="J126" s="38">
        <v>706.23333333333335</v>
      </c>
      <c r="K126" s="38">
        <v>714.61666666666679</v>
      </c>
      <c r="L126" s="38">
        <v>727.73333333333335</v>
      </c>
      <c r="M126" s="28">
        <v>701.5</v>
      </c>
      <c r="N126" s="28">
        <v>680</v>
      </c>
      <c r="O126" s="39">
        <v>34476300</v>
      </c>
      <c r="P126" s="40">
        <v>-1.1763795371875241E-2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44651</v>
      </c>
      <c r="E127" s="37">
        <v>2634.35</v>
      </c>
      <c r="F127" s="37">
        <v>2589</v>
      </c>
      <c r="G127" s="38">
        <v>2528.6</v>
      </c>
      <c r="H127" s="38">
        <v>2422.85</v>
      </c>
      <c r="I127" s="38">
        <v>2362.4499999999998</v>
      </c>
      <c r="J127" s="38">
        <v>2694.75</v>
      </c>
      <c r="K127" s="38">
        <v>2755.1499999999996</v>
      </c>
      <c r="L127" s="38">
        <v>2860.9</v>
      </c>
      <c r="M127" s="28">
        <v>2649.4</v>
      </c>
      <c r="N127" s="28">
        <v>2483.25</v>
      </c>
      <c r="O127" s="39">
        <v>2799750</v>
      </c>
      <c r="P127" s="40">
        <v>-5.9302813943721125E-2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44651</v>
      </c>
      <c r="E128" s="37">
        <v>1812.5</v>
      </c>
      <c r="F128" s="37">
        <v>1796.95</v>
      </c>
      <c r="G128" s="38">
        <v>1777.6000000000001</v>
      </c>
      <c r="H128" s="38">
        <v>1742.7</v>
      </c>
      <c r="I128" s="38">
        <v>1723.3500000000001</v>
      </c>
      <c r="J128" s="38">
        <v>1831.8500000000001</v>
      </c>
      <c r="K128" s="38">
        <v>1851.2</v>
      </c>
      <c r="L128" s="38">
        <v>1886.1000000000001</v>
      </c>
      <c r="M128" s="28">
        <v>1816.3</v>
      </c>
      <c r="N128" s="28">
        <v>1762.05</v>
      </c>
      <c r="O128" s="39">
        <v>13537200</v>
      </c>
      <c r="P128" s="40">
        <v>4.6308665063674419E-3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44651</v>
      </c>
      <c r="E129" s="37">
        <v>75.2</v>
      </c>
      <c r="F129" s="37">
        <v>74.033333333333331</v>
      </c>
      <c r="G129" s="38">
        <v>72.316666666666663</v>
      </c>
      <c r="H129" s="38">
        <v>69.433333333333337</v>
      </c>
      <c r="I129" s="38">
        <v>67.716666666666669</v>
      </c>
      <c r="J129" s="38">
        <v>76.916666666666657</v>
      </c>
      <c r="K129" s="38">
        <v>78.633333333333326</v>
      </c>
      <c r="L129" s="38">
        <v>81.516666666666652</v>
      </c>
      <c r="M129" s="28">
        <v>75.75</v>
      </c>
      <c r="N129" s="28">
        <v>71.150000000000006</v>
      </c>
      <c r="O129" s="39">
        <v>58336188</v>
      </c>
      <c r="P129" s="40">
        <v>-2.983081032947462E-2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44651</v>
      </c>
      <c r="E130" s="37">
        <v>2647.4</v>
      </c>
      <c r="F130" s="37">
        <v>2623.7166666666667</v>
      </c>
      <c r="G130" s="38">
        <v>2590.6333333333332</v>
      </c>
      <c r="H130" s="38">
        <v>2533.8666666666663</v>
      </c>
      <c r="I130" s="38">
        <v>2500.7833333333328</v>
      </c>
      <c r="J130" s="38">
        <v>2680.4833333333336</v>
      </c>
      <c r="K130" s="38">
        <v>2713.5666666666666</v>
      </c>
      <c r="L130" s="38">
        <v>2770.3333333333339</v>
      </c>
      <c r="M130" s="28">
        <v>2656.8</v>
      </c>
      <c r="N130" s="28">
        <v>2566.9499999999998</v>
      </c>
      <c r="O130" s="39">
        <v>828500</v>
      </c>
      <c r="P130" s="40">
        <v>-6.0313630880579007E-4</v>
      </c>
    </row>
    <row r="131" spans="1:16" ht="12.75" customHeight="1">
      <c r="A131" s="28">
        <v>121</v>
      </c>
      <c r="B131" s="29" t="s">
        <v>47</v>
      </c>
      <c r="C131" s="30" t="s">
        <v>267</v>
      </c>
      <c r="D131" s="31">
        <v>44651</v>
      </c>
      <c r="E131" s="37">
        <v>596.5</v>
      </c>
      <c r="F131" s="37">
        <v>595.44999999999993</v>
      </c>
      <c r="G131" s="38">
        <v>589.34999999999991</v>
      </c>
      <c r="H131" s="38">
        <v>582.19999999999993</v>
      </c>
      <c r="I131" s="38">
        <v>576.09999999999991</v>
      </c>
      <c r="J131" s="38">
        <v>602.59999999999991</v>
      </c>
      <c r="K131" s="38">
        <v>608.70000000000005</v>
      </c>
      <c r="L131" s="38">
        <v>615.84999999999991</v>
      </c>
      <c r="M131" s="28">
        <v>601.54999999999995</v>
      </c>
      <c r="N131" s="28">
        <v>588.29999999999995</v>
      </c>
      <c r="O131" s="39">
        <v>6703200</v>
      </c>
      <c r="P131" s="40">
        <v>4.6802529866479266E-2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44651</v>
      </c>
      <c r="E132" s="37">
        <v>368.75</v>
      </c>
      <c r="F132" s="37">
        <v>365.23333333333335</v>
      </c>
      <c r="G132" s="38">
        <v>357.4666666666667</v>
      </c>
      <c r="H132" s="38">
        <v>346.18333333333334</v>
      </c>
      <c r="I132" s="38">
        <v>338.41666666666669</v>
      </c>
      <c r="J132" s="38">
        <v>376.51666666666671</v>
      </c>
      <c r="K132" s="38">
        <v>384.28333333333336</v>
      </c>
      <c r="L132" s="38">
        <v>395.56666666666672</v>
      </c>
      <c r="M132" s="28">
        <v>373</v>
      </c>
      <c r="N132" s="28">
        <v>353.95</v>
      </c>
      <c r="O132" s="39">
        <v>20896000</v>
      </c>
      <c r="P132" s="40">
        <v>5.9205190592051905E-2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44651</v>
      </c>
      <c r="E133" s="37">
        <v>1780.35</v>
      </c>
      <c r="F133" s="37">
        <v>1763.9833333333333</v>
      </c>
      <c r="G133" s="38">
        <v>1744.5666666666666</v>
      </c>
      <c r="H133" s="38">
        <v>1708.7833333333333</v>
      </c>
      <c r="I133" s="38">
        <v>1689.3666666666666</v>
      </c>
      <c r="J133" s="38">
        <v>1799.7666666666667</v>
      </c>
      <c r="K133" s="38">
        <v>1819.1833333333332</v>
      </c>
      <c r="L133" s="38">
        <v>1854.9666666666667</v>
      </c>
      <c r="M133" s="28">
        <v>1783.4</v>
      </c>
      <c r="N133" s="28">
        <v>1728.2</v>
      </c>
      <c r="O133" s="39">
        <v>14126025</v>
      </c>
      <c r="P133" s="40">
        <v>-1.1706492879555877E-2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44651</v>
      </c>
      <c r="E134" s="37">
        <v>6142.85</v>
      </c>
      <c r="F134" s="37">
        <v>6098.3166666666666</v>
      </c>
      <c r="G134" s="38">
        <v>6019.5333333333328</v>
      </c>
      <c r="H134" s="38">
        <v>5896.2166666666662</v>
      </c>
      <c r="I134" s="38">
        <v>5817.4333333333325</v>
      </c>
      <c r="J134" s="38">
        <v>6221.6333333333332</v>
      </c>
      <c r="K134" s="38">
        <v>6300.4166666666679</v>
      </c>
      <c r="L134" s="38">
        <v>6423.7333333333336</v>
      </c>
      <c r="M134" s="28">
        <v>6177.1</v>
      </c>
      <c r="N134" s="28">
        <v>5975</v>
      </c>
      <c r="O134" s="39">
        <v>1219800</v>
      </c>
      <c r="P134" s="40">
        <v>-7.8086871644704736E-3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44651</v>
      </c>
      <c r="E135" s="37">
        <v>4897.8</v>
      </c>
      <c r="F135" s="37">
        <v>4846.55</v>
      </c>
      <c r="G135" s="38">
        <v>4783.1000000000004</v>
      </c>
      <c r="H135" s="38">
        <v>4668.4000000000005</v>
      </c>
      <c r="I135" s="38">
        <v>4604.9500000000007</v>
      </c>
      <c r="J135" s="38">
        <v>4961.25</v>
      </c>
      <c r="K135" s="38">
        <v>5024.6999999999989</v>
      </c>
      <c r="L135" s="38">
        <v>5139.3999999999996</v>
      </c>
      <c r="M135" s="28">
        <v>4910</v>
      </c>
      <c r="N135" s="28">
        <v>4731.8500000000004</v>
      </c>
      <c r="O135" s="39">
        <v>647000</v>
      </c>
      <c r="P135" s="40">
        <v>8.4164588528678301E-3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44651</v>
      </c>
      <c r="E136" s="37">
        <v>758.65</v>
      </c>
      <c r="F136" s="37">
        <v>758.88333333333333</v>
      </c>
      <c r="G136" s="38">
        <v>751.26666666666665</v>
      </c>
      <c r="H136" s="38">
        <v>743.88333333333333</v>
      </c>
      <c r="I136" s="38">
        <v>736.26666666666665</v>
      </c>
      <c r="J136" s="38">
        <v>766.26666666666665</v>
      </c>
      <c r="K136" s="38">
        <v>773.88333333333321</v>
      </c>
      <c r="L136" s="38">
        <v>781.26666666666665</v>
      </c>
      <c r="M136" s="28">
        <v>766.5</v>
      </c>
      <c r="N136" s="28">
        <v>751.5</v>
      </c>
      <c r="O136" s="39">
        <v>9528500</v>
      </c>
      <c r="P136" s="40">
        <v>4.4802867383512543E-3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44651</v>
      </c>
      <c r="E137" s="37">
        <v>787.45</v>
      </c>
      <c r="F137" s="37">
        <v>782.66666666666663</v>
      </c>
      <c r="G137" s="38">
        <v>775.33333333333326</v>
      </c>
      <c r="H137" s="38">
        <v>763.21666666666658</v>
      </c>
      <c r="I137" s="38">
        <v>755.88333333333321</v>
      </c>
      <c r="J137" s="38">
        <v>794.7833333333333</v>
      </c>
      <c r="K137" s="38">
        <v>802.11666666666656</v>
      </c>
      <c r="L137" s="38">
        <v>814.23333333333335</v>
      </c>
      <c r="M137" s="28">
        <v>790</v>
      </c>
      <c r="N137" s="28">
        <v>770.55</v>
      </c>
      <c r="O137" s="39">
        <v>15517600</v>
      </c>
      <c r="P137" s="40">
        <v>2.0767140949486576E-2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44651</v>
      </c>
      <c r="E138" s="37">
        <v>161.05000000000001</v>
      </c>
      <c r="F138" s="37">
        <v>159.45000000000002</v>
      </c>
      <c r="G138" s="38">
        <v>157.50000000000003</v>
      </c>
      <c r="H138" s="38">
        <v>153.95000000000002</v>
      </c>
      <c r="I138" s="38">
        <v>152.00000000000003</v>
      </c>
      <c r="J138" s="38">
        <v>163.00000000000003</v>
      </c>
      <c r="K138" s="38">
        <v>164.95000000000002</v>
      </c>
      <c r="L138" s="38">
        <v>168.50000000000003</v>
      </c>
      <c r="M138" s="28">
        <v>161.4</v>
      </c>
      <c r="N138" s="28">
        <v>155.9</v>
      </c>
      <c r="O138" s="39">
        <v>31264000</v>
      </c>
      <c r="P138" s="40">
        <v>-4.2043572429608864E-3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44651</v>
      </c>
      <c r="E139" s="37">
        <v>117.25</v>
      </c>
      <c r="F139" s="37">
        <v>116.51666666666667</v>
      </c>
      <c r="G139" s="38">
        <v>115.13333333333333</v>
      </c>
      <c r="H139" s="38">
        <v>113.01666666666667</v>
      </c>
      <c r="I139" s="38">
        <v>111.63333333333333</v>
      </c>
      <c r="J139" s="38">
        <v>118.63333333333333</v>
      </c>
      <c r="K139" s="38">
        <v>120.01666666666668</v>
      </c>
      <c r="L139" s="38">
        <v>122.13333333333333</v>
      </c>
      <c r="M139" s="28">
        <v>117.9</v>
      </c>
      <c r="N139" s="28">
        <v>114.4</v>
      </c>
      <c r="O139" s="39">
        <v>30054000</v>
      </c>
      <c r="P139" s="40">
        <v>1.8192905783108039E-2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44651</v>
      </c>
      <c r="E140" s="37">
        <v>493.3</v>
      </c>
      <c r="F140" s="37">
        <v>495.75</v>
      </c>
      <c r="G140" s="38">
        <v>485.45</v>
      </c>
      <c r="H140" s="38">
        <v>477.59999999999997</v>
      </c>
      <c r="I140" s="38">
        <v>467.29999999999995</v>
      </c>
      <c r="J140" s="38">
        <v>503.6</v>
      </c>
      <c r="K140" s="38">
        <v>513.9</v>
      </c>
      <c r="L140" s="38">
        <v>521.75</v>
      </c>
      <c r="M140" s="28">
        <v>506.05</v>
      </c>
      <c r="N140" s="28">
        <v>487.9</v>
      </c>
      <c r="O140" s="39">
        <v>9463000</v>
      </c>
      <c r="P140" s="40">
        <v>2.1139414438220062E-4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44651</v>
      </c>
      <c r="E141" s="37">
        <v>7791.25</v>
      </c>
      <c r="F141" s="37">
        <v>7730.9833333333336</v>
      </c>
      <c r="G141" s="38">
        <v>7625.2666666666673</v>
      </c>
      <c r="H141" s="38">
        <v>7459.2833333333338</v>
      </c>
      <c r="I141" s="38">
        <v>7353.5666666666675</v>
      </c>
      <c r="J141" s="38">
        <v>7896.9666666666672</v>
      </c>
      <c r="K141" s="38">
        <v>8002.6833333333343</v>
      </c>
      <c r="L141" s="38">
        <v>8168.666666666667</v>
      </c>
      <c r="M141" s="28">
        <v>7836.7</v>
      </c>
      <c r="N141" s="28">
        <v>7565</v>
      </c>
      <c r="O141" s="39">
        <v>2712600</v>
      </c>
      <c r="P141" s="40">
        <v>-3.1421838177533384E-2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44651</v>
      </c>
      <c r="E142" s="37">
        <v>917.85</v>
      </c>
      <c r="F142" s="37">
        <v>908.63333333333333</v>
      </c>
      <c r="G142" s="38">
        <v>897.56666666666661</v>
      </c>
      <c r="H142" s="38">
        <v>877.2833333333333</v>
      </c>
      <c r="I142" s="38">
        <v>866.21666666666658</v>
      </c>
      <c r="J142" s="38">
        <v>928.91666666666663</v>
      </c>
      <c r="K142" s="38">
        <v>939.98333333333346</v>
      </c>
      <c r="L142" s="38">
        <v>960.26666666666665</v>
      </c>
      <c r="M142" s="28">
        <v>919.7</v>
      </c>
      <c r="N142" s="28">
        <v>888.35</v>
      </c>
      <c r="O142" s="39">
        <v>13121250</v>
      </c>
      <c r="P142" s="40">
        <v>-8.5665334094802965E-4</v>
      </c>
    </row>
    <row r="143" spans="1:16" ht="12.75" customHeight="1">
      <c r="A143" s="28">
        <v>133</v>
      </c>
      <c r="B143" s="29" t="s">
        <v>44</v>
      </c>
      <c r="C143" s="30" t="s">
        <v>455</v>
      </c>
      <c r="D143" s="31">
        <v>44651</v>
      </c>
      <c r="E143" s="37">
        <v>1425.75</v>
      </c>
      <c r="F143" s="37">
        <v>1432.25</v>
      </c>
      <c r="G143" s="38">
        <v>1407.5</v>
      </c>
      <c r="H143" s="38">
        <v>1389.25</v>
      </c>
      <c r="I143" s="38">
        <v>1364.5</v>
      </c>
      <c r="J143" s="38">
        <v>1450.5</v>
      </c>
      <c r="K143" s="38">
        <v>1475.25</v>
      </c>
      <c r="L143" s="38">
        <v>1493.5</v>
      </c>
      <c r="M143" s="28">
        <v>1457</v>
      </c>
      <c r="N143" s="28">
        <v>1414</v>
      </c>
      <c r="O143" s="39">
        <v>2231250</v>
      </c>
      <c r="P143" s="40">
        <v>3.641684278979028E-2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44651</v>
      </c>
      <c r="E144" s="37">
        <v>2009.5</v>
      </c>
      <c r="F144" s="37">
        <v>1982.9333333333334</v>
      </c>
      <c r="G144" s="38">
        <v>1949.9666666666667</v>
      </c>
      <c r="H144" s="38">
        <v>1890.4333333333334</v>
      </c>
      <c r="I144" s="38">
        <v>1857.4666666666667</v>
      </c>
      <c r="J144" s="38">
        <v>2042.4666666666667</v>
      </c>
      <c r="K144" s="38">
        <v>2075.4333333333334</v>
      </c>
      <c r="L144" s="38">
        <v>2134.9666666666667</v>
      </c>
      <c r="M144" s="28">
        <v>2015.9</v>
      </c>
      <c r="N144" s="28">
        <v>1923.4</v>
      </c>
      <c r="O144" s="39">
        <v>772200</v>
      </c>
      <c r="P144" s="40">
        <v>-2.3273463192512018E-2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44651</v>
      </c>
      <c r="E145" s="37">
        <v>782.3</v>
      </c>
      <c r="F145" s="37">
        <v>778.93333333333339</v>
      </c>
      <c r="G145" s="38">
        <v>768.86666666666679</v>
      </c>
      <c r="H145" s="38">
        <v>755.43333333333339</v>
      </c>
      <c r="I145" s="38">
        <v>745.36666666666679</v>
      </c>
      <c r="J145" s="38">
        <v>792.36666666666679</v>
      </c>
      <c r="K145" s="38">
        <v>802.43333333333339</v>
      </c>
      <c r="L145" s="38">
        <v>815.86666666666679</v>
      </c>
      <c r="M145" s="28">
        <v>789</v>
      </c>
      <c r="N145" s="28">
        <v>765.5</v>
      </c>
      <c r="O145" s="39">
        <v>1970800</v>
      </c>
      <c r="P145" s="40">
        <v>6.3859649122807019E-2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44651</v>
      </c>
      <c r="E146" s="37">
        <v>754.35</v>
      </c>
      <c r="F146" s="37">
        <v>757.01666666666677</v>
      </c>
      <c r="G146" s="38">
        <v>744.63333333333355</v>
      </c>
      <c r="H146" s="38">
        <v>734.91666666666674</v>
      </c>
      <c r="I146" s="38">
        <v>722.53333333333353</v>
      </c>
      <c r="J146" s="38">
        <v>766.73333333333358</v>
      </c>
      <c r="K146" s="38">
        <v>779.11666666666679</v>
      </c>
      <c r="L146" s="38">
        <v>788.8333333333336</v>
      </c>
      <c r="M146" s="28">
        <v>769.4</v>
      </c>
      <c r="N146" s="28">
        <v>747.3</v>
      </c>
      <c r="O146" s="39">
        <v>3396000</v>
      </c>
      <c r="P146" s="40">
        <v>-7.5398912852884447E-3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44651</v>
      </c>
      <c r="E147" s="37">
        <v>4049.9</v>
      </c>
      <c r="F147" s="37">
        <v>4025.6666666666665</v>
      </c>
      <c r="G147" s="38">
        <v>3991.333333333333</v>
      </c>
      <c r="H147" s="38">
        <v>3932.7666666666664</v>
      </c>
      <c r="I147" s="38">
        <v>3898.4333333333329</v>
      </c>
      <c r="J147" s="38">
        <v>4084.2333333333331</v>
      </c>
      <c r="K147" s="38">
        <v>4118.5666666666657</v>
      </c>
      <c r="L147" s="38">
        <v>4177.1333333333332</v>
      </c>
      <c r="M147" s="28">
        <v>4060</v>
      </c>
      <c r="N147" s="28">
        <v>3967.1</v>
      </c>
      <c r="O147" s="39">
        <v>2849800</v>
      </c>
      <c r="P147" s="40">
        <v>-3.4967480243373664E-3</v>
      </c>
    </row>
    <row r="148" spans="1:16" ht="12.75" customHeight="1">
      <c r="A148" s="28">
        <v>138</v>
      </c>
      <c r="B148" s="29" t="s">
        <v>49</v>
      </c>
      <c r="C148" s="30" t="s">
        <v>159</v>
      </c>
      <c r="D148" s="31">
        <v>44651</v>
      </c>
      <c r="E148" s="37">
        <v>136.94999999999999</v>
      </c>
      <c r="F148" s="37">
        <v>135.08333333333334</v>
      </c>
      <c r="G148" s="38">
        <v>132.91666666666669</v>
      </c>
      <c r="H148" s="38">
        <v>128.88333333333335</v>
      </c>
      <c r="I148" s="38">
        <v>126.7166666666667</v>
      </c>
      <c r="J148" s="38">
        <v>139.11666666666667</v>
      </c>
      <c r="K148" s="38">
        <v>141.28333333333336</v>
      </c>
      <c r="L148" s="38">
        <v>145.31666666666666</v>
      </c>
      <c r="M148" s="28">
        <v>137.25</v>
      </c>
      <c r="N148" s="28">
        <v>131.05000000000001</v>
      </c>
      <c r="O148" s="39">
        <v>36169000</v>
      </c>
      <c r="P148" s="40">
        <v>-3.6277161242189687E-2</v>
      </c>
    </row>
    <row r="149" spans="1:16" ht="12.75" customHeight="1">
      <c r="A149" s="28">
        <v>139</v>
      </c>
      <c r="B149" s="29" t="s">
        <v>86</v>
      </c>
      <c r="C149" s="30" t="s">
        <v>160</v>
      </c>
      <c r="D149" s="31">
        <v>44651</v>
      </c>
      <c r="E149" s="37">
        <v>3195.3</v>
      </c>
      <c r="F149" s="37">
        <v>3172.1166666666668</v>
      </c>
      <c r="G149" s="38">
        <v>3133.4333333333334</v>
      </c>
      <c r="H149" s="38">
        <v>3071.5666666666666</v>
      </c>
      <c r="I149" s="38">
        <v>3032.8833333333332</v>
      </c>
      <c r="J149" s="38">
        <v>3233.9833333333336</v>
      </c>
      <c r="K149" s="38">
        <v>3272.666666666667</v>
      </c>
      <c r="L149" s="38">
        <v>3334.5333333333338</v>
      </c>
      <c r="M149" s="28">
        <v>3210.8</v>
      </c>
      <c r="N149" s="28">
        <v>3110.25</v>
      </c>
      <c r="O149" s="39">
        <v>1680875</v>
      </c>
      <c r="P149" s="40">
        <v>1.4576951515791697E-2</v>
      </c>
    </row>
    <row r="150" spans="1:16" ht="12.75" customHeight="1">
      <c r="A150" s="28">
        <v>140</v>
      </c>
      <c r="B150" s="29" t="s">
        <v>49</v>
      </c>
      <c r="C150" s="30" t="s">
        <v>161</v>
      </c>
      <c r="D150" s="31">
        <v>44651</v>
      </c>
      <c r="E150" s="37">
        <v>66980.5</v>
      </c>
      <c r="F150" s="37">
        <v>66459.7</v>
      </c>
      <c r="G150" s="38">
        <v>65693</v>
      </c>
      <c r="H150" s="38">
        <v>64405.5</v>
      </c>
      <c r="I150" s="38">
        <v>63638.8</v>
      </c>
      <c r="J150" s="38">
        <v>67747.199999999997</v>
      </c>
      <c r="K150" s="38">
        <v>68513.89999999998</v>
      </c>
      <c r="L150" s="38">
        <v>69801.399999999994</v>
      </c>
      <c r="M150" s="28">
        <v>67226.399999999994</v>
      </c>
      <c r="N150" s="28">
        <v>65172.2</v>
      </c>
      <c r="O150" s="39">
        <v>86590</v>
      </c>
      <c r="P150" s="40">
        <v>2.9607609988109393E-2</v>
      </c>
    </row>
    <row r="151" spans="1:16" ht="12.75" customHeight="1">
      <c r="A151" s="28">
        <v>141</v>
      </c>
      <c r="B151" s="29" t="s">
        <v>63</v>
      </c>
      <c r="C151" s="30" t="s">
        <v>162</v>
      </c>
      <c r="D151" s="31">
        <v>44651</v>
      </c>
      <c r="E151" s="37">
        <v>1374</v>
      </c>
      <c r="F151" s="37">
        <v>1365.1000000000001</v>
      </c>
      <c r="G151" s="38">
        <v>1352.4500000000003</v>
      </c>
      <c r="H151" s="38">
        <v>1330.9</v>
      </c>
      <c r="I151" s="38">
        <v>1318.2500000000002</v>
      </c>
      <c r="J151" s="38">
        <v>1386.6500000000003</v>
      </c>
      <c r="K151" s="38">
        <v>1399.3000000000004</v>
      </c>
      <c r="L151" s="38">
        <v>1420.8500000000004</v>
      </c>
      <c r="M151" s="28">
        <v>1377.75</v>
      </c>
      <c r="N151" s="28">
        <v>1343.55</v>
      </c>
      <c r="O151" s="39">
        <v>3483000</v>
      </c>
      <c r="P151" s="40">
        <v>-9.2800000000000001E-3</v>
      </c>
    </row>
    <row r="152" spans="1:16" ht="12.75" customHeight="1">
      <c r="A152" s="28">
        <v>142</v>
      </c>
      <c r="B152" s="29" t="s">
        <v>44</v>
      </c>
      <c r="C152" s="30" t="s">
        <v>163</v>
      </c>
      <c r="D152" s="31">
        <v>44651</v>
      </c>
      <c r="E152" s="37">
        <v>336.2</v>
      </c>
      <c r="F152" s="37">
        <v>334.61666666666667</v>
      </c>
      <c r="G152" s="38">
        <v>332.48333333333335</v>
      </c>
      <c r="H152" s="38">
        <v>328.76666666666665</v>
      </c>
      <c r="I152" s="38">
        <v>326.63333333333333</v>
      </c>
      <c r="J152" s="38">
        <v>338.33333333333337</v>
      </c>
      <c r="K152" s="38">
        <v>340.4666666666667</v>
      </c>
      <c r="L152" s="38">
        <v>344.18333333333339</v>
      </c>
      <c r="M152" s="28">
        <v>336.75</v>
      </c>
      <c r="N152" s="28">
        <v>330.9</v>
      </c>
      <c r="O152" s="39">
        <v>3654400</v>
      </c>
      <c r="P152" s="40">
        <v>-1.2110726643598616E-2</v>
      </c>
    </row>
    <row r="153" spans="1:16" ht="12.75" customHeight="1">
      <c r="A153" s="28">
        <v>143</v>
      </c>
      <c r="B153" s="29" t="s">
        <v>119</v>
      </c>
      <c r="C153" s="30" t="s">
        <v>164</v>
      </c>
      <c r="D153" s="31">
        <v>44651</v>
      </c>
      <c r="E153" s="37">
        <v>122.6</v>
      </c>
      <c r="F153" s="37">
        <v>123.58333333333333</v>
      </c>
      <c r="G153" s="38">
        <v>121.01666666666665</v>
      </c>
      <c r="H153" s="38">
        <v>119.43333333333332</v>
      </c>
      <c r="I153" s="38">
        <v>116.86666666666665</v>
      </c>
      <c r="J153" s="38">
        <v>125.16666666666666</v>
      </c>
      <c r="K153" s="38">
        <v>127.73333333333335</v>
      </c>
      <c r="L153" s="38">
        <v>129.31666666666666</v>
      </c>
      <c r="M153" s="28">
        <v>126.15</v>
      </c>
      <c r="N153" s="28">
        <v>122</v>
      </c>
      <c r="O153" s="39">
        <v>94630500</v>
      </c>
      <c r="P153" s="40">
        <v>9.6127686587467124E-3</v>
      </c>
    </row>
    <row r="154" spans="1:16" ht="12.75" customHeight="1">
      <c r="A154" s="28">
        <v>144</v>
      </c>
      <c r="B154" s="29" t="s">
        <v>44</v>
      </c>
      <c r="C154" s="30" t="s">
        <v>165</v>
      </c>
      <c r="D154" s="31">
        <v>44651</v>
      </c>
      <c r="E154" s="37">
        <v>4766.6000000000004</v>
      </c>
      <c r="F154" s="37">
        <v>4709.7166666666662</v>
      </c>
      <c r="G154" s="38">
        <v>4621.7833333333328</v>
      </c>
      <c r="H154" s="38">
        <v>4476.9666666666662</v>
      </c>
      <c r="I154" s="38">
        <v>4389.0333333333328</v>
      </c>
      <c r="J154" s="38">
        <v>4854.5333333333328</v>
      </c>
      <c r="K154" s="38">
        <v>4942.4666666666653</v>
      </c>
      <c r="L154" s="38">
        <v>5087.2833333333328</v>
      </c>
      <c r="M154" s="28">
        <v>4797.6499999999996</v>
      </c>
      <c r="N154" s="28">
        <v>4564.8999999999996</v>
      </c>
      <c r="O154" s="39">
        <v>1671875</v>
      </c>
      <c r="P154" s="40">
        <v>-2.6068593897910143E-2</v>
      </c>
    </row>
    <row r="155" spans="1:16" ht="12.75" customHeight="1">
      <c r="A155" s="28">
        <v>145</v>
      </c>
      <c r="B155" s="29" t="s">
        <v>38</v>
      </c>
      <c r="C155" s="30" t="s">
        <v>166</v>
      </c>
      <c r="D155" s="31">
        <v>44651</v>
      </c>
      <c r="E155" s="37">
        <v>4082.3</v>
      </c>
      <c r="F155" s="37">
        <v>4070.1666666666665</v>
      </c>
      <c r="G155" s="38">
        <v>4006.0333333333328</v>
      </c>
      <c r="H155" s="38">
        <v>3929.7666666666664</v>
      </c>
      <c r="I155" s="38">
        <v>3865.6333333333328</v>
      </c>
      <c r="J155" s="38">
        <v>4146.4333333333325</v>
      </c>
      <c r="K155" s="38">
        <v>4210.5666666666675</v>
      </c>
      <c r="L155" s="38">
        <v>4286.833333333333</v>
      </c>
      <c r="M155" s="28">
        <v>4134.3</v>
      </c>
      <c r="N155" s="28">
        <v>3993.9</v>
      </c>
      <c r="O155" s="39">
        <v>390600</v>
      </c>
      <c r="P155" s="40">
        <v>-5.6521739130434782E-2</v>
      </c>
    </row>
    <row r="156" spans="1:16" ht="12.75" customHeight="1">
      <c r="A156" s="28">
        <v>146</v>
      </c>
      <c r="B156" s="254" t="s">
        <v>44</v>
      </c>
      <c r="C156" s="30" t="s">
        <v>456</v>
      </c>
      <c r="D156" s="31">
        <v>44651</v>
      </c>
      <c r="E156" s="37">
        <v>38.9</v>
      </c>
      <c r="F156" s="37">
        <v>38.583333333333329</v>
      </c>
      <c r="G156" s="38">
        <v>38.11666666666666</v>
      </c>
      <c r="H156" s="38">
        <v>37.333333333333329</v>
      </c>
      <c r="I156" s="38">
        <v>36.86666666666666</v>
      </c>
      <c r="J156" s="38">
        <v>39.36666666666666</v>
      </c>
      <c r="K156" s="38">
        <v>39.833333333333329</v>
      </c>
      <c r="L156" s="38">
        <v>40.61666666666666</v>
      </c>
      <c r="M156" s="28">
        <v>39.049999999999997</v>
      </c>
      <c r="N156" s="28">
        <v>37.799999999999997</v>
      </c>
      <c r="O156" s="39">
        <v>26052000</v>
      </c>
      <c r="P156" s="40">
        <v>7.8922934076137412E-3</v>
      </c>
    </row>
    <row r="157" spans="1:16" ht="12.75" customHeight="1">
      <c r="A157" s="28">
        <v>147</v>
      </c>
      <c r="B157" s="29" t="s">
        <v>56</v>
      </c>
      <c r="C157" s="30" t="s">
        <v>167</v>
      </c>
      <c r="D157" s="31">
        <v>44651</v>
      </c>
      <c r="E157" s="37">
        <v>17480.599999999999</v>
      </c>
      <c r="F157" s="37">
        <v>17584.3</v>
      </c>
      <c r="G157" s="38">
        <v>17209.75</v>
      </c>
      <c r="H157" s="38">
        <v>16938.900000000001</v>
      </c>
      <c r="I157" s="38">
        <v>16564.350000000002</v>
      </c>
      <c r="J157" s="38">
        <v>17855.149999999998</v>
      </c>
      <c r="K157" s="38">
        <v>18229.699999999993</v>
      </c>
      <c r="L157" s="38">
        <v>18500.549999999996</v>
      </c>
      <c r="M157" s="28">
        <v>17958.849999999999</v>
      </c>
      <c r="N157" s="28">
        <v>17313.45</v>
      </c>
      <c r="O157" s="39">
        <v>371875</v>
      </c>
      <c r="P157" s="40">
        <v>-2.949259333735505E-3</v>
      </c>
    </row>
    <row r="158" spans="1:16" ht="12.75" customHeight="1">
      <c r="A158" s="28">
        <v>148</v>
      </c>
      <c r="B158" s="29" t="s">
        <v>119</v>
      </c>
      <c r="C158" s="30" t="s">
        <v>168</v>
      </c>
      <c r="D158" s="31">
        <v>44651</v>
      </c>
      <c r="E158" s="37">
        <v>152.15</v>
      </c>
      <c r="F158" s="37">
        <v>152.70000000000002</v>
      </c>
      <c r="G158" s="38">
        <v>150.25000000000003</v>
      </c>
      <c r="H158" s="38">
        <v>148.35000000000002</v>
      </c>
      <c r="I158" s="38">
        <v>145.90000000000003</v>
      </c>
      <c r="J158" s="38">
        <v>154.60000000000002</v>
      </c>
      <c r="K158" s="38">
        <v>157.05000000000001</v>
      </c>
      <c r="L158" s="38">
        <v>158.95000000000002</v>
      </c>
      <c r="M158" s="28">
        <v>155.15</v>
      </c>
      <c r="N158" s="28">
        <v>150.80000000000001</v>
      </c>
      <c r="O158" s="39">
        <v>71415300</v>
      </c>
      <c r="P158" s="40">
        <v>2.3820958601479203E-2</v>
      </c>
    </row>
    <row r="159" spans="1:16" ht="12.75" customHeight="1">
      <c r="A159" s="28">
        <v>149</v>
      </c>
      <c r="B159" s="29" t="s">
        <v>169</v>
      </c>
      <c r="C159" s="30" t="s">
        <v>170</v>
      </c>
      <c r="D159" s="31">
        <v>44651</v>
      </c>
      <c r="E159" s="37">
        <v>133.35</v>
      </c>
      <c r="F159" s="37">
        <v>133.26666666666665</v>
      </c>
      <c r="G159" s="38">
        <v>132.33333333333331</v>
      </c>
      <c r="H159" s="38">
        <v>131.31666666666666</v>
      </c>
      <c r="I159" s="38">
        <v>130.38333333333333</v>
      </c>
      <c r="J159" s="38">
        <v>134.2833333333333</v>
      </c>
      <c r="K159" s="38">
        <v>135.21666666666664</v>
      </c>
      <c r="L159" s="38">
        <v>136.23333333333329</v>
      </c>
      <c r="M159" s="28">
        <v>134.19999999999999</v>
      </c>
      <c r="N159" s="28">
        <v>132.25</v>
      </c>
      <c r="O159" s="39">
        <v>48330300</v>
      </c>
      <c r="P159" s="40">
        <v>5.3553677932405563E-2</v>
      </c>
    </row>
    <row r="160" spans="1:16" ht="12.75" customHeight="1">
      <c r="A160" s="28">
        <v>150</v>
      </c>
      <c r="B160" s="29" t="s">
        <v>96</v>
      </c>
      <c r="C160" s="30" t="s">
        <v>269</v>
      </c>
      <c r="D160" s="31">
        <v>44651</v>
      </c>
      <c r="E160" s="37">
        <v>916.05</v>
      </c>
      <c r="F160" s="37">
        <v>909.38333333333321</v>
      </c>
      <c r="G160" s="38">
        <v>898.86666666666645</v>
      </c>
      <c r="H160" s="38">
        <v>881.68333333333328</v>
      </c>
      <c r="I160" s="38">
        <v>871.16666666666652</v>
      </c>
      <c r="J160" s="38">
        <v>926.56666666666638</v>
      </c>
      <c r="K160" s="38">
        <v>937.08333333333326</v>
      </c>
      <c r="L160" s="38">
        <v>954.26666666666631</v>
      </c>
      <c r="M160" s="28">
        <v>919.9</v>
      </c>
      <c r="N160" s="28">
        <v>892.2</v>
      </c>
      <c r="O160" s="39">
        <v>2683800</v>
      </c>
      <c r="P160" s="40">
        <v>0.21444409249287297</v>
      </c>
    </row>
    <row r="161" spans="1:16" ht="12.75" customHeight="1">
      <c r="A161" s="28">
        <v>151</v>
      </c>
      <c r="B161" s="29" t="s">
        <v>86</v>
      </c>
      <c r="C161" s="30" t="s">
        <v>466</v>
      </c>
      <c r="D161" s="31">
        <v>44651</v>
      </c>
      <c r="E161" s="37">
        <v>3601.7</v>
      </c>
      <c r="F161" s="37">
        <v>3584.3833333333332</v>
      </c>
      <c r="G161" s="38">
        <v>3556.2666666666664</v>
      </c>
      <c r="H161" s="38">
        <v>3510.833333333333</v>
      </c>
      <c r="I161" s="38">
        <v>3482.7166666666662</v>
      </c>
      <c r="J161" s="38">
        <v>3629.8166666666666</v>
      </c>
      <c r="K161" s="38">
        <v>3657.9333333333334</v>
      </c>
      <c r="L161" s="38">
        <v>3703.3666666666668</v>
      </c>
      <c r="M161" s="28">
        <v>3612.5</v>
      </c>
      <c r="N161" s="28">
        <v>3538.95</v>
      </c>
      <c r="O161" s="39">
        <v>545875</v>
      </c>
      <c r="P161" s="40">
        <v>-3.1492570414726105E-2</v>
      </c>
    </row>
    <row r="162" spans="1:16" ht="12.75" customHeight="1">
      <c r="A162" s="28">
        <v>152</v>
      </c>
      <c r="B162" s="29" t="s">
        <v>79</v>
      </c>
      <c r="C162" s="30" t="s">
        <v>171</v>
      </c>
      <c r="D162" s="31">
        <v>44651</v>
      </c>
      <c r="E162" s="37">
        <v>175.75</v>
      </c>
      <c r="F162" s="37">
        <v>176.88333333333333</v>
      </c>
      <c r="G162" s="38">
        <v>172.86666666666665</v>
      </c>
      <c r="H162" s="38">
        <v>169.98333333333332</v>
      </c>
      <c r="I162" s="38">
        <v>165.96666666666664</v>
      </c>
      <c r="J162" s="38">
        <v>179.76666666666665</v>
      </c>
      <c r="K162" s="38">
        <v>183.7833333333333</v>
      </c>
      <c r="L162" s="38">
        <v>186.66666666666666</v>
      </c>
      <c r="M162" s="28">
        <v>180.9</v>
      </c>
      <c r="N162" s="28">
        <v>174</v>
      </c>
      <c r="O162" s="39">
        <v>47917100</v>
      </c>
      <c r="P162" s="40">
        <v>4.9763832658569498E-2</v>
      </c>
    </row>
    <row r="163" spans="1:16" ht="12.75" customHeight="1">
      <c r="A163" s="28">
        <v>153</v>
      </c>
      <c r="B163" s="29" t="s">
        <v>40</v>
      </c>
      <c r="C163" s="30" t="s">
        <v>172</v>
      </c>
      <c r="D163" s="31">
        <v>44651</v>
      </c>
      <c r="E163" s="37">
        <v>41867.699999999997</v>
      </c>
      <c r="F163" s="37">
        <v>41586.23333333333</v>
      </c>
      <c r="G163" s="38">
        <v>41182.46666666666</v>
      </c>
      <c r="H163" s="38">
        <v>40497.23333333333</v>
      </c>
      <c r="I163" s="38">
        <v>40093.46666666666</v>
      </c>
      <c r="J163" s="38">
        <v>42271.46666666666</v>
      </c>
      <c r="K163" s="38">
        <v>42675.233333333337</v>
      </c>
      <c r="L163" s="38">
        <v>43360.46666666666</v>
      </c>
      <c r="M163" s="28">
        <v>41990</v>
      </c>
      <c r="N163" s="28">
        <v>40901</v>
      </c>
      <c r="O163" s="39">
        <v>96510</v>
      </c>
      <c r="P163" s="40">
        <v>0</v>
      </c>
    </row>
    <row r="164" spans="1:16" ht="12.75" customHeight="1">
      <c r="A164" s="28">
        <v>154</v>
      </c>
      <c r="B164" s="29" t="s">
        <v>47</v>
      </c>
      <c r="C164" s="30" t="s">
        <v>173</v>
      </c>
      <c r="D164" s="31">
        <v>44651</v>
      </c>
      <c r="E164" s="37">
        <v>2210.9499999999998</v>
      </c>
      <c r="F164" s="37">
        <v>2210.6166666666663</v>
      </c>
      <c r="G164" s="38">
        <v>2171.3833333333328</v>
      </c>
      <c r="H164" s="38">
        <v>2131.8166666666666</v>
      </c>
      <c r="I164" s="38">
        <v>2092.583333333333</v>
      </c>
      <c r="J164" s="38">
        <v>2250.1833333333325</v>
      </c>
      <c r="K164" s="38">
        <v>2289.4166666666661</v>
      </c>
      <c r="L164" s="38">
        <v>2328.9833333333322</v>
      </c>
      <c r="M164" s="28">
        <v>2249.85</v>
      </c>
      <c r="N164" s="28">
        <v>2171.0500000000002</v>
      </c>
      <c r="O164" s="39">
        <v>4559225</v>
      </c>
      <c r="P164" s="40">
        <v>3.8144829256478567E-3</v>
      </c>
    </row>
    <row r="165" spans="1:16" ht="12.75" customHeight="1">
      <c r="A165" s="28">
        <v>155</v>
      </c>
      <c r="B165" s="29" t="s">
        <v>86</v>
      </c>
      <c r="C165" s="30" t="s">
        <v>471</v>
      </c>
      <c r="D165" s="31">
        <v>44651</v>
      </c>
      <c r="E165" s="37">
        <v>4562.8500000000004</v>
      </c>
      <c r="F165" s="37">
        <v>4518.0000000000009</v>
      </c>
      <c r="G165" s="38">
        <v>4438.7000000000016</v>
      </c>
      <c r="H165" s="38">
        <v>4314.5500000000011</v>
      </c>
      <c r="I165" s="38">
        <v>4235.2500000000018</v>
      </c>
      <c r="J165" s="38">
        <v>4642.1500000000015</v>
      </c>
      <c r="K165" s="38">
        <v>4721.4500000000007</v>
      </c>
      <c r="L165" s="38">
        <v>4845.6000000000013</v>
      </c>
      <c r="M165" s="28">
        <v>4597.3</v>
      </c>
      <c r="N165" s="28">
        <v>4393.8500000000004</v>
      </c>
      <c r="O165" s="39">
        <v>356400</v>
      </c>
      <c r="P165" s="40">
        <v>1.5818725951261221E-2</v>
      </c>
    </row>
    <row r="166" spans="1:16" ht="12.75" customHeight="1">
      <c r="A166" s="28">
        <v>156</v>
      </c>
      <c r="B166" s="29" t="s">
        <v>79</v>
      </c>
      <c r="C166" s="30" t="s">
        <v>174</v>
      </c>
      <c r="D166" s="31">
        <v>44651</v>
      </c>
      <c r="E166" s="37">
        <v>195.45</v>
      </c>
      <c r="F166" s="37">
        <v>194.98333333333335</v>
      </c>
      <c r="G166" s="38">
        <v>193.81666666666669</v>
      </c>
      <c r="H166" s="38">
        <v>192.18333333333334</v>
      </c>
      <c r="I166" s="38">
        <v>191.01666666666668</v>
      </c>
      <c r="J166" s="38">
        <v>196.6166666666667</v>
      </c>
      <c r="K166" s="38">
        <v>197.78333333333333</v>
      </c>
      <c r="L166" s="38">
        <v>199.41666666666671</v>
      </c>
      <c r="M166" s="28">
        <v>196.15</v>
      </c>
      <c r="N166" s="28">
        <v>193.35</v>
      </c>
      <c r="O166" s="39">
        <v>25149000</v>
      </c>
      <c r="P166" s="40">
        <v>2.9726077877410637E-2</v>
      </c>
    </row>
    <row r="167" spans="1:16" ht="12.75" customHeight="1">
      <c r="A167" s="28">
        <v>157</v>
      </c>
      <c r="B167" s="29" t="s">
        <v>63</v>
      </c>
      <c r="C167" s="30" t="s">
        <v>175</v>
      </c>
      <c r="D167" s="31">
        <v>44651</v>
      </c>
      <c r="E167" s="37">
        <v>116.85</v>
      </c>
      <c r="F167" s="37">
        <v>116.05</v>
      </c>
      <c r="G167" s="38">
        <v>115.1</v>
      </c>
      <c r="H167" s="38">
        <v>113.35</v>
      </c>
      <c r="I167" s="38">
        <v>112.39999999999999</v>
      </c>
      <c r="J167" s="38">
        <v>117.8</v>
      </c>
      <c r="K167" s="38">
        <v>118.75000000000001</v>
      </c>
      <c r="L167" s="38">
        <v>120.5</v>
      </c>
      <c r="M167" s="28">
        <v>117</v>
      </c>
      <c r="N167" s="28">
        <v>114.3</v>
      </c>
      <c r="O167" s="39">
        <v>39990000</v>
      </c>
      <c r="P167" s="40">
        <v>-7.0812807881773399E-3</v>
      </c>
    </row>
    <row r="168" spans="1:16" ht="12.75" customHeight="1">
      <c r="A168" s="28">
        <v>158</v>
      </c>
      <c r="B168" s="29" t="s">
        <v>47</v>
      </c>
      <c r="C168" s="30" t="s">
        <v>176</v>
      </c>
      <c r="D168" s="31">
        <v>44651</v>
      </c>
      <c r="E168" s="37">
        <v>4454.45</v>
      </c>
      <c r="F168" s="37">
        <v>4476.0333333333338</v>
      </c>
      <c r="G168" s="38">
        <v>4412.3166666666675</v>
      </c>
      <c r="H168" s="38">
        <v>4370.1833333333334</v>
      </c>
      <c r="I168" s="38">
        <v>4306.4666666666672</v>
      </c>
      <c r="J168" s="38">
        <v>4518.1666666666679</v>
      </c>
      <c r="K168" s="38">
        <v>4581.8833333333332</v>
      </c>
      <c r="L168" s="38">
        <v>4624.0166666666682</v>
      </c>
      <c r="M168" s="28">
        <v>4539.75</v>
      </c>
      <c r="N168" s="28">
        <v>4433.8999999999996</v>
      </c>
      <c r="O168" s="39">
        <v>149000</v>
      </c>
      <c r="P168" s="40">
        <v>2.7586206896551724E-2</v>
      </c>
    </row>
    <row r="169" spans="1:16" ht="12.75" customHeight="1">
      <c r="A169" s="28">
        <v>159</v>
      </c>
      <c r="B169" s="29" t="s">
        <v>56</v>
      </c>
      <c r="C169" s="30" t="s">
        <v>177</v>
      </c>
      <c r="D169" s="31">
        <v>44651</v>
      </c>
      <c r="E169" s="37">
        <v>2459.4</v>
      </c>
      <c r="F169" s="37">
        <v>2451.9833333333331</v>
      </c>
      <c r="G169" s="38">
        <v>2413.9666666666662</v>
      </c>
      <c r="H169" s="38">
        <v>2368.5333333333333</v>
      </c>
      <c r="I169" s="38">
        <v>2330.5166666666664</v>
      </c>
      <c r="J169" s="38">
        <v>2497.4166666666661</v>
      </c>
      <c r="K169" s="38">
        <v>2535.4333333333334</v>
      </c>
      <c r="L169" s="38">
        <v>2580.8666666666659</v>
      </c>
      <c r="M169" s="28">
        <v>2490</v>
      </c>
      <c r="N169" s="28">
        <v>2406.5500000000002</v>
      </c>
      <c r="O169" s="39">
        <v>2818750</v>
      </c>
      <c r="P169" s="40">
        <v>-4.3518832711231761E-2</v>
      </c>
    </row>
    <row r="170" spans="1:16" ht="12.75" customHeight="1">
      <c r="A170" s="28">
        <v>160</v>
      </c>
      <c r="B170" s="29" t="s">
        <v>38</v>
      </c>
      <c r="C170" s="30" t="s">
        <v>178</v>
      </c>
      <c r="D170" s="31">
        <v>44651</v>
      </c>
      <c r="E170" s="37">
        <v>2790.6</v>
      </c>
      <c r="F170" s="37">
        <v>2774.8666666666668</v>
      </c>
      <c r="G170" s="38">
        <v>2750.7333333333336</v>
      </c>
      <c r="H170" s="38">
        <v>2710.8666666666668</v>
      </c>
      <c r="I170" s="38">
        <v>2686.7333333333336</v>
      </c>
      <c r="J170" s="38">
        <v>2814.7333333333336</v>
      </c>
      <c r="K170" s="38">
        <v>2838.8666666666668</v>
      </c>
      <c r="L170" s="38">
        <v>2878.7333333333336</v>
      </c>
      <c r="M170" s="28">
        <v>2799</v>
      </c>
      <c r="N170" s="28">
        <v>2735</v>
      </c>
      <c r="O170" s="39">
        <v>1723750</v>
      </c>
      <c r="P170" s="40">
        <v>-7.3423553124100198E-3</v>
      </c>
    </row>
    <row r="171" spans="1:16" ht="12.75" customHeight="1">
      <c r="A171" s="28">
        <v>161</v>
      </c>
      <c r="B171" s="29" t="s">
        <v>58</v>
      </c>
      <c r="C171" s="30" t="s">
        <v>179</v>
      </c>
      <c r="D171" s="31">
        <v>44651</v>
      </c>
      <c r="E171" s="37">
        <v>35.799999999999997</v>
      </c>
      <c r="F171" s="37">
        <v>35.583333333333336</v>
      </c>
      <c r="G171" s="38">
        <v>35.216666666666669</v>
      </c>
      <c r="H171" s="38">
        <v>34.633333333333333</v>
      </c>
      <c r="I171" s="38">
        <v>34.266666666666666</v>
      </c>
      <c r="J171" s="38">
        <v>36.166666666666671</v>
      </c>
      <c r="K171" s="38">
        <v>36.533333333333331</v>
      </c>
      <c r="L171" s="38">
        <v>37.116666666666674</v>
      </c>
      <c r="M171" s="28">
        <v>35.950000000000003</v>
      </c>
      <c r="N171" s="28">
        <v>35</v>
      </c>
      <c r="O171" s="39">
        <v>217008000</v>
      </c>
      <c r="P171" s="40">
        <v>3.668883283650539E-2</v>
      </c>
    </row>
    <row r="172" spans="1:16" ht="12.75" customHeight="1">
      <c r="A172" s="28">
        <v>162</v>
      </c>
      <c r="B172" s="29" t="s">
        <v>44</v>
      </c>
      <c r="C172" s="30" t="s">
        <v>271</v>
      </c>
      <c r="D172" s="31">
        <v>44651</v>
      </c>
      <c r="E172" s="37">
        <v>2434.15</v>
      </c>
      <c r="F172" s="37">
        <v>2415.9500000000003</v>
      </c>
      <c r="G172" s="38">
        <v>2389.5000000000005</v>
      </c>
      <c r="H172" s="38">
        <v>2344.8500000000004</v>
      </c>
      <c r="I172" s="38">
        <v>2318.4000000000005</v>
      </c>
      <c r="J172" s="38">
        <v>2460.6000000000004</v>
      </c>
      <c r="K172" s="38">
        <v>2487.0500000000002</v>
      </c>
      <c r="L172" s="38">
        <v>2531.7000000000003</v>
      </c>
      <c r="M172" s="28">
        <v>2442.4</v>
      </c>
      <c r="N172" s="28">
        <v>2371.3000000000002</v>
      </c>
      <c r="O172" s="39">
        <v>622200</v>
      </c>
      <c r="P172" s="40">
        <v>-1.0023866348448688E-2</v>
      </c>
    </row>
    <row r="173" spans="1:16" ht="12.75" customHeight="1">
      <c r="A173" s="28">
        <v>163</v>
      </c>
      <c r="B173" s="29" t="s">
        <v>169</v>
      </c>
      <c r="C173" s="30" t="s">
        <v>180</v>
      </c>
      <c r="D173" s="31">
        <v>44651</v>
      </c>
      <c r="E173" s="37">
        <v>209.55</v>
      </c>
      <c r="F173" s="37">
        <v>208.16666666666666</v>
      </c>
      <c r="G173" s="38">
        <v>206.18333333333331</v>
      </c>
      <c r="H173" s="38">
        <v>202.81666666666666</v>
      </c>
      <c r="I173" s="38">
        <v>200.83333333333331</v>
      </c>
      <c r="J173" s="38">
        <v>211.5333333333333</v>
      </c>
      <c r="K173" s="38">
        <v>213.51666666666665</v>
      </c>
      <c r="L173" s="38">
        <v>216.8833333333333</v>
      </c>
      <c r="M173" s="28">
        <v>210.15</v>
      </c>
      <c r="N173" s="28">
        <v>204.8</v>
      </c>
      <c r="O173" s="39">
        <v>36003083</v>
      </c>
      <c r="P173" s="40">
        <v>-2.4562924432885422E-2</v>
      </c>
    </row>
    <row r="174" spans="1:16" ht="12.75" customHeight="1">
      <c r="A174" s="28">
        <v>164</v>
      </c>
      <c r="B174" s="29" t="s">
        <v>181</v>
      </c>
      <c r="C174" s="30" t="s">
        <v>182</v>
      </c>
      <c r="D174" s="31">
        <v>44651</v>
      </c>
      <c r="E174" s="37">
        <v>1755.4</v>
      </c>
      <c r="F174" s="37">
        <v>1753.3666666666668</v>
      </c>
      <c r="G174" s="38">
        <v>1738.0333333333335</v>
      </c>
      <c r="H174" s="38">
        <v>1720.6666666666667</v>
      </c>
      <c r="I174" s="38">
        <v>1705.3333333333335</v>
      </c>
      <c r="J174" s="38">
        <v>1770.7333333333336</v>
      </c>
      <c r="K174" s="38">
        <v>1786.0666666666666</v>
      </c>
      <c r="L174" s="38">
        <v>1803.4333333333336</v>
      </c>
      <c r="M174" s="28">
        <v>1768.7</v>
      </c>
      <c r="N174" s="28">
        <v>1736</v>
      </c>
      <c r="O174" s="39">
        <v>3074071</v>
      </c>
      <c r="P174" s="40">
        <v>1.3417415805715819E-2</v>
      </c>
    </row>
    <row r="175" spans="1:16" ht="12.75" customHeight="1">
      <c r="A175" s="28">
        <v>165</v>
      </c>
      <c r="B175" s="29" t="s">
        <v>44</v>
      </c>
      <c r="C175" s="30" t="s">
        <v>483</v>
      </c>
      <c r="D175" s="31">
        <v>44651</v>
      </c>
      <c r="E175" s="37">
        <v>194.85</v>
      </c>
      <c r="F175" s="37">
        <v>191.73333333333335</v>
      </c>
      <c r="G175" s="38">
        <v>185.06666666666669</v>
      </c>
      <c r="H175" s="38">
        <v>175.28333333333333</v>
      </c>
      <c r="I175" s="38">
        <v>168.61666666666667</v>
      </c>
      <c r="J175" s="38">
        <v>201.51666666666671</v>
      </c>
      <c r="K175" s="38">
        <v>208.18333333333334</v>
      </c>
      <c r="L175" s="38">
        <v>217.96666666666673</v>
      </c>
      <c r="M175" s="28">
        <v>198.4</v>
      </c>
      <c r="N175" s="28">
        <v>181.95</v>
      </c>
      <c r="O175" s="39">
        <v>6970000</v>
      </c>
      <c r="P175" s="40">
        <v>4.3022820800598577E-2</v>
      </c>
    </row>
    <row r="176" spans="1:16" ht="12.75" customHeight="1">
      <c r="A176" s="28">
        <v>166</v>
      </c>
      <c r="B176" s="29" t="s">
        <v>42</v>
      </c>
      <c r="C176" s="30" t="s">
        <v>183</v>
      </c>
      <c r="D176" s="31">
        <v>44651</v>
      </c>
      <c r="E176" s="37">
        <v>740.8</v>
      </c>
      <c r="F176" s="37">
        <v>735.4</v>
      </c>
      <c r="G176" s="38">
        <v>726.59999999999991</v>
      </c>
      <c r="H176" s="38">
        <v>712.4</v>
      </c>
      <c r="I176" s="38">
        <v>703.59999999999991</v>
      </c>
      <c r="J176" s="38">
        <v>749.59999999999991</v>
      </c>
      <c r="K176" s="38">
        <v>758.39999999999986</v>
      </c>
      <c r="L176" s="38">
        <v>772.59999999999991</v>
      </c>
      <c r="M176" s="28">
        <v>744.2</v>
      </c>
      <c r="N176" s="28">
        <v>721.2</v>
      </c>
      <c r="O176" s="39">
        <v>3478200</v>
      </c>
      <c r="P176" s="40">
        <v>6.8407310704960839E-2</v>
      </c>
    </row>
    <row r="177" spans="1:16" ht="12.75" customHeight="1">
      <c r="A177" s="28">
        <v>167</v>
      </c>
      <c r="B177" s="29" t="s">
        <v>58</v>
      </c>
      <c r="C177" s="30" t="s">
        <v>184</v>
      </c>
      <c r="D177" s="31">
        <v>44651</v>
      </c>
      <c r="E177" s="37">
        <v>135.4</v>
      </c>
      <c r="F177" s="37">
        <v>134.11666666666665</v>
      </c>
      <c r="G177" s="38">
        <v>132.48333333333329</v>
      </c>
      <c r="H177" s="38">
        <v>129.56666666666663</v>
      </c>
      <c r="I177" s="38">
        <v>127.93333333333328</v>
      </c>
      <c r="J177" s="38">
        <v>137.0333333333333</v>
      </c>
      <c r="K177" s="38">
        <v>138.66666666666669</v>
      </c>
      <c r="L177" s="38">
        <v>141.58333333333331</v>
      </c>
      <c r="M177" s="28">
        <v>135.75</v>
      </c>
      <c r="N177" s="28">
        <v>131.19999999999999</v>
      </c>
      <c r="O177" s="39">
        <v>45298000</v>
      </c>
      <c r="P177" s="40">
        <v>3.6427576139605865E-2</v>
      </c>
    </row>
    <row r="178" spans="1:16" ht="12.75" customHeight="1">
      <c r="A178" s="28">
        <v>168</v>
      </c>
      <c r="B178" s="29" t="s">
        <v>169</v>
      </c>
      <c r="C178" s="30" t="s">
        <v>185</v>
      </c>
      <c r="D178" s="31">
        <v>44651</v>
      </c>
      <c r="E178" s="37">
        <v>126.15</v>
      </c>
      <c r="F178" s="37">
        <v>125.45</v>
      </c>
      <c r="G178" s="38">
        <v>124.55000000000001</v>
      </c>
      <c r="H178" s="38">
        <v>122.95</v>
      </c>
      <c r="I178" s="38">
        <v>122.05000000000001</v>
      </c>
      <c r="J178" s="38">
        <v>127.05000000000001</v>
      </c>
      <c r="K178" s="38">
        <v>127.95000000000002</v>
      </c>
      <c r="L178" s="38">
        <v>129.55000000000001</v>
      </c>
      <c r="M178" s="28">
        <v>126.35</v>
      </c>
      <c r="N178" s="28">
        <v>123.85</v>
      </c>
      <c r="O178" s="39">
        <v>28644000</v>
      </c>
      <c r="P178" s="40">
        <v>1.0484378276368212E-3</v>
      </c>
    </row>
    <row r="179" spans="1:16" ht="12.75" customHeight="1">
      <c r="A179" s="28">
        <v>169</v>
      </c>
      <c r="B179" s="255" t="s">
        <v>79</v>
      </c>
      <c r="C179" s="30" t="s">
        <v>186</v>
      </c>
      <c r="D179" s="31">
        <v>44651</v>
      </c>
      <c r="E179" s="37">
        <v>2539.1</v>
      </c>
      <c r="F179" s="37">
        <v>2514.5666666666666</v>
      </c>
      <c r="G179" s="38">
        <v>2484.5333333333333</v>
      </c>
      <c r="H179" s="38">
        <v>2429.9666666666667</v>
      </c>
      <c r="I179" s="38">
        <v>2399.9333333333334</v>
      </c>
      <c r="J179" s="38">
        <v>2569.1333333333332</v>
      </c>
      <c r="K179" s="38">
        <v>2599.1666666666661</v>
      </c>
      <c r="L179" s="38">
        <v>2653.7333333333331</v>
      </c>
      <c r="M179" s="28">
        <v>2544.6</v>
      </c>
      <c r="N179" s="28">
        <v>2460</v>
      </c>
      <c r="O179" s="39">
        <v>35148000</v>
      </c>
      <c r="P179" s="40">
        <v>2.8915186510637365E-2</v>
      </c>
    </row>
    <row r="180" spans="1:16" ht="12.75" customHeight="1">
      <c r="A180" s="28">
        <v>170</v>
      </c>
      <c r="B180" s="29" t="s">
        <v>119</v>
      </c>
      <c r="C180" s="30" t="s">
        <v>187</v>
      </c>
      <c r="D180" s="31">
        <v>44651</v>
      </c>
      <c r="E180" s="37">
        <v>97.45</v>
      </c>
      <c r="F180" s="37">
        <v>97.616666666666674</v>
      </c>
      <c r="G180" s="38">
        <v>95.883333333333354</v>
      </c>
      <c r="H180" s="38">
        <v>94.316666666666677</v>
      </c>
      <c r="I180" s="38">
        <v>92.583333333333357</v>
      </c>
      <c r="J180" s="38">
        <v>99.183333333333351</v>
      </c>
      <c r="K180" s="38">
        <v>100.91666666666667</v>
      </c>
      <c r="L180" s="38">
        <v>102.48333333333335</v>
      </c>
      <c r="M180" s="28">
        <v>99.35</v>
      </c>
      <c r="N180" s="28">
        <v>96.05</v>
      </c>
      <c r="O180" s="39">
        <v>163081750</v>
      </c>
      <c r="P180" s="40">
        <v>-2.2957107985586422E-3</v>
      </c>
    </row>
    <row r="181" spans="1:16" ht="12.75" customHeight="1">
      <c r="A181" s="28">
        <v>171</v>
      </c>
      <c r="B181" s="29" t="s">
        <v>58</v>
      </c>
      <c r="C181" s="30" t="s">
        <v>274</v>
      </c>
      <c r="D181" s="31">
        <v>44651</v>
      </c>
      <c r="E181" s="37">
        <v>849.25</v>
      </c>
      <c r="F181" s="37">
        <v>843.63333333333333</v>
      </c>
      <c r="G181" s="38">
        <v>833.01666666666665</v>
      </c>
      <c r="H181" s="38">
        <v>816.7833333333333</v>
      </c>
      <c r="I181" s="38">
        <v>806.16666666666663</v>
      </c>
      <c r="J181" s="38">
        <v>859.86666666666667</v>
      </c>
      <c r="K181" s="38">
        <v>870.48333333333323</v>
      </c>
      <c r="L181" s="38">
        <v>886.7166666666667</v>
      </c>
      <c r="M181" s="28">
        <v>854.25</v>
      </c>
      <c r="N181" s="28">
        <v>827.4</v>
      </c>
      <c r="O181" s="39">
        <v>4376000</v>
      </c>
      <c r="P181" s="40">
        <v>-2.3937079676279492E-3</v>
      </c>
    </row>
    <row r="182" spans="1:16" ht="12.75" customHeight="1">
      <c r="A182" s="28">
        <v>172</v>
      </c>
      <c r="B182" s="29" t="s">
        <v>63</v>
      </c>
      <c r="C182" s="30" t="s">
        <v>188</v>
      </c>
      <c r="D182" s="31">
        <v>44651</v>
      </c>
      <c r="E182" s="37">
        <v>1100.0999999999999</v>
      </c>
      <c r="F182" s="37">
        <v>1091.6666666666665</v>
      </c>
      <c r="G182" s="38">
        <v>1080.5333333333331</v>
      </c>
      <c r="H182" s="38">
        <v>1060.9666666666665</v>
      </c>
      <c r="I182" s="38">
        <v>1049.833333333333</v>
      </c>
      <c r="J182" s="38">
        <v>1111.2333333333331</v>
      </c>
      <c r="K182" s="38">
        <v>1122.3666666666663</v>
      </c>
      <c r="L182" s="38">
        <v>1141.9333333333332</v>
      </c>
      <c r="M182" s="28">
        <v>1102.8</v>
      </c>
      <c r="N182" s="28">
        <v>1072.0999999999999</v>
      </c>
      <c r="O182" s="39">
        <v>7797750</v>
      </c>
      <c r="P182" s="40">
        <v>1.1971968074751801E-2</v>
      </c>
    </row>
    <row r="183" spans="1:16" ht="12.75" customHeight="1">
      <c r="A183" s="28">
        <v>173</v>
      </c>
      <c r="B183" s="29" t="s">
        <v>58</v>
      </c>
      <c r="C183" s="30" t="s">
        <v>189</v>
      </c>
      <c r="D183" s="31">
        <v>44651</v>
      </c>
      <c r="E183" s="37">
        <v>495.8</v>
      </c>
      <c r="F183" s="37">
        <v>490.83333333333331</v>
      </c>
      <c r="G183" s="38">
        <v>484.11666666666662</v>
      </c>
      <c r="H183" s="38">
        <v>472.43333333333328</v>
      </c>
      <c r="I183" s="38">
        <v>465.71666666666658</v>
      </c>
      <c r="J183" s="38">
        <v>502.51666666666665</v>
      </c>
      <c r="K183" s="38">
        <v>509.23333333333335</v>
      </c>
      <c r="L183" s="38">
        <v>520.91666666666674</v>
      </c>
      <c r="M183" s="28">
        <v>497.55</v>
      </c>
      <c r="N183" s="28">
        <v>479.15</v>
      </c>
      <c r="O183" s="39">
        <v>67381500</v>
      </c>
      <c r="P183" s="40">
        <v>6.3624347514393892E-3</v>
      </c>
    </row>
    <row r="184" spans="1:16" ht="12.75" customHeight="1">
      <c r="A184" s="28">
        <v>174</v>
      </c>
      <c r="B184" s="29" t="s">
        <v>42</v>
      </c>
      <c r="C184" s="30" t="s">
        <v>190</v>
      </c>
      <c r="D184" s="31">
        <v>44651</v>
      </c>
      <c r="E184" s="37">
        <v>23423.3</v>
      </c>
      <c r="F184" s="37">
        <v>23400.416666666668</v>
      </c>
      <c r="G184" s="38">
        <v>23100.883333333335</v>
      </c>
      <c r="H184" s="38">
        <v>22778.466666666667</v>
      </c>
      <c r="I184" s="38">
        <v>22478.933333333334</v>
      </c>
      <c r="J184" s="38">
        <v>23722.833333333336</v>
      </c>
      <c r="K184" s="38">
        <v>24022.366666666669</v>
      </c>
      <c r="L184" s="38">
        <v>24344.783333333336</v>
      </c>
      <c r="M184" s="28">
        <v>23699.95</v>
      </c>
      <c r="N184" s="28">
        <v>23078</v>
      </c>
      <c r="O184" s="39">
        <v>241650</v>
      </c>
      <c r="P184" s="40">
        <v>7.8198310916484208E-3</v>
      </c>
    </row>
    <row r="185" spans="1:16" ht="12.75" customHeight="1">
      <c r="A185" s="28">
        <v>175</v>
      </c>
      <c r="B185" s="29" t="s">
        <v>70</v>
      </c>
      <c r="C185" s="30" t="s">
        <v>191</v>
      </c>
      <c r="D185" s="31">
        <v>44651</v>
      </c>
      <c r="E185" s="37">
        <v>2327.9499999999998</v>
      </c>
      <c r="F185" s="37">
        <v>2316.0500000000002</v>
      </c>
      <c r="G185" s="38">
        <v>2280.7000000000003</v>
      </c>
      <c r="H185" s="38">
        <v>2233.4500000000003</v>
      </c>
      <c r="I185" s="38">
        <v>2198.1000000000004</v>
      </c>
      <c r="J185" s="38">
        <v>2363.3000000000002</v>
      </c>
      <c r="K185" s="38">
        <v>2398.6500000000005</v>
      </c>
      <c r="L185" s="38">
        <v>2445.9</v>
      </c>
      <c r="M185" s="28">
        <v>2351.4</v>
      </c>
      <c r="N185" s="28">
        <v>2268.8000000000002</v>
      </c>
      <c r="O185" s="39">
        <v>1588400</v>
      </c>
      <c r="P185" s="40">
        <v>9.2608771623274508E-3</v>
      </c>
    </row>
    <row r="186" spans="1:16" ht="12.75" customHeight="1">
      <c r="A186" s="28">
        <v>176</v>
      </c>
      <c r="B186" s="29" t="s">
        <v>40</v>
      </c>
      <c r="C186" s="30" t="s">
        <v>192</v>
      </c>
      <c r="D186" s="31">
        <v>44651</v>
      </c>
      <c r="E186" s="37">
        <v>2641.3</v>
      </c>
      <c r="F186" s="37">
        <v>2623.7833333333333</v>
      </c>
      <c r="G186" s="38">
        <v>2582.8166666666666</v>
      </c>
      <c r="H186" s="38">
        <v>2524.3333333333335</v>
      </c>
      <c r="I186" s="38">
        <v>2483.3666666666668</v>
      </c>
      <c r="J186" s="38">
        <v>2682.2666666666664</v>
      </c>
      <c r="K186" s="38">
        <v>2723.2333333333327</v>
      </c>
      <c r="L186" s="38">
        <v>2781.7166666666662</v>
      </c>
      <c r="M186" s="28">
        <v>2664.75</v>
      </c>
      <c r="N186" s="28">
        <v>2565.3000000000002</v>
      </c>
      <c r="O186" s="39">
        <v>3155625</v>
      </c>
      <c r="P186" s="40">
        <v>-6.376195536663124E-3</v>
      </c>
    </row>
    <row r="187" spans="1:16" ht="12.75" customHeight="1">
      <c r="A187" s="28">
        <v>177</v>
      </c>
      <c r="B187" s="29" t="s">
        <v>63</v>
      </c>
      <c r="C187" s="30" t="s">
        <v>193</v>
      </c>
      <c r="D187" s="31">
        <v>44651</v>
      </c>
      <c r="E187" s="37">
        <v>1102.55</v>
      </c>
      <c r="F187" s="37">
        <v>1092.5333333333333</v>
      </c>
      <c r="G187" s="38">
        <v>1077.3666666666666</v>
      </c>
      <c r="H187" s="38">
        <v>1052.1833333333332</v>
      </c>
      <c r="I187" s="38">
        <v>1037.0166666666664</v>
      </c>
      <c r="J187" s="38">
        <v>1117.7166666666667</v>
      </c>
      <c r="K187" s="38">
        <v>1132.8833333333337</v>
      </c>
      <c r="L187" s="38">
        <v>1158.0666666666668</v>
      </c>
      <c r="M187" s="28">
        <v>1107.7</v>
      </c>
      <c r="N187" s="28">
        <v>1067.3499999999999</v>
      </c>
      <c r="O187" s="39">
        <v>4594800</v>
      </c>
      <c r="P187" s="40">
        <v>-4.7117378681045208E-2</v>
      </c>
    </row>
    <row r="188" spans="1:16" ht="12.75" customHeight="1">
      <c r="A188" s="28">
        <v>178</v>
      </c>
      <c r="B188" s="29" t="s">
        <v>47</v>
      </c>
      <c r="C188" s="30" t="s">
        <v>512</v>
      </c>
      <c r="D188" s="31">
        <v>44651</v>
      </c>
      <c r="E188" s="37">
        <v>350.95</v>
      </c>
      <c r="F188" s="37">
        <v>350.63333333333327</v>
      </c>
      <c r="G188" s="38">
        <v>344.61666666666656</v>
      </c>
      <c r="H188" s="38">
        <v>338.2833333333333</v>
      </c>
      <c r="I188" s="38">
        <v>332.26666666666659</v>
      </c>
      <c r="J188" s="38">
        <v>356.96666666666653</v>
      </c>
      <c r="K188" s="38">
        <v>362.98333333333329</v>
      </c>
      <c r="L188" s="38">
        <v>369.31666666666649</v>
      </c>
      <c r="M188" s="28">
        <v>356.65</v>
      </c>
      <c r="N188" s="28">
        <v>344.3</v>
      </c>
      <c r="O188" s="39">
        <v>4988700</v>
      </c>
      <c r="P188" s="40">
        <v>7.2687624931855347E-3</v>
      </c>
    </row>
    <row r="189" spans="1:16" ht="12.75" customHeight="1">
      <c r="A189" s="28">
        <v>179</v>
      </c>
      <c r="B189" s="29" t="s">
        <v>47</v>
      </c>
      <c r="C189" s="30" t="s">
        <v>194</v>
      </c>
      <c r="D189" s="31">
        <v>44651</v>
      </c>
      <c r="E189" s="37">
        <v>916.15</v>
      </c>
      <c r="F189" s="37">
        <v>914.7166666666667</v>
      </c>
      <c r="G189" s="38">
        <v>906.43333333333339</v>
      </c>
      <c r="H189" s="38">
        <v>896.7166666666667</v>
      </c>
      <c r="I189" s="38">
        <v>888.43333333333339</v>
      </c>
      <c r="J189" s="38">
        <v>924.43333333333339</v>
      </c>
      <c r="K189" s="38">
        <v>932.7166666666667</v>
      </c>
      <c r="L189" s="38">
        <v>942.43333333333339</v>
      </c>
      <c r="M189" s="28">
        <v>923</v>
      </c>
      <c r="N189" s="28">
        <v>905</v>
      </c>
      <c r="O189" s="39">
        <v>19670000</v>
      </c>
      <c r="P189" s="40">
        <v>-1.5071854188573432E-2</v>
      </c>
    </row>
    <row r="190" spans="1:16" ht="12.75" customHeight="1">
      <c r="A190" s="28">
        <v>180</v>
      </c>
      <c r="B190" s="29" t="s">
        <v>181</v>
      </c>
      <c r="C190" s="30" t="s">
        <v>195</v>
      </c>
      <c r="D190" s="31">
        <v>44651</v>
      </c>
      <c r="E190" s="37">
        <v>460.7</v>
      </c>
      <c r="F190" s="37">
        <v>465.91666666666669</v>
      </c>
      <c r="G190" s="38">
        <v>449.83333333333337</v>
      </c>
      <c r="H190" s="38">
        <v>438.9666666666667</v>
      </c>
      <c r="I190" s="38">
        <v>422.88333333333338</v>
      </c>
      <c r="J190" s="38">
        <v>476.78333333333336</v>
      </c>
      <c r="K190" s="38">
        <v>492.86666666666673</v>
      </c>
      <c r="L190" s="38">
        <v>503.73333333333335</v>
      </c>
      <c r="M190" s="28">
        <v>482</v>
      </c>
      <c r="N190" s="28">
        <v>455.05</v>
      </c>
      <c r="O190" s="39">
        <v>16180500</v>
      </c>
      <c r="P190" s="40">
        <v>9.6462695669851592E-2</v>
      </c>
    </row>
    <row r="191" spans="1:16" ht="12.75" customHeight="1">
      <c r="A191" s="28">
        <v>181</v>
      </c>
      <c r="B191" s="29" t="s">
        <v>47</v>
      </c>
      <c r="C191" s="30" t="s">
        <v>276</v>
      </c>
      <c r="D191" s="31">
        <v>44651</v>
      </c>
      <c r="E191" s="37">
        <v>591.4</v>
      </c>
      <c r="F191" s="37">
        <v>590.56666666666672</v>
      </c>
      <c r="G191" s="38">
        <v>586.13333333333344</v>
      </c>
      <c r="H191" s="38">
        <v>580.86666666666667</v>
      </c>
      <c r="I191" s="38">
        <v>576.43333333333339</v>
      </c>
      <c r="J191" s="38">
        <v>595.83333333333348</v>
      </c>
      <c r="K191" s="38">
        <v>600.26666666666665</v>
      </c>
      <c r="L191" s="38">
        <v>605.53333333333353</v>
      </c>
      <c r="M191" s="28">
        <v>595</v>
      </c>
      <c r="N191" s="28">
        <v>585.29999999999995</v>
      </c>
      <c r="O191" s="39">
        <v>919700</v>
      </c>
      <c r="P191" s="40">
        <v>2.5592417061611375E-2</v>
      </c>
    </row>
    <row r="192" spans="1:16" ht="12.75" customHeight="1">
      <c r="A192" s="28">
        <v>182</v>
      </c>
      <c r="B192" s="29" t="s">
        <v>38</v>
      </c>
      <c r="C192" s="30" t="s">
        <v>196</v>
      </c>
      <c r="D192" s="31">
        <v>44651</v>
      </c>
      <c r="E192" s="37">
        <v>958.55</v>
      </c>
      <c r="F192" s="37">
        <v>950.18333333333339</v>
      </c>
      <c r="G192" s="38">
        <v>937.36666666666679</v>
      </c>
      <c r="H192" s="38">
        <v>916.18333333333339</v>
      </c>
      <c r="I192" s="38">
        <v>903.36666666666679</v>
      </c>
      <c r="J192" s="38">
        <v>971.36666666666679</v>
      </c>
      <c r="K192" s="38">
        <v>984.18333333333339</v>
      </c>
      <c r="L192" s="38">
        <v>1005.3666666666668</v>
      </c>
      <c r="M192" s="28">
        <v>963</v>
      </c>
      <c r="N192" s="28">
        <v>929</v>
      </c>
      <c r="O192" s="39">
        <v>5542000</v>
      </c>
      <c r="P192" s="40">
        <v>-1.5455675963759104E-2</v>
      </c>
    </row>
    <row r="193" spans="1:16" ht="12.75" customHeight="1">
      <c r="A193" s="28">
        <v>183</v>
      </c>
      <c r="B193" s="29" t="s">
        <v>74</v>
      </c>
      <c r="C193" s="30" t="s">
        <v>532</v>
      </c>
      <c r="D193" s="31">
        <v>44651</v>
      </c>
      <c r="E193" s="37">
        <v>1147.55</v>
      </c>
      <c r="F193" s="37">
        <v>1143.1333333333332</v>
      </c>
      <c r="G193" s="38">
        <v>1126.9166666666665</v>
      </c>
      <c r="H193" s="38">
        <v>1106.2833333333333</v>
      </c>
      <c r="I193" s="38">
        <v>1090.0666666666666</v>
      </c>
      <c r="J193" s="38">
        <v>1163.7666666666664</v>
      </c>
      <c r="K193" s="38">
        <v>1179.9833333333331</v>
      </c>
      <c r="L193" s="38">
        <v>1200.6166666666663</v>
      </c>
      <c r="M193" s="28">
        <v>1159.3499999999999</v>
      </c>
      <c r="N193" s="28">
        <v>1122.5</v>
      </c>
      <c r="O193" s="39">
        <v>3049600</v>
      </c>
      <c r="P193" s="40">
        <v>-7.4209087358416874E-3</v>
      </c>
    </row>
    <row r="194" spans="1:16" ht="12.75" customHeight="1">
      <c r="A194" s="28">
        <v>184</v>
      </c>
      <c r="B194" s="29" t="s">
        <v>56</v>
      </c>
      <c r="C194" s="30" t="s">
        <v>197</v>
      </c>
      <c r="D194" s="31">
        <v>44651</v>
      </c>
      <c r="E194" s="37">
        <v>754.1</v>
      </c>
      <c r="F194" s="37">
        <v>748.9666666666667</v>
      </c>
      <c r="G194" s="38">
        <v>738.58333333333337</v>
      </c>
      <c r="H194" s="38">
        <v>723.06666666666672</v>
      </c>
      <c r="I194" s="38">
        <v>712.68333333333339</v>
      </c>
      <c r="J194" s="38">
        <v>764.48333333333335</v>
      </c>
      <c r="K194" s="38">
        <v>774.86666666666656</v>
      </c>
      <c r="L194" s="38">
        <v>790.38333333333333</v>
      </c>
      <c r="M194" s="28">
        <v>759.35</v>
      </c>
      <c r="N194" s="28">
        <v>733.45</v>
      </c>
      <c r="O194" s="39">
        <v>10033875</v>
      </c>
      <c r="P194" s="40">
        <v>-1.71900826446281E-2</v>
      </c>
    </row>
    <row r="195" spans="1:16" ht="12.75" customHeight="1">
      <c r="A195" s="28">
        <v>185</v>
      </c>
      <c r="B195" s="29" t="s">
        <v>49</v>
      </c>
      <c r="C195" s="30" t="s">
        <v>198</v>
      </c>
      <c r="D195" s="31">
        <v>44651</v>
      </c>
      <c r="E195" s="37">
        <v>441.9</v>
      </c>
      <c r="F195" s="37">
        <v>435.18333333333334</v>
      </c>
      <c r="G195" s="38">
        <v>427.51666666666665</v>
      </c>
      <c r="H195" s="38">
        <v>413.13333333333333</v>
      </c>
      <c r="I195" s="38">
        <v>405.46666666666664</v>
      </c>
      <c r="J195" s="38">
        <v>449.56666666666666</v>
      </c>
      <c r="K195" s="38">
        <v>457.23333333333329</v>
      </c>
      <c r="L195" s="38">
        <v>471.61666666666667</v>
      </c>
      <c r="M195" s="28">
        <v>442.85</v>
      </c>
      <c r="N195" s="28">
        <v>420.8</v>
      </c>
      <c r="O195" s="39">
        <v>81418800</v>
      </c>
      <c r="P195" s="40">
        <v>-1.090606931412942E-2</v>
      </c>
    </row>
    <row r="196" spans="1:16" ht="12.75" customHeight="1">
      <c r="A196" s="28">
        <v>186</v>
      </c>
      <c r="B196" s="29" t="s">
        <v>169</v>
      </c>
      <c r="C196" s="30" t="s">
        <v>199</v>
      </c>
      <c r="D196" s="31">
        <v>44651</v>
      </c>
      <c r="E196" s="37">
        <v>232.3</v>
      </c>
      <c r="F196" s="37">
        <v>230.71666666666667</v>
      </c>
      <c r="G196" s="38">
        <v>228.58333333333334</v>
      </c>
      <c r="H196" s="38">
        <v>224.86666666666667</v>
      </c>
      <c r="I196" s="38">
        <v>222.73333333333335</v>
      </c>
      <c r="J196" s="38">
        <v>234.43333333333334</v>
      </c>
      <c r="K196" s="38">
        <v>236.56666666666666</v>
      </c>
      <c r="L196" s="38">
        <v>240.28333333333333</v>
      </c>
      <c r="M196" s="28">
        <v>232.85</v>
      </c>
      <c r="N196" s="28">
        <v>227</v>
      </c>
      <c r="O196" s="39">
        <v>96808500</v>
      </c>
      <c r="P196" s="40">
        <v>2.5865082139112199E-3</v>
      </c>
    </row>
    <row r="197" spans="1:16" ht="12.75" customHeight="1">
      <c r="A197" s="28">
        <v>187</v>
      </c>
      <c r="B197" s="29" t="s">
        <v>119</v>
      </c>
      <c r="C197" s="30" t="s">
        <v>200</v>
      </c>
      <c r="D197" s="31">
        <v>44651</v>
      </c>
      <c r="E197" s="37">
        <v>1305.7</v>
      </c>
      <c r="F197" s="37">
        <v>1309.5333333333333</v>
      </c>
      <c r="G197" s="38">
        <v>1286.2666666666667</v>
      </c>
      <c r="H197" s="38">
        <v>1266.8333333333333</v>
      </c>
      <c r="I197" s="38">
        <v>1243.5666666666666</v>
      </c>
      <c r="J197" s="38">
        <v>1328.9666666666667</v>
      </c>
      <c r="K197" s="38">
        <v>1352.2333333333331</v>
      </c>
      <c r="L197" s="38">
        <v>1371.6666666666667</v>
      </c>
      <c r="M197" s="28">
        <v>1332.8</v>
      </c>
      <c r="N197" s="28">
        <v>1290.0999999999999</v>
      </c>
      <c r="O197" s="39">
        <v>37078275</v>
      </c>
      <c r="P197" s="40">
        <v>-2.2739238067500812E-2</v>
      </c>
    </row>
    <row r="198" spans="1:16" ht="12.75" customHeight="1">
      <c r="A198" s="28">
        <v>188</v>
      </c>
      <c r="B198" s="29" t="s">
        <v>86</v>
      </c>
      <c r="C198" s="30" t="s">
        <v>201</v>
      </c>
      <c r="D198" s="31">
        <v>44651</v>
      </c>
      <c r="E198" s="37">
        <v>3707.55</v>
      </c>
      <c r="F198" s="37">
        <v>3679.2999999999997</v>
      </c>
      <c r="G198" s="38">
        <v>3643.4999999999995</v>
      </c>
      <c r="H198" s="38">
        <v>3579.45</v>
      </c>
      <c r="I198" s="38">
        <v>3543.6499999999996</v>
      </c>
      <c r="J198" s="38">
        <v>3743.3499999999995</v>
      </c>
      <c r="K198" s="38">
        <v>3779.1499999999996</v>
      </c>
      <c r="L198" s="38">
        <v>3843.1999999999994</v>
      </c>
      <c r="M198" s="28">
        <v>3715.1</v>
      </c>
      <c r="N198" s="28">
        <v>3615.25</v>
      </c>
      <c r="O198" s="39">
        <v>12485400</v>
      </c>
      <c r="P198" s="40">
        <v>-2.7946139742376998E-2</v>
      </c>
    </row>
    <row r="199" spans="1:16" ht="12.75" customHeight="1">
      <c r="A199" s="28">
        <v>189</v>
      </c>
      <c r="B199" s="29" t="s">
        <v>86</v>
      </c>
      <c r="C199" s="30" t="s">
        <v>202</v>
      </c>
      <c r="D199" s="31">
        <v>44651</v>
      </c>
      <c r="E199" s="37">
        <v>1542.75</v>
      </c>
      <c r="F199" s="37">
        <v>1523.4333333333332</v>
      </c>
      <c r="G199" s="38">
        <v>1501.4166666666663</v>
      </c>
      <c r="H199" s="38">
        <v>1460.083333333333</v>
      </c>
      <c r="I199" s="38">
        <v>1438.0666666666662</v>
      </c>
      <c r="J199" s="38">
        <v>1564.7666666666664</v>
      </c>
      <c r="K199" s="38">
        <v>1586.7833333333333</v>
      </c>
      <c r="L199" s="38">
        <v>1628.1166666666666</v>
      </c>
      <c r="M199" s="28">
        <v>1545.45</v>
      </c>
      <c r="N199" s="28">
        <v>1482.1</v>
      </c>
      <c r="O199" s="39">
        <v>14631600</v>
      </c>
      <c r="P199" s="40">
        <v>2.556985448734124E-2</v>
      </c>
    </row>
    <row r="200" spans="1:16" ht="12.75" customHeight="1">
      <c r="A200" s="28">
        <v>190</v>
      </c>
      <c r="B200" s="29" t="s">
        <v>56</v>
      </c>
      <c r="C200" s="30" t="s">
        <v>203</v>
      </c>
      <c r="D200" s="31">
        <v>44651</v>
      </c>
      <c r="E200" s="37">
        <v>2721.4</v>
      </c>
      <c r="F200" s="37">
        <v>2701.4166666666665</v>
      </c>
      <c r="G200" s="38">
        <v>2676.9833333333331</v>
      </c>
      <c r="H200" s="38">
        <v>2632.5666666666666</v>
      </c>
      <c r="I200" s="38">
        <v>2608.1333333333332</v>
      </c>
      <c r="J200" s="38">
        <v>2745.833333333333</v>
      </c>
      <c r="K200" s="38">
        <v>2770.2666666666664</v>
      </c>
      <c r="L200" s="38">
        <v>2814.6833333333329</v>
      </c>
      <c r="M200" s="28">
        <v>2725.85</v>
      </c>
      <c r="N200" s="28">
        <v>2657</v>
      </c>
      <c r="O200" s="39">
        <v>5098875</v>
      </c>
      <c r="P200" s="40">
        <v>-1.7912603828096785E-2</v>
      </c>
    </row>
    <row r="201" spans="1:16" ht="12.75" customHeight="1">
      <c r="A201" s="28">
        <v>191</v>
      </c>
      <c r="B201" s="29" t="s">
        <v>47</v>
      </c>
      <c r="C201" s="30" t="s">
        <v>204</v>
      </c>
      <c r="D201" s="31">
        <v>44651</v>
      </c>
      <c r="E201" s="37">
        <v>2770.9</v>
      </c>
      <c r="F201" s="37">
        <v>2755.3000000000006</v>
      </c>
      <c r="G201" s="38">
        <v>2728.0500000000011</v>
      </c>
      <c r="H201" s="38">
        <v>2685.2000000000003</v>
      </c>
      <c r="I201" s="38">
        <v>2657.9500000000007</v>
      </c>
      <c r="J201" s="38">
        <v>2798.1500000000015</v>
      </c>
      <c r="K201" s="38">
        <v>2825.4000000000005</v>
      </c>
      <c r="L201" s="38">
        <v>2868.2500000000018</v>
      </c>
      <c r="M201" s="28">
        <v>2782.55</v>
      </c>
      <c r="N201" s="28">
        <v>2712.45</v>
      </c>
      <c r="O201" s="39">
        <v>760750</v>
      </c>
      <c r="P201" s="40">
        <v>-8.177429088714544E-2</v>
      </c>
    </row>
    <row r="202" spans="1:16" ht="12.75" customHeight="1">
      <c r="A202" s="28">
        <v>192</v>
      </c>
      <c r="B202" s="29" t="s">
        <v>169</v>
      </c>
      <c r="C202" s="30" t="s">
        <v>205</v>
      </c>
      <c r="D202" s="31">
        <v>44651</v>
      </c>
      <c r="E202" s="37">
        <v>487.65</v>
      </c>
      <c r="F202" s="37">
        <v>484.91666666666669</v>
      </c>
      <c r="G202" s="38">
        <v>480.83333333333337</v>
      </c>
      <c r="H202" s="38">
        <v>474.01666666666671</v>
      </c>
      <c r="I202" s="38">
        <v>469.93333333333339</v>
      </c>
      <c r="J202" s="38">
        <v>491.73333333333335</v>
      </c>
      <c r="K202" s="38">
        <v>495.81666666666672</v>
      </c>
      <c r="L202" s="38">
        <v>502.63333333333333</v>
      </c>
      <c r="M202" s="28">
        <v>489</v>
      </c>
      <c r="N202" s="28">
        <v>478.1</v>
      </c>
      <c r="O202" s="39">
        <v>3148500</v>
      </c>
      <c r="P202" s="40">
        <v>-1.1770244821092278E-2</v>
      </c>
    </row>
    <row r="203" spans="1:16" ht="12.75" customHeight="1">
      <c r="A203" s="28">
        <v>193</v>
      </c>
      <c r="B203" s="29" t="s">
        <v>44</v>
      </c>
      <c r="C203" s="30" t="s">
        <v>206</v>
      </c>
      <c r="D203" s="31">
        <v>44651</v>
      </c>
      <c r="E203" s="37">
        <v>1292.2</v>
      </c>
      <c r="F203" s="37">
        <v>1283.8333333333333</v>
      </c>
      <c r="G203" s="38">
        <v>1265.7166666666665</v>
      </c>
      <c r="H203" s="38">
        <v>1239.2333333333331</v>
      </c>
      <c r="I203" s="38">
        <v>1221.1166666666663</v>
      </c>
      <c r="J203" s="38">
        <v>1310.3166666666666</v>
      </c>
      <c r="K203" s="38">
        <v>1328.4333333333334</v>
      </c>
      <c r="L203" s="38">
        <v>1354.9166666666667</v>
      </c>
      <c r="M203" s="28">
        <v>1301.95</v>
      </c>
      <c r="N203" s="28">
        <v>1257.3499999999999</v>
      </c>
      <c r="O203" s="39">
        <v>2795600</v>
      </c>
      <c r="P203" s="40">
        <v>-2.5524387161991409E-2</v>
      </c>
    </row>
    <row r="204" spans="1:16" ht="12.75" customHeight="1">
      <c r="A204" s="28">
        <v>194</v>
      </c>
      <c r="B204" s="29" t="s">
        <v>49</v>
      </c>
      <c r="C204" s="30" t="s">
        <v>207</v>
      </c>
      <c r="D204" s="31">
        <v>44651</v>
      </c>
      <c r="E204" s="37">
        <v>610.79999999999995</v>
      </c>
      <c r="F204" s="37">
        <v>606.56666666666672</v>
      </c>
      <c r="G204" s="38">
        <v>600.68333333333339</v>
      </c>
      <c r="H204" s="38">
        <v>590.56666666666672</v>
      </c>
      <c r="I204" s="38">
        <v>584.68333333333339</v>
      </c>
      <c r="J204" s="38">
        <v>616.68333333333339</v>
      </c>
      <c r="K204" s="38">
        <v>622.56666666666683</v>
      </c>
      <c r="L204" s="38">
        <v>632.68333333333339</v>
      </c>
      <c r="M204" s="28">
        <v>612.45000000000005</v>
      </c>
      <c r="N204" s="28">
        <v>596.45000000000005</v>
      </c>
      <c r="O204" s="39">
        <v>7852600</v>
      </c>
      <c r="P204" s="40">
        <v>-9.7104519774011307E-3</v>
      </c>
    </row>
    <row r="205" spans="1:16" ht="12.75" customHeight="1">
      <c r="A205" s="28">
        <v>195</v>
      </c>
      <c r="B205" s="29" t="s">
        <v>56</v>
      </c>
      <c r="C205" s="30" t="s">
        <v>208</v>
      </c>
      <c r="D205" s="31">
        <v>44651</v>
      </c>
      <c r="E205" s="37">
        <v>1439.15</v>
      </c>
      <c r="F205" s="37">
        <v>1430.1666666666667</v>
      </c>
      <c r="G205" s="38">
        <v>1415.3333333333335</v>
      </c>
      <c r="H205" s="38">
        <v>1391.5166666666667</v>
      </c>
      <c r="I205" s="38">
        <v>1376.6833333333334</v>
      </c>
      <c r="J205" s="38">
        <v>1453.9833333333336</v>
      </c>
      <c r="K205" s="38">
        <v>1468.8166666666671</v>
      </c>
      <c r="L205" s="38">
        <v>1492.6333333333337</v>
      </c>
      <c r="M205" s="28">
        <v>1445</v>
      </c>
      <c r="N205" s="28">
        <v>1406.35</v>
      </c>
      <c r="O205" s="39">
        <v>1318450</v>
      </c>
      <c r="P205" s="40">
        <v>2.1282255919127429E-3</v>
      </c>
    </row>
    <row r="206" spans="1:16" ht="12.75" customHeight="1">
      <c r="A206" s="28">
        <v>196</v>
      </c>
      <c r="B206" s="29" t="s">
        <v>42</v>
      </c>
      <c r="C206" s="30" t="s">
        <v>209</v>
      </c>
      <c r="D206" s="31">
        <v>44651</v>
      </c>
      <c r="E206" s="37">
        <v>6234.1</v>
      </c>
      <c r="F206" s="37">
        <v>6183.0333333333328</v>
      </c>
      <c r="G206" s="38">
        <v>6122.0666666666657</v>
      </c>
      <c r="H206" s="38">
        <v>6010.0333333333328</v>
      </c>
      <c r="I206" s="38">
        <v>5949.0666666666657</v>
      </c>
      <c r="J206" s="38">
        <v>6295.0666666666657</v>
      </c>
      <c r="K206" s="38">
        <v>6356.0333333333328</v>
      </c>
      <c r="L206" s="38">
        <v>6468.0666666666657</v>
      </c>
      <c r="M206" s="28">
        <v>6244</v>
      </c>
      <c r="N206" s="28">
        <v>6071</v>
      </c>
      <c r="O206" s="39">
        <v>2869400</v>
      </c>
      <c r="P206" s="40">
        <v>-3.6459599291642072E-3</v>
      </c>
    </row>
    <row r="207" spans="1:16" ht="12.75" customHeight="1">
      <c r="A207" s="28">
        <v>197</v>
      </c>
      <c r="B207" s="29" t="s">
        <v>38</v>
      </c>
      <c r="C207" s="30" t="s">
        <v>210</v>
      </c>
      <c r="D207" s="31">
        <v>44651</v>
      </c>
      <c r="E207" s="37">
        <v>782.55</v>
      </c>
      <c r="F207" s="37">
        <v>780.01666666666677</v>
      </c>
      <c r="G207" s="38">
        <v>772.53333333333353</v>
      </c>
      <c r="H207" s="38">
        <v>762.51666666666677</v>
      </c>
      <c r="I207" s="38">
        <v>755.03333333333353</v>
      </c>
      <c r="J207" s="38">
        <v>790.03333333333353</v>
      </c>
      <c r="K207" s="38">
        <v>797.51666666666688</v>
      </c>
      <c r="L207" s="38">
        <v>807.53333333333353</v>
      </c>
      <c r="M207" s="28">
        <v>787.5</v>
      </c>
      <c r="N207" s="28">
        <v>770</v>
      </c>
      <c r="O207" s="39">
        <v>23332400</v>
      </c>
      <c r="P207" s="40">
        <v>-1.7032696204611425E-2</v>
      </c>
    </row>
    <row r="208" spans="1:16" ht="12.75" customHeight="1">
      <c r="A208" s="28">
        <v>198</v>
      </c>
      <c r="B208" s="29" t="s">
        <v>119</v>
      </c>
      <c r="C208" s="30" t="s">
        <v>211</v>
      </c>
      <c r="D208" s="31">
        <v>44651</v>
      </c>
      <c r="E208" s="37">
        <v>405.2</v>
      </c>
      <c r="F208" s="37">
        <v>408.18333333333339</v>
      </c>
      <c r="G208" s="38">
        <v>399.61666666666679</v>
      </c>
      <c r="H208" s="38">
        <v>394.03333333333342</v>
      </c>
      <c r="I208" s="38">
        <v>385.46666666666681</v>
      </c>
      <c r="J208" s="38">
        <v>413.76666666666677</v>
      </c>
      <c r="K208" s="38">
        <v>422.33333333333337</v>
      </c>
      <c r="L208" s="38">
        <v>427.91666666666674</v>
      </c>
      <c r="M208" s="28">
        <v>416.75</v>
      </c>
      <c r="N208" s="28">
        <v>402.6</v>
      </c>
      <c r="O208" s="39">
        <v>66730600</v>
      </c>
      <c r="P208" s="40">
        <v>-2.7333796618021775E-3</v>
      </c>
    </row>
    <row r="209" spans="1:16" ht="12.75" customHeight="1">
      <c r="A209" s="28">
        <v>199</v>
      </c>
      <c r="B209" s="29" t="s">
        <v>70</v>
      </c>
      <c r="C209" s="30" t="s">
        <v>212</v>
      </c>
      <c r="D209" s="31">
        <v>44651</v>
      </c>
      <c r="E209" s="37">
        <v>1284.0999999999999</v>
      </c>
      <c r="F209" s="37">
        <v>1270.05</v>
      </c>
      <c r="G209" s="38">
        <v>1251.75</v>
      </c>
      <c r="H209" s="38">
        <v>1219.4000000000001</v>
      </c>
      <c r="I209" s="38">
        <v>1201.1000000000001</v>
      </c>
      <c r="J209" s="38">
        <v>1302.3999999999999</v>
      </c>
      <c r="K209" s="38">
        <v>1320.6999999999996</v>
      </c>
      <c r="L209" s="38">
        <v>1353.0499999999997</v>
      </c>
      <c r="M209" s="28">
        <v>1288.3499999999999</v>
      </c>
      <c r="N209" s="28">
        <v>1237.7</v>
      </c>
      <c r="O209" s="39">
        <v>3740500</v>
      </c>
      <c r="P209" s="40">
        <v>-4.5242847638057217E-3</v>
      </c>
    </row>
    <row r="210" spans="1:16" ht="12.75" customHeight="1">
      <c r="A210" s="28">
        <v>200</v>
      </c>
      <c r="B210" s="29" t="s">
        <v>70</v>
      </c>
      <c r="C210" s="30" t="s">
        <v>281</v>
      </c>
      <c r="D210" s="31">
        <v>44651</v>
      </c>
      <c r="E210" s="37">
        <v>1605.4</v>
      </c>
      <c r="F210" s="37">
        <v>1609.3666666666668</v>
      </c>
      <c r="G210" s="38">
        <v>1571.0833333333335</v>
      </c>
      <c r="H210" s="38">
        <v>1536.7666666666667</v>
      </c>
      <c r="I210" s="38">
        <v>1498.4833333333333</v>
      </c>
      <c r="J210" s="38">
        <v>1643.6833333333336</v>
      </c>
      <c r="K210" s="38">
        <v>1681.9666666666669</v>
      </c>
      <c r="L210" s="38">
        <v>1716.2833333333338</v>
      </c>
      <c r="M210" s="28">
        <v>1647.65</v>
      </c>
      <c r="N210" s="28">
        <v>1575.05</v>
      </c>
      <c r="O210" s="39">
        <v>996000</v>
      </c>
      <c r="P210" s="40">
        <v>1.4514896867838044E-2</v>
      </c>
    </row>
    <row r="211" spans="1:16" ht="12.75" customHeight="1">
      <c r="A211" s="28">
        <v>201</v>
      </c>
      <c r="B211" s="29" t="s">
        <v>86</v>
      </c>
      <c r="C211" s="30" t="s">
        <v>213</v>
      </c>
      <c r="D211" s="31">
        <v>44651</v>
      </c>
      <c r="E211" s="37">
        <v>609.5</v>
      </c>
      <c r="F211" s="37">
        <v>604.80000000000007</v>
      </c>
      <c r="G211" s="38">
        <v>599.20000000000016</v>
      </c>
      <c r="H211" s="38">
        <v>588.90000000000009</v>
      </c>
      <c r="I211" s="38">
        <v>583.30000000000018</v>
      </c>
      <c r="J211" s="38">
        <v>615.10000000000014</v>
      </c>
      <c r="K211" s="38">
        <v>620.70000000000005</v>
      </c>
      <c r="L211" s="38">
        <v>631.00000000000011</v>
      </c>
      <c r="M211" s="28">
        <v>610.4</v>
      </c>
      <c r="N211" s="28">
        <v>594.5</v>
      </c>
      <c r="O211" s="39">
        <v>32956800</v>
      </c>
      <c r="P211" s="40">
        <v>-6.4620135325371239E-2</v>
      </c>
    </row>
    <row r="212" spans="1:16" ht="12.75" customHeight="1">
      <c r="A212" s="28">
        <v>202</v>
      </c>
      <c r="B212" s="29" t="s">
        <v>181</v>
      </c>
      <c r="C212" s="30" t="s">
        <v>214</v>
      </c>
      <c r="D212" s="31">
        <v>44651</v>
      </c>
      <c r="E212" s="37">
        <v>249.25</v>
      </c>
      <c r="F212" s="37">
        <v>250.79999999999998</v>
      </c>
      <c r="G212" s="38">
        <v>241.95</v>
      </c>
      <c r="H212" s="38">
        <v>234.65</v>
      </c>
      <c r="I212" s="38">
        <v>225.8</v>
      </c>
      <c r="J212" s="38">
        <v>258.09999999999997</v>
      </c>
      <c r="K212" s="38">
        <v>266.94999999999993</v>
      </c>
      <c r="L212" s="38">
        <v>274.24999999999994</v>
      </c>
      <c r="M212" s="28">
        <v>259.64999999999998</v>
      </c>
      <c r="N212" s="28">
        <v>243.5</v>
      </c>
      <c r="O212" s="39">
        <v>78066000</v>
      </c>
      <c r="P212" s="40">
        <v>2.0150541006742982E-2</v>
      </c>
    </row>
    <row r="213" spans="1:16" ht="12.75" customHeight="1">
      <c r="A213" s="28">
        <v>203</v>
      </c>
      <c r="B213" s="29" t="s">
        <v>47</v>
      </c>
      <c r="C213" s="30" t="s">
        <v>955</v>
      </c>
      <c r="D213" s="31">
        <v>44651</v>
      </c>
      <c r="E213" s="37">
        <v>360.9</v>
      </c>
      <c r="F213" s="37">
        <v>362.91666666666669</v>
      </c>
      <c r="G213" s="38">
        <v>357.98333333333335</v>
      </c>
      <c r="H213" s="38">
        <v>355.06666666666666</v>
      </c>
      <c r="I213" s="38">
        <v>350.13333333333333</v>
      </c>
      <c r="J213" s="38">
        <v>365.83333333333337</v>
      </c>
      <c r="K213" s="38">
        <v>370.76666666666665</v>
      </c>
      <c r="L213" s="38">
        <v>373.68333333333339</v>
      </c>
      <c r="M213" s="28">
        <v>367.85</v>
      </c>
      <c r="N213" s="28">
        <v>360</v>
      </c>
      <c r="O213" s="39">
        <v>18449200</v>
      </c>
      <c r="P213" s="40">
        <v>2.1561700572542333E-2</v>
      </c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8"/>
      <c r="B215" s="29"/>
      <c r="C215" s="30"/>
      <c r="D215" s="31"/>
      <c r="E215" s="37"/>
      <c r="F215" s="37"/>
      <c r="G215" s="38"/>
      <c r="H215" s="38"/>
      <c r="I215" s="38"/>
      <c r="J215" s="38"/>
      <c r="K215" s="38"/>
      <c r="L215" s="38"/>
      <c r="M215" s="28"/>
      <c r="N215" s="28"/>
      <c r="O215" s="39"/>
      <c r="P215" s="40"/>
    </row>
    <row r="216" spans="1:16" ht="12.75" customHeight="1">
      <c r="A216" s="295"/>
      <c r="B216" s="328"/>
      <c r="C216" s="295"/>
      <c r="D216" s="329"/>
      <c r="E216" s="296"/>
      <c r="F216" s="296"/>
      <c r="G216" s="330"/>
      <c r="H216" s="330"/>
      <c r="I216" s="330"/>
      <c r="J216" s="330"/>
      <c r="K216" s="330"/>
      <c r="L216" s="330"/>
      <c r="M216" s="295"/>
      <c r="N216" s="295"/>
      <c r="O216" s="331"/>
      <c r="P216" s="332"/>
    </row>
    <row r="217" spans="1:16" ht="12.75" customHeight="1">
      <c r="A217" s="295"/>
      <c r="B217" s="328"/>
      <c r="C217" s="295"/>
      <c r="D217" s="329"/>
      <c r="E217" s="296"/>
      <c r="F217" s="296"/>
      <c r="G217" s="330"/>
      <c r="H217" s="330"/>
      <c r="I217" s="330"/>
      <c r="J217" s="330"/>
      <c r="K217" s="330"/>
      <c r="L217" s="330"/>
      <c r="M217" s="295"/>
      <c r="N217" s="295"/>
      <c r="O217" s="331"/>
      <c r="P217" s="332"/>
    </row>
    <row r="218" spans="1:16" ht="12.75" customHeight="1">
      <c r="B218" s="42"/>
      <c r="C218" s="41"/>
      <c r="D218" s="43"/>
      <c r="E218" s="44"/>
      <c r="F218" s="44"/>
      <c r="G218" s="45"/>
      <c r="H218" s="45"/>
      <c r="I218" s="45"/>
      <c r="J218" s="45"/>
      <c r="K218" s="45"/>
      <c r="L218" s="1"/>
      <c r="M218" s="1"/>
      <c r="N218" s="1"/>
      <c r="O218" s="1"/>
      <c r="P218" s="1"/>
    </row>
    <row r="219" spans="1:16" ht="12.75" customHeight="1">
      <c r="A219" s="4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1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47" t="s">
        <v>229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2" sqref="B12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46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44643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74" t="s">
        <v>16</v>
      </c>
      <c r="B8" s="476"/>
      <c r="C8" s="480" t="s">
        <v>20</v>
      </c>
      <c r="D8" s="480" t="s">
        <v>21</v>
      </c>
      <c r="E8" s="471" t="s">
        <v>22</v>
      </c>
      <c r="F8" s="472"/>
      <c r="G8" s="473"/>
      <c r="H8" s="471" t="s">
        <v>23</v>
      </c>
      <c r="I8" s="472"/>
      <c r="J8" s="473"/>
      <c r="K8" s="23"/>
      <c r="L8" s="50"/>
      <c r="M8" s="50"/>
      <c r="N8" s="1"/>
      <c r="O8" s="1"/>
    </row>
    <row r="9" spans="1:15" ht="36" customHeight="1">
      <c r="A9" s="478"/>
      <c r="B9" s="479"/>
      <c r="C9" s="479"/>
      <c r="D9" s="47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230</v>
      </c>
      <c r="N9" s="1"/>
      <c r="O9" s="1"/>
    </row>
    <row r="10" spans="1:15" ht="12.75" customHeight="1">
      <c r="A10" s="53">
        <v>1</v>
      </c>
      <c r="B10" s="28" t="s">
        <v>231</v>
      </c>
      <c r="C10" s="34">
        <v>17315.5</v>
      </c>
      <c r="D10" s="32">
        <v>17218.733333333334</v>
      </c>
      <c r="E10" s="32">
        <v>17103.066666666666</v>
      </c>
      <c r="F10" s="32">
        <v>16890.633333333331</v>
      </c>
      <c r="G10" s="32">
        <v>16774.966666666664</v>
      </c>
      <c r="H10" s="32">
        <v>17431.166666666668</v>
      </c>
      <c r="I10" s="32">
        <v>17546.833333333332</v>
      </c>
      <c r="J10" s="32">
        <v>17759.26666666667</v>
      </c>
      <c r="K10" s="34">
        <v>17334.400000000001</v>
      </c>
      <c r="L10" s="34">
        <v>17006.3</v>
      </c>
      <c r="M10" s="54"/>
      <c r="N10" s="1"/>
      <c r="O10" s="1"/>
    </row>
    <row r="11" spans="1:15" ht="12.75" customHeight="1">
      <c r="A11" s="53">
        <v>2</v>
      </c>
      <c r="B11" s="28" t="s">
        <v>232</v>
      </c>
      <c r="C11" s="28">
        <v>36348.550000000003</v>
      </c>
      <c r="D11" s="37">
        <v>36067.366666666669</v>
      </c>
      <c r="E11" s="37">
        <v>35665.933333333334</v>
      </c>
      <c r="F11" s="37">
        <v>34983.316666666666</v>
      </c>
      <c r="G11" s="37">
        <v>34581.883333333331</v>
      </c>
      <c r="H11" s="37">
        <v>36749.983333333337</v>
      </c>
      <c r="I11" s="37">
        <v>37151.416666666672</v>
      </c>
      <c r="J11" s="37">
        <v>37834.03333333334</v>
      </c>
      <c r="K11" s="28">
        <v>36468.800000000003</v>
      </c>
      <c r="L11" s="28">
        <v>35384.75</v>
      </c>
      <c r="M11" s="54"/>
      <c r="N11" s="1"/>
      <c r="O11" s="1"/>
    </row>
    <row r="12" spans="1:15" ht="12.75" customHeight="1">
      <c r="A12" s="53">
        <v>3</v>
      </c>
      <c r="B12" s="41" t="s">
        <v>233</v>
      </c>
      <c r="C12" s="28">
        <v>2500.1999999999998</v>
      </c>
      <c r="D12" s="37">
        <v>2506.0833333333335</v>
      </c>
      <c r="E12" s="37">
        <v>2483.2666666666669</v>
      </c>
      <c r="F12" s="37">
        <v>2466.3333333333335</v>
      </c>
      <c r="G12" s="37">
        <v>2443.5166666666669</v>
      </c>
      <c r="H12" s="37">
        <v>2523.0166666666669</v>
      </c>
      <c r="I12" s="37">
        <v>2545.8333333333335</v>
      </c>
      <c r="J12" s="37">
        <v>2562.7666666666669</v>
      </c>
      <c r="K12" s="28">
        <v>2528.9</v>
      </c>
      <c r="L12" s="28">
        <v>2489.15</v>
      </c>
      <c r="M12" s="54"/>
      <c r="N12" s="1"/>
      <c r="O12" s="1"/>
    </row>
    <row r="13" spans="1:15" ht="12.75" customHeight="1">
      <c r="A13" s="53">
        <v>4</v>
      </c>
      <c r="B13" s="28" t="s">
        <v>234</v>
      </c>
      <c r="C13" s="28">
        <v>4890.95</v>
      </c>
      <c r="D13" s="37">
        <v>4866.5</v>
      </c>
      <c r="E13" s="37">
        <v>4838.95</v>
      </c>
      <c r="F13" s="37">
        <v>4786.95</v>
      </c>
      <c r="G13" s="37">
        <v>4759.3999999999996</v>
      </c>
      <c r="H13" s="37">
        <v>4918.5</v>
      </c>
      <c r="I13" s="37">
        <v>4946.0499999999993</v>
      </c>
      <c r="J13" s="37">
        <v>4998.05</v>
      </c>
      <c r="K13" s="28">
        <v>4894.05</v>
      </c>
      <c r="L13" s="28">
        <v>4814.5</v>
      </c>
      <c r="M13" s="54"/>
      <c r="N13" s="1"/>
      <c r="O13" s="1"/>
    </row>
    <row r="14" spans="1:15" ht="12.75" customHeight="1">
      <c r="A14" s="53">
        <v>5</v>
      </c>
      <c r="B14" s="28" t="s">
        <v>235</v>
      </c>
      <c r="C14" s="28">
        <v>36070.449999999997</v>
      </c>
      <c r="D14" s="37">
        <v>35833.283333333333</v>
      </c>
      <c r="E14" s="37">
        <v>35546.716666666667</v>
      </c>
      <c r="F14" s="37">
        <v>35022.983333333337</v>
      </c>
      <c r="G14" s="37">
        <v>34736.416666666672</v>
      </c>
      <c r="H14" s="37">
        <v>36357.016666666663</v>
      </c>
      <c r="I14" s="37">
        <v>36643.583333333328</v>
      </c>
      <c r="J14" s="37">
        <v>37167.316666666658</v>
      </c>
      <c r="K14" s="28">
        <v>36119.85</v>
      </c>
      <c r="L14" s="28">
        <v>35309.550000000003</v>
      </c>
      <c r="M14" s="54"/>
      <c r="N14" s="1"/>
      <c r="O14" s="1"/>
    </row>
    <row r="15" spans="1:15" ht="12.75" customHeight="1">
      <c r="A15" s="53">
        <v>6</v>
      </c>
      <c r="B15" s="28" t="s">
        <v>236</v>
      </c>
      <c r="C15" s="28">
        <v>4064.75</v>
      </c>
      <c r="D15" s="37">
        <v>4064.65</v>
      </c>
      <c r="E15" s="37">
        <v>4036.5</v>
      </c>
      <c r="F15" s="37">
        <v>4008.25</v>
      </c>
      <c r="G15" s="37">
        <v>3980.1</v>
      </c>
      <c r="H15" s="37">
        <v>4092.9</v>
      </c>
      <c r="I15" s="37">
        <v>4121.0500000000011</v>
      </c>
      <c r="J15" s="37">
        <v>4149.3</v>
      </c>
      <c r="K15" s="28">
        <v>4092.8</v>
      </c>
      <c r="L15" s="28">
        <v>4036.4</v>
      </c>
      <c r="M15" s="54"/>
      <c r="N15" s="1"/>
      <c r="O15" s="1"/>
    </row>
    <row r="16" spans="1:15" ht="12.75" customHeight="1">
      <c r="A16" s="53">
        <v>7</v>
      </c>
      <c r="B16" s="28" t="s">
        <v>237</v>
      </c>
      <c r="C16" s="28">
        <v>7985.9</v>
      </c>
      <c r="D16" s="37">
        <v>7947.5333333333328</v>
      </c>
      <c r="E16" s="37">
        <v>7899.4666666666653</v>
      </c>
      <c r="F16" s="37">
        <v>7813.0333333333328</v>
      </c>
      <c r="G16" s="37">
        <v>7764.9666666666653</v>
      </c>
      <c r="H16" s="37">
        <v>8033.9666666666653</v>
      </c>
      <c r="I16" s="37">
        <v>8082.0333333333328</v>
      </c>
      <c r="J16" s="37">
        <v>8168.4666666666653</v>
      </c>
      <c r="K16" s="28">
        <v>7995.6</v>
      </c>
      <c r="L16" s="28">
        <v>7861.1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2058.3000000000002</v>
      </c>
      <c r="D17" s="37">
        <v>2052.6666666666665</v>
      </c>
      <c r="E17" s="37">
        <v>2030.6333333333332</v>
      </c>
      <c r="F17" s="37">
        <v>2002.9666666666667</v>
      </c>
      <c r="G17" s="37">
        <v>1980.9333333333334</v>
      </c>
      <c r="H17" s="37">
        <v>2080.333333333333</v>
      </c>
      <c r="I17" s="37">
        <v>2102.3666666666668</v>
      </c>
      <c r="J17" s="37">
        <v>2130.0333333333328</v>
      </c>
      <c r="K17" s="28">
        <v>2074.6999999999998</v>
      </c>
      <c r="L17" s="28">
        <v>2025</v>
      </c>
      <c r="M17" s="28">
        <v>4.5291600000000001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1196.05</v>
      </c>
      <c r="D18" s="37">
        <v>1186.6000000000001</v>
      </c>
      <c r="E18" s="37">
        <v>1173.5000000000002</v>
      </c>
      <c r="F18" s="37">
        <v>1150.95</v>
      </c>
      <c r="G18" s="37">
        <v>1137.8500000000001</v>
      </c>
      <c r="H18" s="37">
        <v>1209.1500000000003</v>
      </c>
      <c r="I18" s="37">
        <v>1222.2500000000002</v>
      </c>
      <c r="J18" s="37">
        <v>1244.8000000000004</v>
      </c>
      <c r="K18" s="28">
        <v>1199.7</v>
      </c>
      <c r="L18" s="28">
        <v>1164.05</v>
      </c>
      <c r="M18" s="28">
        <v>8.81785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908.35</v>
      </c>
      <c r="D19" s="37">
        <v>905.80000000000007</v>
      </c>
      <c r="E19" s="37">
        <v>895.55000000000018</v>
      </c>
      <c r="F19" s="37">
        <v>882.75000000000011</v>
      </c>
      <c r="G19" s="37">
        <v>872.50000000000023</v>
      </c>
      <c r="H19" s="37">
        <v>918.60000000000014</v>
      </c>
      <c r="I19" s="37">
        <v>928.84999999999991</v>
      </c>
      <c r="J19" s="37">
        <v>941.65000000000009</v>
      </c>
      <c r="K19" s="28">
        <v>916.05</v>
      </c>
      <c r="L19" s="28">
        <v>893</v>
      </c>
      <c r="M19" s="28">
        <v>5.2799300000000002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1831.55</v>
      </c>
      <c r="D20" s="37">
        <v>1819.5166666666667</v>
      </c>
      <c r="E20" s="37">
        <v>1802.0333333333333</v>
      </c>
      <c r="F20" s="37">
        <v>1772.5166666666667</v>
      </c>
      <c r="G20" s="37">
        <v>1755.0333333333333</v>
      </c>
      <c r="H20" s="37">
        <v>1849.0333333333333</v>
      </c>
      <c r="I20" s="37">
        <v>1866.5166666666664</v>
      </c>
      <c r="J20" s="37">
        <v>1896.0333333333333</v>
      </c>
      <c r="K20" s="28">
        <v>1837</v>
      </c>
      <c r="L20" s="28">
        <v>1790</v>
      </c>
      <c r="M20" s="28">
        <v>9.6406600000000005</v>
      </c>
      <c r="N20" s="1"/>
      <c r="O20" s="1"/>
    </row>
    <row r="21" spans="1:15" ht="12.75" customHeight="1">
      <c r="A21" s="53">
        <v>12</v>
      </c>
      <c r="B21" s="28" t="s">
        <v>239</v>
      </c>
      <c r="C21" s="28">
        <v>1877.45</v>
      </c>
      <c r="D21" s="37">
        <v>1879.1499999999999</v>
      </c>
      <c r="E21" s="37">
        <v>1853.2999999999997</v>
      </c>
      <c r="F21" s="37">
        <v>1829.1499999999999</v>
      </c>
      <c r="G21" s="37">
        <v>1803.2999999999997</v>
      </c>
      <c r="H21" s="37">
        <v>1903.2999999999997</v>
      </c>
      <c r="I21" s="37">
        <v>1929.1499999999996</v>
      </c>
      <c r="J21" s="37">
        <v>1953.2999999999997</v>
      </c>
      <c r="K21" s="28">
        <v>1905</v>
      </c>
      <c r="L21" s="28">
        <v>1855</v>
      </c>
      <c r="M21" s="28">
        <v>3.37757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739.15</v>
      </c>
      <c r="D22" s="37">
        <v>735.36666666666667</v>
      </c>
      <c r="E22" s="37">
        <v>726.83333333333337</v>
      </c>
      <c r="F22" s="37">
        <v>714.51666666666665</v>
      </c>
      <c r="G22" s="37">
        <v>705.98333333333335</v>
      </c>
      <c r="H22" s="37">
        <v>747.68333333333339</v>
      </c>
      <c r="I22" s="37">
        <v>756.2166666666667</v>
      </c>
      <c r="J22" s="37">
        <v>768.53333333333342</v>
      </c>
      <c r="K22" s="28">
        <v>743.9</v>
      </c>
      <c r="L22" s="28">
        <v>723.05</v>
      </c>
      <c r="M22" s="28">
        <v>50.100540000000002</v>
      </c>
      <c r="N22" s="1"/>
      <c r="O22" s="1"/>
    </row>
    <row r="23" spans="1:15" ht="12.75" customHeight="1">
      <c r="A23" s="53">
        <v>14</v>
      </c>
      <c r="B23" s="28" t="s">
        <v>240</v>
      </c>
      <c r="C23" s="28">
        <v>1883.95</v>
      </c>
      <c r="D23" s="37">
        <v>1864.6000000000001</v>
      </c>
      <c r="E23" s="37">
        <v>1824.3500000000004</v>
      </c>
      <c r="F23" s="37">
        <v>1764.7500000000002</v>
      </c>
      <c r="G23" s="37">
        <v>1724.5000000000005</v>
      </c>
      <c r="H23" s="37">
        <v>1924.2000000000003</v>
      </c>
      <c r="I23" s="37">
        <v>1964.4499999999998</v>
      </c>
      <c r="J23" s="37">
        <v>2024.0500000000002</v>
      </c>
      <c r="K23" s="28">
        <v>1904.85</v>
      </c>
      <c r="L23" s="28">
        <v>1805</v>
      </c>
      <c r="M23" s="28">
        <v>3.3408899999999999</v>
      </c>
      <c r="N23" s="1"/>
      <c r="O23" s="1"/>
    </row>
    <row r="24" spans="1:15" ht="12.75" customHeight="1">
      <c r="A24" s="53">
        <v>15</v>
      </c>
      <c r="B24" s="28" t="s">
        <v>241</v>
      </c>
      <c r="C24" s="28">
        <v>2338.0500000000002</v>
      </c>
      <c r="D24" s="37">
        <v>2332.6</v>
      </c>
      <c r="E24" s="37">
        <v>2280.4499999999998</v>
      </c>
      <c r="F24" s="37">
        <v>2222.85</v>
      </c>
      <c r="G24" s="37">
        <v>2170.6999999999998</v>
      </c>
      <c r="H24" s="37">
        <v>2390.1999999999998</v>
      </c>
      <c r="I24" s="37">
        <v>2442.3500000000004</v>
      </c>
      <c r="J24" s="37">
        <v>2499.9499999999998</v>
      </c>
      <c r="K24" s="28">
        <v>2384.75</v>
      </c>
      <c r="L24" s="28">
        <v>2275</v>
      </c>
      <c r="M24" s="28">
        <v>2.9567199999999998</v>
      </c>
      <c r="N24" s="1"/>
      <c r="O24" s="1"/>
    </row>
    <row r="25" spans="1:15" ht="12.75" customHeight="1">
      <c r="A25" s="53">
        <v>16</v>
      </c>
      <c r="B25" s="28" t="s">
        <v>242</v>
      </c>
      <c r="C25" s="28">
        <v>108.95</v>
      </c>
      <c r="D25" s="37">
        <v>108.45</v>
      </c>
      <c r="E25" s="37">
        <v>106.9</v>
      </c>
      <c r="F25" s="37">
        <v>104.85000000000001</v>
      </c>
      <c r="G25" s="37">
        <v>103.30000000000001</v>
      </c>
      <c r="H25" s="37">
        <v>110.5</v>
      </c>
      <c r="I25" s="37">
        <v>112.04999999999998</v>
      </c>
      <c r="J25" s="37">
        <v>114.1</v>
      </c>
      <c r="K25" s="28">
        <v>110</v>
      </c>
      <c r="L25" s="28">
        <v>106.4</v>
      </c>
      <c r="M25" s="28">
        <v>28.84197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288.7</v>
      </c>
      <c r="D26" s="37">
        <v>286.7</v>
      </c>
      <c r="E26" s="37">
        <v>283.2</v>
      </c>
      <c r="F26" s="37">
        <v>277.7</v>
      </c>
      <c r="G26" s="37">
        <v>274.2</v>
      </c>
      <c r="H26" s="37">
        <v>292.2</v>
      </c>
      <c r="I26" s="37">
        <v>295.7</v>
      </c>
      <c r="J26" s="37">
        <v>301.2</v>
      </c>
      <c r="K26" s="28">
        <v>290.2</v>
      </c>
      <c r="L26" s="28">
        <v>281.2</v>
      </c>
      <c r="M26" s="28">
        <v>19.51163</v>
      </c>
      <c r="N26" s="1"/>
      <c r="O26" s="1"/>
    </row>
    <row r="27" spans="1:15" ht="12.75" customHeight="1">
      <c r="A27" s="53">
        <v>18</v>
      </c>
      <c r="B27" s="28" t="s">
        <v>243</v>
      </c>
      <c r="C27" s="28">
        <v>1937.4</v>
      </c>
      <c r="D27" s="37">
        <v>1938.0166666666667</v>
      </c>
      <c r="E27" s="37">
        <v>1924.3833333333332</v>
      </c>
      <c r="F27" s="37">
        <v>1911.3666666666666</v>
      </c>
      <c r="G27" s="37">
        <v>1897.7333333333331</v>
      </c>
      <c r="H27" s="37">
        <v>1951.0333333333333</v>
      </c>
      <c r="I27" s="37">
        <v>1964.666666666667</v>
      </c>
      <c r="J27" s="37">
        <v>1977.6833333333334</v>
      </c>
      <c r="K27" s="28">
        <v>1951.65</v>
      </c>
      <c r="L27" s="28">
        <v>1925</v>
      </c>
      <c r="M27" s="28">
        <v>0.34542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735.7</v>
      </c>
      <c r="D28" s="37">
        <v>738.18333333333339</v>
      </c>
      <c r="E28" s="37">
        <v>723.31666666666683</v>
      </c>
      <c r="F28" s="37">
        <v>710.93333333333339</v>
      </c>
      <c r="G28" s="37">
        <v>696.06666666666683</v>
      </c>
      <c r="H28" s="37">
        <v>750.56666666666683</v>
      </c>
      <c r="I28" s="37">
        <v>765.43333333333339</v>
      </c>
      <c r="J28" s="37">
        <v>777.81666666666683</v>
      </c>
      <c r="K28" s="28">
        <v>753.05</v>
      </c>
      <c r="L28" s="28">
        <v>725.8</v>
      </c>
      <c r="M28" s="28">
        <v>4.8822900000000002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3550.55</v>
      </c>
      <c r="D29" s="37">
        <v>3534.2333333333336</v>
      </c>
      <c r="E29" s="37">
        <v>3503.5166666666673</v>
      </c>
      <c r="F29" s="37">
        <v>3456.4833333333336</v>
      </c>
      <c r="G29" s="37">
        <v>3425.7666666666673</v>
      </c>
      <c r="H29" s="37">
        <v>3581.2666666666673</v>
      </c>
      <c r="I29" s="37">
        <v>3611.9833333333336</v>
      </c>
      <c r="J29" s="37">
        <v>3659.0166666666673</v>
      </c>
      <c r="K29" s="28">
        <v>3564.95</v>
      </c>
      <c r="L29" s="28">
        <v>3487.2</v>
      </c>
      <c r="M29" s="28">
        <v>1.5061100000000001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578.65</v>
      </c>
      <c r="D30" s="37">
        <v>576.34999999999991</v>
      </c>
      <c r="E30" s="37">
        <v>572.39999999999986</v>
      </c>
      <c r="F30" s="37">
        <v>566.15</v>
      </c>
      <c r="G30" s="37">
        <v>562.19999999999993</v>
      </c>
      <c r="H30" s="37">
        <v>582.5999999999998</v>
      </c>
      <c r="I30" s="37">
        <v>586.54999999999984</v>
      </c>
      <c r="J30" s="37">
        <v>592.79999999999973</v>
      </c>
      <c r="K30" s="28">
        <v>580.29999999999995</v>
      </c>
      <c r="L30" s="28">
        <v>570.1</v>
      </c>
      <c r="M30" s="28">
        <v>4.6610399999999998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300.89999999999998</v>
      </c>
      <c r="D31" s="37">
        <v>299.95</v>
      </c>
      <c r="E31" s="37">
        <v>297</v>
      </c>
      <c r="F31" s="37">
        <v>293.10000000000002</v>
      </c>
      <c r="G31" s="37">
        <v>290.15000000000003</v>
      </c>
      <c r="H31" s="37">
        <v>303.84999999999997</v>
      </c>
      <c r="I31" s="37">
        <v>306.7999999999999</v>
      </c>
      <c r="J31" s="37">
        <v>310.69999999999993</v>
      </c>
      <c r="K31" s="28">
        <v>302.89999999999998</v>
      </c>
      <c r="L31" s="28">
        <v>296.05</v>
      </c>
      <c r="M31" s="28">
        <v>35.378140000000002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4677.6000000000004</v>
      </c>
      <c r="D32" s="37">
        <v>4659.1500000000005</v>
      </c>
      <c r="E32" s="37">
        <v>4490.3000000000011</v>
      </c>
      <c r="F32" s="37">
        <v>4303.0000000000009</v>
      </c>
      <c r="G32" s="37">
        <v>4134.1500000000015</v>
      </c>
      <c r="H32" s="37">
        <v>4846.4500000000007</v>
      </c>
      <c r="I32" s="37">
        <v>5015.3000000000011</v>
      </c>
      <c r="J32" s="37">
        <v>5202.6000000000004</v>
      </c>
      <c r="K32" s="28">
        <v>4828</v>
      </c>
      <c r="L32" s="28">
        <v>4471.8500000000004</v>
      </c>
      <c r="M32" s="28">
        <v>12.556789999999999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190.05</v>
      </c>
      <c r="D33" s="37">
        <v>187.86666666666667</v>
      </c>
      <c r="E33" s="37">
        <v>185.23333333333335</v>
      </c>
      <c r="F33" s="37">
        <v>180.41666666666669</v>
      </c>
      <c r="G33" s="37">
        <v>177.78333333333336</v>
      </c>
      <c r="H33" s="37">
        <v>192.68333333333334</v>
      </c>
      <c r="I33" s="37">
        <v>195.31666666666666</v>
      </c>
      <c r="J33" s="37">
        <v>200.13333333333333</v>
      </c>
      <c r="K33" s="28">
        <v>190.5</v>
      </c>
      <c r="L33" s="28">
        <v>183.05</v>
      </c>
      <c r="M33" s="28">
        <v>41.837130000000002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112.2</v>
      </c>
      <c r="D34" s="37">
        <v>111.05</v>
      </c>
      <c r="E34" s="37">
        <v>108.6</v>
      </c>
      <c r="F34" s="37">
        <v>105</v>
      </c>
      <c r="G34" s="37">
        <v>102.55</v>
      </c>
      <c r="H34" s="37">
        <v>114.64999999999999</v>
      </c>
      <c r="I34" s="37">
        <v>117.10000000000001</v>
      </c>
      <c r="J34" s="37">
        <v>120.69999999999999</v>
      </c>
      <c r="K34" s="28">
        <v>113.5</v>
      </c>
      <c r="L34" s="28">
        <v>107.45</v>
      </c>
      <c r="M34" s="28">
        <v>229.59620000000001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3051.15</v>
      </c>
      <c r="D35" s="37">
        <v>3029.6166666666668</v>
      </c>
      <c r="E35" s="37">
        <v>2996.5333333333338</v>
      </c>
      <c r="F35" s="37">
        <v>2941.916666666667</v>
      </c>
      <c r="G35" s="37">
        <v>2908.8333333333339</v>
      </c>
      <c r="H35" s="37">
        <v>3084.2333333333336</v>
      </c>
      <c r="I35" s="37">
        <v>3117.3166666666666</v>
      </c>
      <c r="J35" s="37">
        <v>3171.9333333333334</v>
      </c>
      <c r="K35" s="28">
        <v>3062.7</v>
      </c>
      <c r="L35" s="28">
        <v>2975</v>
      </c>
      <c r="M35" s="28">
        <v>15.157719999999999</v>
      </c>
      <c r="N35" s="1"/>
      <c r="O35" s="1"/>
    </row>
    <row r="36" spans="1:15" ht="12.75" customHeight="1">
      <c r="A36" s="53">
        <v>27</v>
      </c>
      <c r="B36" s="28" t="s">
        <v>306</v>
      </c>
      <c r="C36" s="28">
        <v>2019.65</v>
      </c>
      <c r="D36" s="37">
        <v>2010.2166666666665</v>
      </c>
      <c r="E36" s="37">
        <v>1988.4333333333329</v>
      </c>
      <c r="F36" s="37">
        <v>1957.2166666666665</v>
      </c>
      <c r="G36" s="37">
        <v>1935.4333333333329</v>
      </c>
      <c r="H36" s="37">
        <v>2041.4333333333329</v>
      </c>
      <c r="I36" s="37">
        <v>2063.2166666666662</v>
      </c>
      <c r="J36" s="37">
        <v>2094.4333333333329</v>
      </c>
      <c r="K36" s="28">
        <v>2032</v>
      </c>
      <c r="L36" s="28">
        <v>1979</v>
      </c>
      <c r="M36" s="28">
        <v>2.32524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687.5</v>
      </c>
      <c r="D37" s="37">
        <v>685.55000000000007</v>
      </c>
      <c r="E37" s="37">
        <v>676.85000000000014</v>
      </c>
      <c r="F37" s="37">
        <v>666.2</v>
      </c>
      <c r="G37" s="37">
        <v>657.50000000000011</v>
      </c>
      <c r="H37" s="37">
        <v>696.20000000000016</v>
      </c>
      <c r="I37" s="37">
        <v>704.9000000000002</v>
      </c>
      <c r="J37" s="37">
        <v>715.55000000000018</v>
      </c>
      <c r="K37" s="28">
        <v>694.25</v>
      </c>
      <c r="L37" s="28">
        <v>674.9</v>
      </c>
      <c r="M37" s="28">
        <v>32.704799999999999</v>
      </c>
      <c r="N37" s="1"/>
      <c r="O37" s="1"/>
    </row>
    <row r="38" spans="1:15" ht="12.75" customHeight="1">
      <c r="A38" s="53">
        <v>29</v>
      </c>
      <c r="B38" s="28" t="s">
        <v>244</v>
      </c>
      <c r="C38" s="28">
        <v>4054</v>
      </c>
      <c r="D38" s="37">
        <v>4071.3333333333335</v>
      </c>
      <c r="E38" s="37">
        <v>4013.666666666667</v>
      </c>
      <c r="F38" s="37">
        <v>3973.3333333333335</v>
      </c>
      <c r="G38" s="37">
        <v>3915.666666666667</v>
      </c>
      <c r="H38" s="37">
        <v>4111.666666666667</v>
      </c>
      <c r="I38" s="37">
        <v>4169.3333333333339</v>
      </c>
      <c r="J38" s="37">
        <v>4209.666666666667</v>
      </c>
      <c r="K38" s="28">
        <v>4129</v>
      </c>
      <c r="L38" s="28">
        <v>4031</v>
      </c>
      <c r="M38" s="28">
        <v>3.9689800000000002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731.4</v>
      </c>
      <c r="D39" s="37">
        <v>724.58333333333337</v>
      </c>
      <c r="E39" s="37">
        <v>713.16666666666674</v>
      </c>
      <c r="F39" s="37">
        <v>694.93333333333339</v>
      </c>
      <c r="G39" s="37">
        <v>683.51666666666677</v>
      </c>
      <c r="H39" s="37">
        <v>742.81666666666672</v>
      </c>
      <c r="I39" s="37">
        <v>754.23333333333346</v>
      </c>
      <c r="J39" s="37">
        <v>772.4666666666667</v>
      </c>
      <c r="K39" s="28">
        <v>736</v>
      </c>
      <c r="L39" s="28">
        <v>706.35</v>
      </c>
      <c r="M39" s="28">
        <v>111.17081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3656.45</v>
      </c>
      <c r="D40" s="37">
        <v>3627.65</v>
      </c>
      <c r="E40" s="37">
        <v>3593.3</v>
      </c>
      <c r="F40" s="37">
        <v>3530.15</v>
      </c>
      <c r="G40" s="37">
        <v>3495.8</v>
      </c>
      <c r="H40" s="37">
        <v>3690.8</v>
      </c>
      <c r="I40" s="37">
        <v>3725.1499999999996</v>
      </c>
      <c r="J40" s="37">
        <v>3788.3</v>
      </c>
      <c r="K40" s="28">
        <v>3662</v>
      </c>
      <c r="L40" s="28">
        <v>3564.5</v>
      </c>
      <c r="M40" s="28">
        <v>2.1366700000000001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6985.8</v>
      </c>
      <c r="D41" s="37">
        <v>6920.9333333333334</v>
      </c>
      <c r="E41" s="37">
        <v>6831.8666666666668</v>
      </c>
      <c r="F41" s="37">
        <v>6677.9333333333334</v>
      </c>
      <c r="G41" s="37">
        <v>6588.8666666666668</v>
      </c>
      <c r="H41" s="37">
        <v>7074.8666666666668</v>
      </c>
      <c r="I41" s="37">
        <v>7163.9333333333343</v>
      </c>
      <c r="J41" s="37">
        <v>7317.8666666666668</v>
      </c>
      <c r="K41" s="28">
        <v>7010</v>
      </c>
      <c r="L41" s="28">
        <v>6767</v>
      </c>
      <c r="M41" s="28">
        <v>12.737959999999999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16494.599999999999</v>
      </c>
      <c r="D42" s="37">
        <v>16345.199999999999</v>
      </c>
      <c r="E42" s="37">
        <v>16100.399999999998</v>
      </c>
      <c r="F42" s="37">
        <v>15706.199999999999</v>
      </c>
      <c r="G42" s="37">
        <v>15461.399999999998</v>
      </c>
      <c r="H42" s="37">
        <v>16739.399999999998</v>
      </c>
      <c r="I42" s="37">
        <v>16984.199999999997</v>
      </c>
      <c r="J42" s="37">
        <v>17378.399999999998</v>
      </c>
      <c r="K42" s="28">
        <v>16590</v>
      </c>
      <c r="L42" s="28">
        <v>15951</v>
      </c>
      <c r="M42" s="28">
        <v>2.65279</v>
      </c>
      <c r="N42" s="1"/>
      <c r="O42" s="1"/>
    </row>
    <row r="43" spans="1:15" ht="12.75" customHeight="1">
      <c r="A43" s="53">
        <v>34</v>
      </c>
      <c r="B43" s="28" t="s">
        <v>245</v>
      </c>
      <c r="C43" s="28">
        <v>5012.6000000000004</v>
      </c>
      <c r="D43" s="37">
        <v>5011.7666666666664</v>
      </c>
      <c r="E43" s="37">
        <v>4986.8833333333332</v>
      </c>
      <c r="F43" s="37">
        <v>4961.166666666667</v>
      </c>
      <c r="G43" s="37">
        <v>4936.2833333333338</v>
      </c>
      <c r="H43" s="37">
        <v>5037.4833333333327</v>
      </c>
      <c r="I43" s="37">
        <v>5062.3666666666659</v>
      </c>
      <c r="J43" s="37">
        <v>5088.0833333333321</v>
      </c>
      <c r="K43" s="28">
        <v>5036.6499999999996</v>
      </c>
      <c r="L43" s="28">
        <v>4986.05</v>
      </c>
      <c r="M43" s="28">
        <v>0.37330000000000002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2050.4499999999998</v>
      </c>
      <c r="D44" s="37">
        <v>2038.1833333333334</v>
      </c>
      <c r="E44" s="37">
        <v>2008.4666666666667</v>
      </c>
      <c r="F44" s="37">
        <v>1966.4833333333333</v>
      </c>
      <c r="G44" s="37">
        <v>1936.7666666666667</v>
      </c>
      <c r="H44" s="37">
        <v>2080.166666666667</v>
      </c>
      <c r="I44" s="37">
        <v>2109.8833333333341</v>
      </c>
      <c r="J44" s="37">
        <v>2151.8666666666668</v>
      </c>
      <c r="K44" s="28">
        <v>2067.9</v>
      </c>
      <c r="L44" s="28">
        <v>1996.2</v>
      </c>
      <c r="M44" s="28">
        <v>4.5890399999999998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303.3</v>
      </c>
      <c r="D45" s="37">
        <v>296.51666666666665</v>
      </c>
      <c r="E45" s="37">
        <v>287.0333333333333</v>
      </c>
      <c r="F45" s="37">
        <v>270.76666666666665</v>
      </c>
      <c r="G45" s="37">
        <v>261.2833333333333</v>
      </c>
      <c r="H45" s="37">
        <v>312.7833333333333</v>
      </c>
      <c r="I45" s="37">
        <v>322.26666666666665</v>
      </c>
      <c r="J45" s="37">
        <v>338.5333333333333</v>
      </c>
      <c r="K45" s="28">
        <v>306</v>
      </c>
      <c r="L45" s="28">
        <v>280.25</v>
      </c>
      <c r="M45" s="28">
        <v>183.03607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106.8</v>
      </c>
      <c r="D46" s="37">
        <v>105.91666666666667</v>
      </c>
      <c r="E46" s="37">
        <v>104.38333333333334</v>
      </c>
      <c r="F46" s="37">
        <v>101.96666666666667</v>
      </c>
      <c r="G46" s="37">
        <v>100.43333333333334</v>
      </c>
      <c r="H46" s="37">
        <v>108.33333333333334</v>
      </c>
      <c r="I46" s="37">
        <v>109.86666666666667</v>
      </c>
      <c r="J46" s="37">
        <v>112.28333333333335</v>
      </c>
      <c r="K46" s="28">
        <v>107.45</v>
      </c>
      <c r="L46" s="28">
        <v>103.5</v>
      </c>
      <c r="M46" s="28">
        <v>324.77181999999999</v>
      </c>
      <c r="N46" s="1"/>
      <c r="O46" s="1"/>
    </row>
    <row r="47" spans="1:15" ht="12.75" customHeight="1">
      <c r="A47" s="53">
        <v>38</v>
      </c>
      <c r="B47" s="28" t="s">
        <v>246</v>
      </c>
      <c r="C47" s="28">
        <v>47.8</v>
      </c>
      <c r="D47" s="37">
        <v>47.583333333333336</v>
      </c>
      <c r="E47" s="37">
        <v>47.216666666666669</v>
      </c>
      <c r="F47" s="37">
        <v>46.633333333333333</v>
      </c>
      <c r="G47" s="37">
        <v>46.266666666666666</v>
      </c>
      <c r="H47" s="37">
        <v>48.166666666666671</v>
      </c>
      <c r="I47" s="37">
        <v>48.533333333333331</v>
      </c>
      <c r="J47" s="37">
        <v>49.116666666666674</v>
      </c>
      <c r="K47" s="28">
        <v>47.95</v>
      </c>
      <c r="L47" s="28">
        <v>47</v>
      </c>
      <c r="M47" s="28">
        <v>27.874790000000001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1936.05</v>
      </c>
      <c r="D48" s="37">
        <v>1940.6000000000001</v>
      </c>
      <c r="E48" s="37">
        <v>1905.4500000000003</v>
      </c>
      <c r="F48" s="37">
        <v>1874.8500000000001</v>
      </c>
      <c r="G48" s="37">
        <v>1839.7000000000003</v>
      </c>
      <c r="H48" s="37">
        <v>1971.2000000000003</v>
      </c>
      <c r="I48" s="37">
        <v>2006.3500000000004</v>
      </c>
      <c r="J48" s="37">
        <v>2036.9500000000003</v>
      </c>
      <c r="K48" s="28">
        <v>1975.75</v>
      </c>
      <c r="L48" s="28">
        <v>1910</v>
      </c>
      <c r="M48" s="28">
        <v>4.5270700000000001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697.65</v>
      </c>
      <c r="D49" s="37">
        <v>691.88333333333321</v>
      </c>
      <c r="E49" s="37">
        <v>683.81666666666638</v>
      </c>
      <c r="F49" s="37">
        <v>669.98333333333312</v>
      </c>
      <c r="G49" s="37">
        <v>661.91666666666629</v>
      </c>
      <c r="H49" s="37">
        <v>705.71666666666647</v>
      </c>
      <c r="I49" s="37">
        <v>713.7833333333333</v>
      </c>
      <c r="J49" s="37">
        <v>727.61666666666656</v>
      </c>
      <c r="K49" s="28">
        <v>699.95</v>
      </c>
      <c r="L49" s="28">
        <v>678.05</v>
      </c>
      <c r="M49" s="28">
        <v>4.7856500000000004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209.8</v>
      </c>
      <c r="D50" s="37">
        <v>208.48333333333335</v>
      </c>
      <c r="E50" s="37">
        <v>206.31666666666669</v>
      </c>
      <c r="F50" s="37">
        <v>202.83333333333334</v>
      </c>
      <c r="G50" s="37">
        <v>200.66666666666669</v>
      </c>
      <c r="H50" s="37">
        <v>211.9666666666667</v>
      </c>
      <c r="I50" s="37">
        <v>214.13333333333333</v>
      </c>
      <c r="J50" s="37">
        <v>217.6166666666667</v>
      </c>
      <c r="K50" s="28">
        <v>210.65</v>
      </c>
      <c r="L50" s="28">
        <v>205</v>
      </c>
      <c r="M50" s="28">
        <v>65.440259999999995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689.5</v>
      </c>
      <c r="D51" s="37">
        <v>683.7833333333333</v>
      </c>
      <c r="E51" s="37">
        <v>673.71666666666658</v>
      </c>
      <c r="F51" s="37">
        <v>657.93333333333328</v>
      </c>
      <c r="G51" s="37">
        <v>647.86666666666656</v>
      </c>
      <c r="H51" s="37">
        <v>699.56666666666661</v>
      </c>
      <c r="I51" s="37">
        <v>709.63333333333321</v>
      </c>
      <c r="J51" s="37">
        <v>725.41666666666663</v>
      </c>
      <c r="K51" s="28">
        <v>693.85</v>
      </c>
      <c r="L51" s="28">
        <v>668</v>
      </c>
      <c r="M51" s="28">
        <v>12.494289999999999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51</v>
      </c>
      <c r="D52" s="37">
        <v>50.75</v>
      </c>
      <c r="E52" s="37">
        <v>50.35</v>
      </c>
      <c r="F52" s="37">
        <v>49.7</v>
      </c>
      <c r="G52" s="37">
        <v>49.300000000000004</v>
      </c>
      <c r="H52" s="37">
        <v>51.4</v>
      </c>
      <c r="I52" s="37">
        <v>51.800000000000004</v>
      </c>
      <c r="J52" s="37">
        <v>52.449999999999996</v>
      </c>
      <c r="K52" s="28">
        <v>51.15</v>
      </c>
      <c r="L52" s="28">
        <v>50.1</v>
      </c>
      <c r="M52" s="28">
        <v>180.84732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368.4</v>
      </c>
      <c r="D53" s="37">
        <v>364.93333333333334</v>
      </c>
      <c r="E53" s="37">
        <v>360.16666666666669</v>
      </c>
      <c r="F53" s="37">
        <v>351.93333333333334</v>
      </c>
      <c r="G53" s="37">
        <v>347.16666666666669</v>
      </c>
      <c r="H53" s="37">
        <v>373.16666666666669</v>
      </c>
      <c r="I53" s="37">
        <v>377.93333333333334</v>
      </c>
      <c r="J53" s="37">
        <v>386.16666666666669</v>
      </c>
      <c r="K53" s="28">
        <v>369.7</v>
      </c>
      <c r="L53" s="28">
        <v>356.7</v>
      </c>
      <c r="M53" s="28">
        <v>74.671890000000005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719.25</v>
      </c>
      <c r="D54" s="37">
        <v>715.36666666666667</v>
      </c>
      <c r="E54" s="37">
        <v>709.73333333333335</v>
      </c>
      <c r="F54" s="37">
        <v>700.2166666666667</v>
      </c>
      <c r="G54" s="37">
        <v>694.58333333333337</v>
      </c>
      <c r="H54" s="37">
        <v>724.88333333333333</v>
      </c>
      <c r="I54" s="37">
        <v>730.51666666666677</v>
      </c>
      <c r="J54" s="37">
        <v>740.0333333333333</v>
      </c>
      <c r="K54" s="28">
        <v>721</v>
      </c>
      <c r="L54" s="28">
        <v>705.85</v>
      </c>
      <c r="M54" s="28">
        <v>30.001329999999999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334.7</v>
      </c>
      <c r="D55" s="37">
        <v>333.01666666666665</v>
      </c>
      <c r="E55" s="37">
        <v>330.38333333333333</v>
      </c>
      <c r="F55" s="37">
        <v>326.06666666666666</v>
      </c>
      <c r="G55" s="37">
        <v>323.43333333333334</v>
      </c>
      <c r="H55" s="37">
        <v>337.33333333333331</v>
      </c>
      <c r="I55" s="37">
        <v>339.96666666666664</v>
      </c>
      <c r="J55" s="37">
        <v>344.2833333333333</v>
      </c>
      <c r="K55" s="28">
        <v>335.65</v>
      </c>
      <c r="L55" s="28">
        <v>328.7</v>
      </c>
      <c r="M55" s="28">
        <v>15.589650000000001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14306.75</v>
      </c>
      <c r="D56" s="37">
        <v>14221.433333333334</v>
      </c>
      <c r="E56" s="37">
        <v>14042.866666666669</v>
      </c>
      <c r="F56" s="37">
        <v>13778.983333333334</v>
      </c>
      <c r="G56" s="37">
        <v>13600.416666666668</v>
      </c>
      <c r="H56" s="37">
        <v>14485.316666666669</v>
      </c>
      <c r="I56" s="37">
        <v>14663.883333333335</v>
      </c>
      <c r="J56" s="37">
        <v>14927.76666666667</v>
      </c>
      <c r="K56" s="28">
        <v>14400</v>
      </c>
      <c r="L56" s="28">
        <v>13957.55</v>
      </c>
      <c r="M56" s="28">
        <v>0.34107999999999999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3158.4</v>
      </c>
      <c r="D57" s="37">
        <v>3180.2166666666667</v>
      </c>
      <c r="E57" s="37">
        <v>3110.4333333333334</v>
      </c>
      <c r="F57" s="37">
        <v>3062.4666666666667</v>
      </c>
      <c r="G57" s="37">
        <v>2992.6833333333334</v>
      </c>
      <c r="H57" s="37">
        <v>3228.1833333333334</v>
      </c>
      <c r="I57" s="37">
        <v>3297.9666666666672</v>
      </c>
      <c r="J57" s="37">
        <v>3345.9333333333334</v>
      </c>
      <c r="K57" s="28">
        <v>3250</v>
      </c>
      <c r="L57" s="28">
        <v>3132.25</v>
      </c>
      <c r="M57" s="28">
        <v>5.8382100000000001</v>
      </c>
      <c r="N57" s="1"/>
      <c r="O57" s="1"/>
    </row>
    <row r="58" spans="1:15" ht="12.75" customHeight="1">
      <c r="A58" s="53">
        <v>49</v>
      </c>
      <c r="B58" s="28" t="s">
        <v>412</v>
      </c>
      <c r="C58" s="28">
        <v>818.7</v>
      </c>
      <c r="D58" s="37">
        <v>818.06666666666661</v>
      </c>
      <c r="E58" s="37">
        <v>791.63333333333321</v>
      </c>
      <c r="F58" s="37">
        <v>764.56666666666661</v>
      </c>
      <c r="G58" s="37">
        <v>738.13333333333321</v>
      </c>
      <c r="H58" s="37">
        <v>845.13333333333321</v>
      </c>
      <c r="I58" s="37">
        <v>871.56666666666661</v>
      </c>
      <c r="J58" s="37">
        <v>898.63333333333321</v>
      </c>
      <c r="K58" s="28">
        <v>844.5</v>
      </c>
      <c r="L58" s="28">
        <v>791</v>
      </c>
      <c r="M58" s="28">
        <v>25.49888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226</v>
      </c>
      <c r="D59" s="37">
        <v>224.41666666666666</v>
      </c>
      <c r="E59" s="37">
        <v>221.73333333333332</v>
      </c>
      <c r="F59" s="37">
        <v>217.46666666666667</v>
      </c>
      <c r="G59" s="37">
        <v>214.78333333333333</v>
      </c>
      <c r="H59" s="37">
        <v>228.68333333333331</v>
      </c>
      <c r="I59" s="37">
        <v>231.36666666666665</v>
      </c>
      <c r="J59" s="37">
        <v>235.6333333333333</v>
      </c>
      <c r="K59" s="28">
        <v>227.1</v>
      </c>
      <c r="L59" s="28">
        <v>220.15</v>
      </c>
      <c r="M59" s="28">
        <v>96.861959999999996</v>
      </c>
      <c r="N59" s="1"/>
      <c r="O59" s="1"/>
    </row>
    <row r="60" spans="1:15" ht="12.75" customHeight="1">
      <c r="A60" s="53">
        <v>51</v>
      </c>
      <c r="B60" s="28" t="s">
        <v>249</v>
      </c>
      <c r="C60" s="28">
        <v>103.75</v>
      </c>
      <c r="D60" s="37">
        <v>104.11666666666667</v>
      </c>
      <c r="E60" s="37">
        <v>102.68333333333335</v>
      </c>
      <c r="F60" s="37">
        <v>101.61666666666667</v>
      </c>
      <c r="G60" s="37">
        <v>100.18333333333335</v>
      </c>
      <c r="H60" s="37">
        <v>105.18333333333335</v>
      </c>
      <c r="I60" s="37">
        <v>106.61666666666669</v>
      </c>
      <c r="J60" s="37">
        <v>107.68333333333335</v>
      </c>
      <c r="K60" s="28">
        <v>105.55</v>
      </c>
      <c r="L60" s="28">
        <v>103.05</v>
      </c>
      <c r="M60" s="28">
        <v>17.321660000000001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711.95</v>
      </c>
      <c r="D61" s="37">
        <v>705.69999999999993</v>
      </c>
      <c r="E61" s="37">
        <v>691.39999999999986</v>
      </c>
      <c r="F61" s="37">
        <v>670.84999999999991</v>
      </c>
      <c r="G61" s="37">
        <v>656.54999999999984</v>
      </c>
      <c r="H61" s="37">
        <v>726.24999999999989</v>
      </c>
      <c r="I61" s="37">
        <v>740.54999999999984</v>
      </c>
      <c r="J61" s="37">
        <v>761.09999999999991</v>
      </c>
      <c r="K61" s="28">
        <v>720</v>
      </c>
      <c r="L61" s="28">
        <v>685.15</v>
      </c>
      <c r="M61" s="28">
        <v>17.441549999999999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1032.5999999999999</v>
      </c>
      <c r="D62" s="37">
        <v>1035.2833333333333</v>
      </c>
      <c r="E62" s="37">
        <v>1021.3166666666666</v>
      </c>
      <c r="F62" s="37">
        <v>1010.0333333333333</v>
      </c>
      <c r="G62" s="37">
        <v>996.06666666666661</v>
      </c>
      <c r="H62" s="37">
        <v>1046.5666666666666</v>
      </c>
      <c r="I62" s="37">
        <v>1060.5333333333333</v>
      </c>
      <c r="J62" s="37">
        <v>1071.8166666666666</v>
      </c>
      <c r="K62" s="28">
        <v>1049.25</v>
      </c>
      <c r="L62" s="28">
        <v>1024</v>
      </c>
      <c r="M62" s="28">
        <v>22.695440000000001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120</v>
      </c>
      <c r="D63" s="37">
        <v>119.5</v>
      </c>
      <c r="E63" s="37">
        <v>118.2</v>
      </c>
      <c r="F63" s="37">
        <v>116.4</v>
      </c>
      <c r="G63" s="37">
        <v>115.10000000000001</v>
      </c>
      <c r="H63" s="37">
        <v>121.3</v>
      </c>
      <c r="I63" s="37">
        <v>122.60000000000001</v>
      </c>
      <c r="J63" s="37">
        <v>124.39999999999999</v>
      </c>
      <c r="K63" s="28">
        <v>120.8</v>
      </c>
      <c r="L63" s="28">
        <v>117.7</v>
      </c>
      <c r="M63" s="28">
        <v>22.252610000000001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183.35</v>
      </c>
      <c r="D64" s="37">
        <v>183.21666666666667</v>
      </c>
      <c r="E64" s="37">
        <v>180.63333333333333</v>
      </c>
      <c r="F64" s="37">
        <v>177.91666666666666</v>
      </c>
      <c r="G64" s="37">
        <v>175.33333333333331</v>
      </c>
      <c r="H64" s="37">
        <v>185.93333333333334</v>
      </c>
      <c r="I64" s="37">
        <v>188.51666666666665</v>
      </c>
      <c r="J64" s="37">
        <v>191.23333333333335</v>
      </c>
      <c r="K64" s="28">
        <v>185.8</v>
      </c>
      <c r="L64" s="28">
        <v>180.5</v>
      </c>
      <c r="M64" s="28">
        <v>123.72751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4457.7</v>
      </c>
      <c r="D65" s="37">
        <v>4441.9000000000005</v>
      </c>
      <c r="E65" s="37">
        <v>4403.8000000000011</v>
      </c>
      <c r="F65" s="37">
        <v>4349.9000000000005</v>
      </c>
      <c r="G65" s="37">
        <v>4311.8000000000011</v>
      </c>
      <c r="H65" s="37">
        <v>4495.8000000000011</v>
      </c>
      <c r="I65" s="37">
        <v>4533.9000000000015</v>
      </c>
      <c r="J65" s="37">
        <v>4587.8000000000011</v>
      </c>
      <c r="K65" s="28">
        <v>4480</v>
      </c>
      <c r="L65" s="28">
        <v>4388</v>
      </c>
      <c r="M65" s="28">
        <v>2.1796199999999999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1505.1</v>
      </c>
      <c r="D66" s="37">
        <v>1500.95</v>
      </c>
      <c r="E66" s="37">
        <v>1483.25</v>
      </c>
      <c r="F66" s="37">
        <v>1461.3999999999999</v>
      </c>
      <c r="G66" s="37">
        <v>1443.6999999999998</v>
      </c>
      <c r="H66" s="37">
        <v>1522.8000000000002</v>
      </c>
      <c r="I66" s="37">
        <v>1540.5000000000005</v>
      </c>
      <c r="J66" s="37">
        <v>1562.3500000000004</v>
      </c>
      <c r="K66" s="28">
        <v>1518.65</v>
      </c>
      <c r="L66" s="28">
        <v>1479.1</v>
      </c>
      <c r="M66" s="28">
        <v>4.1621800000000002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615.20000000000005</v>
      </c>
      <c r="D67" s="37">
        <v>613.30000000000007</v>
      </c>
      <c r="E67" s="37">
        <v>609.50000000000011</v>
      </c>
      <c r="F67" s="37">
        <v>603.80000000000007</v>
      </c>
      <c r="G67" s="37">
        <v>600.00000000000011</v>
      </c>
      <c r="H67" s="37">
        <v>619.00000000000011</v>
      </c>
      <c r="I67" s="37">
        <v>622.80000000000007</v>
      </c>
      <c r="J67" s="37">
        <v>628.50000000000011</v>
      </c>
      <c r="K67" s="28">
        <v>617.1</v>
      </c>
      <c r="L67" s="28">
        <v>607.6</v>
      </c>
      <c r="M67" s="28">
        <v>10.45609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830.8</v>
      </c>
      <c r="D68" s="37">
        <v>838.85</v>
      </c>
      <c r="E68" s="37">
        <v>817.2</v>
      </c>
      <c r="F68" s="37">
        <v>803.6</v>
      </c>
      <c r="G68" s="37">
        <v>781.95</v>
      </c>
      <c r="H68" s="37">
        <v>852.45</v>
      </c>
      <c r="I68" s="37">
        <v>874.09999999999991</v>
      </c>
      <c r="J68" s="37">
        <v>887.7</v>
      </c>
      <c r="K68" s="28">
        <v>860.5</v>
      </c>
      <c r="L68" s="28">
        <v>825.25</v>
      </c>
      <c r="M68" s="28">
        <v>6.2596600000000002</v>
      </c>
      <c r="N68" s="1"/>
      <c r="O68" s="1"/>
    </row>
    <row r="69" spans="1:15" ht="12.75" customHeight="1">
      <c r="A69" s="53">
        <v>60</v>
      </c>
      <c r="B69" s="28" t="s">
        <v>250</v>
      </c>
      <c r="C69" s="28">
        <v>387.3</v>
      </c>
      <c r="D69" s="37">
        <v>387.33333333333331</v>
      </c>
      <c r="E69" s="37">
        <v>380.51666666666665</v>
      </c>
      <c r="F69" s="37">
        <v>373.73333333333335</v>
      </c>
      <c r="G69" s="37">
        <v>366.91666666666669</v>
      </c>
      <c r="H69" s="37">
        <v>394.11666666666662</v>
      </c>
      <c r="I69" s="37">
        <v>400.93333333333334</v>
      </c>
      <c r="J69" s="37">
        <v>407.71666666666658</v>
      </c>
      <c r="K69" s="28">
        <v>394.15</v>
      </c>
      <c r="L69" s="28">
        <v>380.55</v>
      </c>
      <c r="M69" s="28">
        <v>22.03247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1051.8499999999999</v>
      </c>
      <c r="D70" s="37">
        <v>1047.4333333333332</v>
      </c>
      <c r="E70" s="37">
        <v>1035.5666666666664</v>
      </c>
      <c r="F70" s="37">
        <v>1019.2833333333333</v>
      </c>
      <c r="G70" s="37">
        <v>1007.4166666666665</v>
      </c>
      <c r="H70" s="37">
        <v>1063.7166666666662</v>
      </c>
      <c r="I70" s="37">
        <v>1075.583333333333</v>
      </c>
      <c r="J70" s="37">
        <v>1091.8666666666661</v>
      </c>
      <c r="K70" s="28">
        <v>1059.3</v>
      </c>
      <c r="L70" s="28">
        <v>1031.1500000000001</v>
      </c>
      <c r="M70" s="28">
        <v>6.6124099999999997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358.65</v>
      </c>
      <c r="D71" s="37">
        <v>354.90000000000003</v>
      </c>
      <c r="E71" s="37">
        <v>348.95000000000005</v>
      </c>
      <c r="F71" s="37">
        <v>339.25</v>
      </c>
      <c r="G71" s="37">
        <v>333.3</v>
      </c>
      <c r="H71" s="37">
        <v>364.60000000000008</v>
      </c>
      <c r="I71" s="37">
        <v>370.55</v>
      </c>
      <c r="J71" s="37">
        <v>380.25000000000011</v>
      </c>
      <c r="K71" s="28">
        <v>360.85</v>
      </c>
      <c r="L71" s="28">
        <v>345.2</v>
      </c>
      <c r="M71" s="28">
        <v>55.614089999999997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534</v>
      </c>
      <c r="D72" s="37">
        <v>538.1</v>
      </c>
      <c r="E72" s="37">
        <v>527.20000000000005</v>
      </c>
      <c r="F72" s="37">
        <v>520.4</v>
      </c>
      <c r="G72" s="37">
        <v>509.5</v>
      </c>
      <c r="H72" s="37">
        <v>544.90000000000009</v>
      </c>
      <c r="I72" s="37">
        <v>555.79999999999995</v>
      </c>
      <c r="J72" s="37">
        <v>562.60000000000014</v>
      </c>
      <c r="K72" s="28">
        <v>549</v>
      </c>
      <c r="L72" s="28">
        <v>531.29999999999995</v>
      </c>
      <c r="M72" s="28">
        <v>23.69464</v>
      </c>
      <c r="N72" s="1"/>
      <c r="O72" s="1"/>
    </row>
    <row r="73" spans="1:15" ht="12.75" customHeight="1">
      <c r="A73" s="53">
        <v>64</v>
      </c>
      <c r="B73" s="28" t="s">
        <v>251</v>
      </c>
      <c r="C73" s="28">
        <v>1422.45</v>
      </c>
      <c r="D73" s="37">
        <v>1417.1499999999999</v>
      </c>
      <c r="E73" s="37">
        <v>1402.3499999999997</v>
      </c>
      <c r="F73" s="37">
        <v>1382.2499999999998</v>
      </c>
      <c r="G73" s="37">
        <v>1367.4499999999996</v>
      </c>
      <c r="H73" s="37">
        <v>1437.2499999999998</v>
      </c>
      <c r="I73" s="37">
        <v>1452.05</v>
      </c>
      <c r="J73" s="37">
        <v>1472.1499999999999</v>
      </c>
      <c r="K73" s="28">
        <v>1431.95</v>
      </c>
      <c r="L73" s="28">
        <v>1397.05</v>
      </c>
      <c r="M73" s="28">
        <v>2.0819999999999999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2255.4499999999998</v>
      </c>
      <c r="D74" s="37">
        <v>2243.6666666666665</v>
      </c>
      <c r="E74" s="37">
        <v>2201.7833333333328</v>
      </c>
      <c r="F74" s="37">
        <v>2148.1166666666663</v>
      </c>
      <c r="G74" s="37">
        <v>2106.2333333333327</v>
      </c>
      <c r="H74" s="37">
        <v>2297.333333333333</v>
      </c>
      <c r="I74" s="37">
        <v>2339.2166666666672</v>
      </c>
      <c r="J74" s="37">
        <v>2392.8833333333332</v>
      </c>
      <c r="K74" s="28">
        <v>2285.5500000000002</v>
      </c>
      <c r="L74" s="28">
        <v>2190</v>
      </c>
      <c r="M74" s="28">
        <v>10.23348</v>
      </c>
      <c r="N74" s="1"/>
      <c r="O74" s="1"/>
    </row>
    <row r="75" spans="1:15" ht="12.75" customHeight="1">
      <c r="A75" s="53">
        <v>66</v>
      </c>
      <c r="B75" s="28" t="s">
        <v>252</v>
      </c>
      <c r="C75" s="28">
        <v>66.3</v>
      </c>
      <c r="D75" s="37">
        <v>67.016666666666666</v>
      </c>
      <c r="E75" s="37">
        <v>64.983333333333334</v>
      </c>
      <c r="F75" s="37">
        <v>63.666666666666671</v>
      </c>
      <c r="G75" s="37">
        <v>61.63333333333334</v>
      </c>
      <c r="H75" s="37">
        <v>68.333333333333329</v>
      </c>
      <c r="I75" s="37">
        <v>70.36666666666666</v>
      </c>
      <c r="J75" s="37">
        <v>71.683333333333323</v>
      </c>
      <c r="K75" s="28">
        <v>69.05</v>
      </c>
      <c r="L75" s="28">
        <v>65.7</v>
      </c>
      <c r="M75" s="28">
        <v>87.869619999999998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4448.55</v>
      </c>
      <c r="D76" s="37">
        <v>4450.7666666666664</v>
      </c>
      <c r="E76" s="37">
        <v>4407.7833333333328</v>
      </c>
      <c r="F76" s="37">
        <v>4367.0166666666664</v>
      </c>
      <c r="G76" s="37">
        <v>4324.0333333333328</v>
      </c>
      <c r="H76" s="37">
        <v>4491.5333333333328</v>
      </c>
      <c r="I76" s="37">
        <v>4534.5166666666664</v>
      </c>
      <c r="J76" s="37">
        <v>4575.2833333333328</v>
      </c>
      <c r="K76" s="28">
        <v>4493.75</v>
      </c>
      <c r="L76" s="28">
        <v>4410</v>
      </c>
      <c r="M76" s="28">
        <v>2.9283100000000002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4374</v>
      </c>
      <c r="D77" s="37">
        <v>4405.5333333333338</v>
      </c>
      <c r="E77" s="37">
        <v>4312.0666666666675</v>
      </c>
      <c r="F77" s="37">
        <v>4250.1333333333341</v>
      </c>
      <c r="G77" s="37">
        <v>4156.6666666666679</v>
      </c>
      <c r="H77" s="37">
        <v>4467.4666666666672</v>
      </c>
      <c r="I77" s="37">
        <v>4560.9333333333325</v>
      </c>
      <c r="J77" s="37">
        <v>4622.8666666666668</v>
      </c>
      <c r="K77" s="28">
        <v>4499</v>
      </c>
      <c r="L77" s="28">
        <v>4343.6000000000004</v>
      </c>
      <c r="M77" s="28">
        <v>3.3342399999999999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2652.6</v>
      </c>
      <c r="D78" s="37">
        <v>2639.2166666666667</v>
      </c>
      <c r="E78" s="37">
        <v>2608.4833333333336</v>
      </c>
      <c r="F78" s="37">
        <v>2564.3666666666668</v>
      </c>
      <c r="G78" s="37">
        <v>2533.6333333333337</v>
      </c>
      <c r="H78" s="37">
        <v>2683.3333333333335</v>
      </c>
      <c r="I78" s="37">
        <v>2714.0666666666662</v>
      </c>
      <c r="J78" s="37">
        <v>2758.1833333333334</v>
      </c>
      <c r="K78" s="28">
        <v>2669.95</v>
      </c>
      <c r="L78" s="28">
        <v>2595.1</v>
      </c>
      <c r="M78" s="28">
        <v>2.3759399999999999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4030.35</v>
      </c>
      <c r="D79" s="37">
        <v>4019.1</v>
      </c>
      <c r="E79" s="37">
        <v>3981.25</v>
      </c>
      <c r="F79" s="37">
        <v>3932.15</v>
      </c>
      <c r="G79" s="37">
        <v>3894.3</v>
      </c>
      <c r="H79" s="37">
        <v>4068.2</v>
      </c>
      <c r="I79" s="37">
        <v>4106.0499999999993</v>
      </c>
      <c r="J79" s="37">
        <v>4155.1499999999996</v>
      </c>
      <c r="K79" s="28">
        <v>4056.95</v>
      </c>
      <c r="L79" s="28">
        <v>3970</v>
      </c>
      <c r="M79" s="28">
        <v>12.90222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2380.4</v>
      </c>
      <c r="D80" s="37">
        <v>2371.4</v>
      </c>
      <c r="E80" s="37">
        <v>2338</v>
      </c>
      <c r="F80" s="37">
        <v>2295.6</v>
      </c>
      <c r="G80" s="37">
        <v>2262.1999999999998</v>
      </c>
      <c r="H80" s="37">
        <v>2413.8000000000002</v>
      </c>
      <c r="I80" s="37">
        <v>2447.2000000000007</v>
      </c>
      <c r="J80" s="37">
        <v>2489.6000000000004</v>
      </c>
      <c r="K80" s="28">
        <v>2404.8000000000002</v>
      </c>
      <c r="L80" s="28">
        <v>2329</v>
      </c>
      <c r="M80" s="28">
        <v>6.6112299999999999</v>
      </c>
      <c r="N80" s="1"/>
      <c r="O80" s="1"/>
    </row>
    <row r="81" spans="1:15" ht="12.75" customHeight="1">
      <c r="A81" s="53">
        <v>72</v>
      </c>
      <c r="B81" s="28" t="s">
        <v>254</v>
      </c>
      <c r="C81" s="28">
        <v>468.8</v>
      </c>
      <c r="D81" s="37">
        <v>471.86666666666662</v>
      </c>
      <c r="E81" s="37">
        <v>463.43333333333322</v>
      </c>
      <c r="F81" s="37">
        <v>458.06666666666661</v>
      </c>
      <c r="G81" s="37">
        <v>449.63333333333321</v>
      </c>
      <c r="H81" s="37">
        <v>477.23333333333323</v>
      </c>
      <c r="I81" s="37">
        <v>485.66666666666663</v>
      </c>
      <c r="J81" s="37">
        <v>491.03333333333325</v>
      </c>
      <c r="K81" s="28">
        <v>480.3</v>
      </c>
      <c r="L81" s="28">
        <v>466.5</v>
      </c>
      <c r="M81" s="28">
        <v>2.19232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1145.8499999999999</v>
      </c>
      <c r="D82" s="37">
        <v>1154.9166666666667</v>
      </c>
      <c r="E82" s="37">
        <v>1130.9333333333334</v>
      </c>
      <c r="F82" s="37">
        <v>1116.0166666666667</v>
      </c>
      <c r="G82" s="37">
        <v>1092.0333333333333</v>
      </c>
      <c r="H82" s="37">
        <v>1169.8333333333335</v>
      </c>
      <c r="I82" s="37">
        <v>1193.8166666666666</v>
      </c>
      <c r="J82" s="37">
        <v>1208.7333333333336</v>
      </c>
      <c r="K82" s="28">
        <v>1178.9000000000001</v>
      </c>
      <c r="L82" s="28">
        <v>1140</v>
      </c>
      <c r="M82" s="28">
        <v>1.3083499999999999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1840.65</v>
      </c>
      <c r="D83" s="37">
        <v>1841.2166666666665</v>
      </c>
      <c r="E83" s="37">
        <v>1832.5333333333328</v>
      </c>
      <c r="F83" s="37">
        <v>1824.4166666666663</v>
      </c>
      <c r="G83" s="37">
        <v>1815.7333333333327</v>
      </c>
      <c r="H83" s="37">
        <v>1849.333333333333</v>
      </c>
      <c r="I83" s="37">
        <v>1858.0166666666669</v>
      </c>
      <c r="J83" s="37">
        <v>1866.1333333333332</v>
      </c>
      <c r="K83" s="28">
        <v>1849.9</v>
      </c>
      <c r="L83" s="28">
        <v>1833.1</v>
      </c>
      <c r="M83" s="28">
        <v>8.8770100000000003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154.85</v>
      </c>
      <c r="D84" s="37">
        <v>154.38333333333335</v>
      </c>
      <c r="E84" s="37">
        <v>153.26666666666671</v>
      </c>
      <c r="F84" s="37">
        <v>151.68333333333337</v>
      </c>
      <c r="G84" s="37">
        <v>150.56666666666672</v>
      </c>
      <c r="H84" s="37">
        <v>155.9666666666667</v>
      </c>
      <c r="I84" s="37">
        <v>157.08333333333331</v>
      </c>
      <c r="J84" s="37">
        <v>158.66666666666669</v>
      </c>
      <c r="K84" s="28">
        <v>155.5</v>
      </c>
      <c r="L84" s="28">
        <v>152.80000000000001</v>
      </c>
      <c r="M84" s="28">
        <v>14.58193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98.85</v>
      </c>
      <c r="D85" s="37">
        <v>98.183333333333337</v>
      </c>
      <c r="E85" s="37">
        <v>97.166666666666671</v>
      </c>
      <c r="F85" s="37">
        <v>95.483333333333334</v>
      </c>
      <c r="G85" s="37">
        <v>94.466666666666669</v>
      </c>
      <c r="H85" s="37">
        <v>99.866666666666674</v>
      </c>
      <c r="I85" s="37">
        <v>100.88333333333333</v>
      </c>
      <c r="J85" s="37">
        <v>102.56666666666668</v>
      </c>
      <c r="K85" s="28">
        <v>99.2</v>
      </c>
      <c r="L85" s="28">
        <v>96.5</v>
      </c>
      <c r="M85" s="28">
        <v>118.71146</v>
      </c>
      <c r="N85" s="1"/>
      <c r="O85" s="1"/>
    </row>
    <row r="86" spans="1:15" ht="12.75" customHeight="1">
      <c r="A86" s="53">
        <v>77</v>
      </c>
      <c r="B86" s="28" t="s">
        <v>256</v>
      </c>
      <c r="C86" s="28">
        <v>261.7</v>
      </c>
      <c r="D86" s="37">
        <v>260.41666666666663</v>
      </c>
      <c r="E86" s="37">
        <v>257.93333333333328</v>
      </c>
      <c r="F86" s="37">
        <v>254.16666666666663</v>
      </c>
      <c r="G86" s="37">
        <v>251.68333333333328</v>
      </c>
      <c r="H86" s="37">
        <v>264.18333333333328</v>
      </c>
      <c r="I86" s="37">
        <v>266.66666666666663</v>
      </c>
      <c r="J86" s="37">
        <v>270.43333333333328</v>
      </c>
      <c r="K86" s="28">
        <v>262.89999999999998</v>
      </c>
      <c r="L86" s="28">
        <v>256.64999999999998</v>
      </c>
      <c r="M86" s="28">
        <v>5.4394799999999996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143.44999999999999</v>
      </c>
      <c r="D87" s="37">
        <v>144.1</v>
      </c>
      <c r="E87" s="37">
        <v>142.04999999999998</v>
      </c>
      <c r="F87" s="37">
        <v>140.64999999999998</v>
      </c>
      <c r="G87" s="37">
        <v>138.59999999999997</v>
      </c>
      <c r="H87" s="37">
        <v>145.5</v>
      </c>
      <c r="I87" s="37">
        <v>147.55000000000001</v>
      </c>
      <c r="J87" s="37">
        <v>148.95000000000002</v>
      </c>
      <c r="K87" s="28">
        <v>146.15</v>
      </c>
      <c r="L87" s="28">
        <v>142.69999999999999</v>
      </c>
      <c r="M87" s="28">
        <v>128.17516000000001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38.049999999999997</v>
      </c>
      <c r="D88" s="37">
        <v>37.65</v>
      </c>
      <c r="E88" s="37">
        <v>37.15</v>
      </c>
      <c r="F88" s="37">
        <v>36.25</v>
      </c>
      <c r="G88" s="37">
        <v>35.75</v>
      </c>
      <c r="H88" s="37">
        <v>38.549999999999997</v>
      </c>
      <c r="I88" s="37">
        <v>39.049999999999997</v>
      </c>
      <c r="J88" s="37">
        <v>39.949999999999996</v>
      </c>
      <c r="K88" s="28">
        <v>38.15</v>
      </c>
      <c r="L88" s="28">
        <v>36.75</v>
      </c>
      <c r="M88" s="28">
        <v>166.87585999999999</v>
      </c>
      <c r="N88" s="1"/>
      <c r="O88" s="1"/>
    </row>
    <row r="89" spans="1:15" ht="12.75" customHeight="1">
      <c r="A89" s="53">
        <v>80</v>
      </c>
      <c r="B89" s="28" t="s">
        <v>257</v>
      </c>
      <c r="C89" s="28">
        <v>3199.85</v>
      </c>
      <c r="D89" s="37">
        <v>3221.9500000000003</v>
      </c>
      <c r="E89" s="37">
        <v>3147.9000000000005</v>
      </c>
      <c r="F89" s="37">
        <v>3095.9500000000003</v>
      </c>
      <c r="G89" s="37">
        <v>3021.9000000000005</v>
      </c>
      <c r="H89" s="37">
        <v>3273.9000000000005</v>
      </c>
      <c r="I89" s="37">
        <v>3347.9500000000007</v>
      </c>
      <c r="J89" s="37">
        <v>3399.9000000000005</v>
      </c>
      <c r="K89" s="28">
        <v>3296</v>
      </c>
      <c r="L89" s="28">
        <v>3170</v>
      </c>
      <c r="M89" s="28">
        <v>1.94024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450.05</v>
      </c>
      <c r="D90" s="37">
        <v>451.36666666666662</v>
      </c>
      <c r="E90" s="37">
        <v>443.18333333333322</v>
      </c>
      <c r="F90" s="37">
        <v>436.31666666666661</v>
      </c>
      <c r="G90" s="37">
        <v>428.13333333333321</v>
      </c>
      <c r="H90" s="37">
        <v>458.23333333333323</v>
      </c>
      <c r="I90" s="37">
        <v>466.41666666666663</v>
      </c>
      <c r="J90" s="37">
        <v>473.28333333333325</v>
      </c>
      <c r="K90" s="28">
        <v>459.55</v>
      </c>
      <c r="L90" s="28">
        <v>444.5</v>
      </c>
      <c r="M90" s="28">
        <v>8.9872300000000003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699.3</v>
      </c>
      <c r="D91" s="37">
        <v>703.85</v>
      </c>
      <c r="E91" s="37">
        <v>686.7</v>
      </c>
      <c r="F91" s="37">
        <v>674.1</v>
      </c>
      <c r="G91" s="37">
        <v>656.95</v>
      </c>
      <c r="H91" s="37">
        <v>716.45</v>
      </c>
      <c r="I91" s="37">
        <v>733.59999999999991</v>
      </c>
      <c r="J91" s="37">
        <v>746.2</v>
      </c>
      <c r="K91" s="28">
        <v>721</v>
      </c>
      <c r="L91" s="28">
        <v>691.25</v>
      </c>
      <c r="M91" s="28">
        <v>28.03453</v>
      </c>
      <c r="N91" s="1"/>
      <c r="O91" s="1"/>
    </row>
    <row r="92" spans="1:15" ht="12.75" customHeight="1">
      <c r="A92" s="53">
        <v>83</v>
      </c>
      <c r="B92" s="28" t="s">
        <v>259</v>
      </c>
      <c r="C92" s="28">
        <v>487.8</v>
      </c>
      <c r="D92" s="37">
        <v>489.26666666666665</v>
      </c>
      <c r="E92" s="37">
        <v>484.5333333333333</v>
      </c>
      <c r="F92" s="37">
        <v>481.26666666666665</v>
      </c>
      <c r="G92" s="37">
        <v>476.5333333333333</v>
      </c>
      <c r="H92" s="37">
        <v>492.5333333333333</v>
      </c>
      <c r="I92" s="37">
        <v>497.26666666666665</v>
      </c>
      <c r="J92" s="37">
        <v>500.5333333333333</v>
      </c>
      <c r="K92" s="28">
        <v>494</v>
      </c>
      <c r="L92" s="28">
        <v>486</v>
      </c>
      <c r="M92" s="28">
        <v>1.3507199999999999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1578.95</v>
      </c>
      <c r="D93" s="37">
        <v>1577.0666666666666</v>
      </c>
      <c r="E93" s="37">
        <v>1547.1333333333332</v>
      </c>
      <c r="F93" s="37">
        <v>1515.3166666666666</v>
      </c>
      <c r="G93" s="37">
        <v>1485.3833333333332</v>
      </c>
      <c r="H93" s="37">
        <v>1608.8833333333332</v>
      </c>
      <c r="I93" s="37">
        <v>1638.8166666666666</v>
      </c>
      <c r="J93" s="37">
        <v>1670.6333333333332</v>
      </c>
      <c r="K93" s="28">
        <v>1607</v>
      </c>
      <c r="L93" s="28">
        <v>1545.25</v>
      </c>
      <c r="M93" s="28">
        <v>8.7299000000000007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1582.5</v>
      </c>
      <c r="D94" s="37">
        <v>1566.1833333333332</v>
      </c>
      <c r="E94" s="37">
        <v>1541.4166666666663</v>
      </c>
      <c r="F94" s="37">
        <v>1500.333333333333</v>
      </c>
      <c r="G94" s="37">
        <v>1475.5666666666662</v>
      </c>
      <c r="H94" s="37">
        <v>1607.2666666666664</v>
      </c>
      <c r="I94" s="37">
        <v>1632.0333333333333</v>
      </c>
      <c r="J94" s="37">
        <v>1673.1166666666666</v>
      </c>
      <c r="K94" s="28">
        <v>1590.95</v>
      </c>
      <c r="L94" s="28">
        <v>1525.1</v>
      </c>
      <c r="M94" s="28">
        <v>10.137359999999999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491.9</v>
      </c>
      <c r="D95" s="37">
        <v>495.23333333333335</v>
      </c>
      <c r="E95" s="37">
        <v>483.86666666666667</v>
      </c>
      <c r="F95" s="37">
        <v>475.83333333333331</v>
      </c>
      <c r="G95" s="37">
        <v>464.46666666666664</v>
      </c>
      <c r="H95" s="37">
        <v>503.26666666666671</v>
      </c>
      <c r="I95" s="37">
        <v>514.63333333333344</v>
      </c>
      <c r="J95" s="37">
        <v>522.66666666666674</v>
      </c>
      <c r="K95" s="28">
        <v>506.6</v>
      </c>
      <c r="L95" s="28">
        <v>487.2</v>
      </c>
      <c r="M95" s="28">
        <v>15.12778</v>
      </c>
      <c r="N95" s="1"/>
      <c r="O95" s="1"/>
    </row>
    <row r="96" spans="1:15" ht="12.75" customHeight="1">
      <c r="A96" s="53">
        <v>87</v>
      </c>
      <c r="B96" s="28" t="s">
        <v>260</v>
      </c>
      <c r="C96" s="28">
        <v>268.3</v>
      </c>
      <c r="D96" s="37">
        <v>267.81666666666666</v>
      </c>
      <c r="E96" s="37">
        <v>263.0333333333333</v>
      </c>
      <c r="F96" s="37">
        <v>257.76666666666665</v>
      </c>
      <c r="G96" s="37">
        <v>252.98333333333329</v>
      </c>
      <c r="H96" s="37">
        <v>273.08333333333331</v>
      </c>
      <c r="I96" s="37">
        <v>277.86666666666673</v>
      </c>
      <c r="J96" s="37">
        <v>283.13333333333333</v>
      </c>
      <c r="K96" s="28">
        <v>272.60000000000002</v>
      </c>
      <c r="L96" s="28">
        <v>262.55</v>
      </c>
      <c r="M96" s="28">
        <v>8.8887699999999992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1176.4000000000001</v>
      </c>
      <c r="D97" s="37">
        <v>1173.4833333333333</v>
      </c>
      <c r="E97" s="37">
        <v>1165.2166666666667</v>
      </c>
      <c r="F97" s="37">
        <v>1154.0333333333333</v>
      </c>
      <c r="G97" s="37">
        <v>1145.7666666666667</v>
      </c>
      <c r="H97" s="37">
        <v>1184.6666666666667</v>
      </c>
      <c r="I97" s="37">
        <v>1192.9333333333336</v>
      </c>
      <c r="J97" s="37">
        <v>1204.1166666666668</v>
      </c>
      <c r="K97" s="28">
        <v>1181.75</v>
      </c>
      <c r="L97" s="28">
        <v>1162.3</v>
      </c>
      <c r="M97" s="28">
        <v>45.168700000000001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2160.35</v>
      </c>
      <c r="D98" s="37">
        <v>2149.4</v>
      </c>
      <c r="E98" s="37">
        <v>2131.9500000000003</v>
      </c>
      <c r="F98" s="37">
        <v>2103.5500000000002</v>
      </c>
      <c r="G98" s="37">
        <v>2086.1000000000004</v>
      </c>
      <c r="H98" s="37">
        <v>2177.8000000000002</v>
      </c>
      <c r="I98" s="37">
        <v>2195.25</v>
      </c>
      <c r="J98" s="37">
        <v>2223.65</v>
      </c>
      <c r="K98" s="28">
        <v>2166.85</v>
      </c>
      <c r="L98" s="28">
        <v>2121</v>
      </c>
      <c r="M98" s="28">
        <v>2.7744800000000001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1494.15</v>
      </c>
      <c r="D99" s="37">
        <v>1483.1166666666668</v>
      </c>
      <c r="E99" s="37">
        <v>1468.2333333333336</v>
      </c>
      <c r="F99" s="37">
        <v>1442.3166666666668</v>
      </c>
      <c r="G99" s="37">
        <v>1427.4333333333336</v>
      </c>
      <c r="H99" s="37">
        <v>1509.0333333333335</v>
      </c>
      <c r="I99" s="37">
        <v>1523.9166666666667</v>
      </c>
      <c r="J99" s="37">
        <v>1549.8333333333335</v>
      </c>
      <c r="K99" s="28">
        <v>1498</v>
      </c>
      <c r="L99" s="28">
        <v>1457.2</v>
      </c>
      <c r="M99" s="28">
        <v>52.309069999999998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529.29999999999995</v>
      </c>
      <c r="D100" s="37">
        <v>525.43333333333328</v>
      </c>
      <c r="E100" s="37">
        <v>520.36666666666656</v>
      </c>
      <c r="F100" s="37">
        <v>511.43333333333328</v>
      </c>
      <c r="G100" s="37">
        <v>506.36666666666656</v>
      </c>
      <c r="H100" s="37">
        <v>534.36666666666656</v>
      </c>
      <c r="I100" s="37">
        <v>539.43333333333339</v>
      </c>
      <c r="J100" s="37">
        <v>548.36666666666656</v>
      </c>
      <c r="K100" s="28">
        <v>530.5</v>
      </c>
      <c r="L100" s="28">
        <v>516.5</v>
      </c>
      <c r="M100" s="28">
        <v>34.576059999999998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1124.95</v>
      </c>
      <c r="D101" s="37">
        <v>1121.6499999999999</v>
      </c>
      <c r="E101" s="37">
        <v>1099.2999999999997</v>
      </c>
      <c r="F101" s="37">
        <v>1073.6499999999999</v>
      </c>
      <c r="G101" s="37">
        <v>1051.2999999999997</v>
      </c>
      <c r="H101" s="37">
        <v>1147.2999999999997</v>
      </c>
      <c r="I101" s="37">
        <v>1169.6499999999996</v>
      </c>
      <c r="J101" s="37">
        <v>1195.2999999999997</v>
      </c>
      <c r="K101" s="28">
        <v>1144</v>
      </c>
      <c r="L101" s="28">
        <v>1096</v>
      </c>
      <c r="M101" s="28">
        <v>12.07877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2423.65</v>
      </c>
      <c r="D102" s="37">
        <v>2401.2333333333331</v>
      </c>
      <c r="E102" s="37">
        <v>2367.4666666666662</v>
      </c>
      <c r="F102" s="37">
        <v>2311.2833333333333</v>
      </c>
      <c r="G102" s="37">
        <v>2277.5166666666664</v>
      </c>
      <c r="H102" s="37">
        <v>2457.4166666666661</v>
      </c>
      <c r="I102" s="37">
        <v>2491.1833333333334</v>
      </c>
      <c r="J102" s="37">
        <v>2547.3666666666659</v>
      </c>
      <c r="K102" s="28">
        <v>2435</v>
      </c>
      <c r="L102" s="28">
        <v>2345.0500000000002</v>
      </c>
      <c r="M102" s="28">
        <v>4.7020799999999996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593.45000000000005</v>
      </c>
      <c r="D103" s="37">
        <v>594.50000000000011</v>
      </c>
      <c r="E103" s="37">
        <v>586.1500000000002</v>
      </c>
      <c r="F103" s="37">
        <v>578.85000000000014</v>
      </c>
      <c r="G103" s="37">
        <v>570.50000000000023</v>
      </c>
      <c r="H103" s="37">
        <v>601.80000000000018</v>
      </c>
      <c r="I103" s="37">
        <v>610.15000000000009</v>
      </c>
      <c r="J103" s="37">
        <v>617.45000000000016</v>
      </c>
      <c r="K103" s="28">
        <v>602.85</v>
      </c>
      <c r="L103" s="28">
        <v>587.20000000000005</v>
      </c>
      <c r="M103" s="28">
        <v>74.903000000000006</v>
      </c>
      <c r="N103" s="1"/>
      <c r="O103" s="1"/>
    </row>
    <row r="104" spans="1:15" ht="12.75" customHeight="1">
      <c r="A104" s="53">
        <v>95</v>
      </c>
      <c r="B104" s="28" t="s">
        <v>261</v>
      </c>
      <c r="C104" s="28">
        <v>1414.75</v>
      </c>
      <c r="D104" s="37">
        <v>1419.9333333333334</v>
      </c>
      <c r="E104" s="37">
        <v>1392.8666666666668</v>
      </c>
      <c r="F104" s="37">
        <v>1370.9833333333333</v>
      </c>
      <c r="G104" s="37">
        <v>1343.9166666666667</v>
      </c>
      <c r="H104" s="37">
        <v>1441.8166666666668</v>
      </c>
      <c r="I104" s="37">
        <v>1468.8833333333334</v>
      </c>
      <c r="J104" s="37">
        <v>1490.7666666666669</v>
      </c>
      <c r="K104" s="28">
        <v>1447</v>
      </c>
      <c r="L104" s="28">
        <v>1398.05</v>
      </c>
      <c r="M104" s="28">
        <v>5.6957899999999997</v>
      </c>
      <c r="N104" s="1"/>
      <c r="O104" s="1"/>
    </row>
    <row r="105" spans="1:15" ht="12.75" customHeight="1">
      <c r="A105" s="53">
        <v>96</v>
      </c>
      <c r="B105" s="28" t="s">
        <v>389</v>
      </c>
      <c r="C105" s="28">
        <v>118.2</v>
      </c>
      <c r="D105" s="37">
        <v>118.23333333333333</v>
      </c>
      <c r="E105" s="37">
        <v>116.46666666666667</v>
      </c>
      <c r="F105" s="37">
        <v>114.73333333333333</v>
      </c>
      <c r="G105" s="37">
        <v>112.96666666666667</v>
      </c>
      <c r="H105" s="37">
        <v>119.96666666666667</v>
      </c>
      <c r="I105" s="37">
        <v>121.73333333333335</v>
      </c>
      <c r="J105" s="37">
        <v>123.46666666666667</v>
      </c>
      <c r="K105" s="28">
        <v>120</v>
      </c>
      <c r="L105" s="28">
        <v>116.5</v>
      </c>
      <c r="M105" s="28">
        <v>48.372920000000001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280.14999999999998</v>
      </c>
      <c r="D106" s="37">
        <v>280.23333333333329</v>
      </c>
      <c r="E106" s="37">
        <v>274.56666666666661</v>
      </c>
      <c r="F106" s="37">
        <v>268.98333333333329</v>
      </c>
      <c r="G106" s="37">
        <v>263.31666666666661</v>
      </c>
      <c r="H106" s="37">
        <v>285.81666666666661</v>
      </c>
      <c r="I106" s="37">
        <v>291.48333333333323</v>
      </c>
      <c r="J106" s="37">
        <v>297.06666666666661</v>
      </c>
      <c r="K106" s="28">
        <v>285.89999999999998</v>
      </c>
      <c r="L106" s="28">
        <v>274.64999999999998</v>
      </c>
      <c r="M106" s="28">
        <v>85.27328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1993.5</v>
      </c>
      <c r="D107" s="37">
        <v>2005.4166666666667</v>
      </c>
      <c r="E107" s="37">
        <v>1957.0833333333335</v>
      </c>
      <c r="F107" s="37">
        <v>1920.6666666666667</v>
      </c>
      <c r="G107" s="37">
        <v>1872.3333333333335</v>
      </c>
      <c r="H107" s="37">
        <v>2041.8333333333335</v>
      </c>
      <c r="I107" s="37">
        <v>2090.166666666667</v>
      </c>
      <c r="J107" s="37">
        <v>2126.5833333333335</v>
      </c>
      <c r="K107" s="28">
        <v>2053.75</v>
      </c>
      <c r="L107" s="28">
        <v>1969</v>
      </c>
      <c r="M107" s="28">
        <v>53.563029999999998</v>
      </c>
      <c r="N107" s="1"/>
      <c r="O107" s="1"/>
    </row>
    <row r="108" spans="1:15" ht="12.75" customHeight="1">
      <c r="A108" s="53">
        <v>99</v>
      </c>
      <c r="B108" s="28" t="s">
        <v>262</v>
      </c>
      <c r="C108" s="28">
        <v>313</v>
      </c>
      <c r="D108" s="37">
        <v>313.15000000000003</v>
      </c>
      <c r="E108" s="37">
        <v>311.30000000000007</v>
      </c>
      <c r="F108" s="37">
        <v>309.60000000000002</v>
      </c>
      <c r="G108" s="37">
        <v>307.75000000000006</v>
      </c>
      <c r="H108" s="37">
        <v>314.85000000000008</v>
      </c>
      <c r="I108" s="37">
        <v>316.7000000000001</v>
      </c>
      <c r="J108" s="37">
        <v>318.40000000000009</v>
      </c>
      <c r="K108" s="28">
        <v>315</v>
      </c>
      <c r="L108" s="28">
        <v>311.45</v>
      </c>
      <c r="M108" s="28">
        <v>11.783160000000001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2402.75</v>
      </c>
      <c r="D109" s="37">
        <v>2392.7666666666669</v>
      </c>
      <c r="E109" s="37">
        <v>2365.5333333333338</v>
      </c>
      <c r="F109" s="37">
        <v>2328.3166666666671</v>
      </c>
      <c r="G109" s="37">
        <v>2301.0833333333339</v>
      </c>
      <c r="H109" s="37">
        <v>2429.9833333333336</v>
      </c>
      <c r="I109" s="37">
        <v>2457.2166666666662</v>
      </c>
      <c r="J109" s="37">
        <v>2494.4333333333334</v>
      </c>
      <c r="K109" s="28">
        <v>2420</v>
      </c>
      <c r="L109" s="28">
        <v>2355.5500000000002</v>
      </c>
      <c r="M109" s="28">
        <v>63.578560000000003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718.2</v>
      </c>
      <c r="D110" s="37">
        <v>712.9</v>
      </c>
      <c r="E110" s="37">
        <v>704.8</v>
      </c>
      <c r="F110" s="37">
        <v>691.4</v>
      </c>
      <c r="G110" s="37">
        <v>683.3</v>
      </c>
      <c r="H110" s="37">
        <v>726.3</v>
      </c>
      <c r="I110" s="37">
        <v>734.40000000000009</v>
      </c>
      <c r="J110" s="37">
        <v>747.8</v>
      </c>
      <c r="K110" s="28">
        <v>721</v>
      </c>
      <c r="L110" s="28">
        <v>699.5</v>
      </c>
      <c r="M110" s="28">
        <v>117.61758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1250.4000000000001</v>
      </c>
      <c r="D111" s="37">
        <v>1242.5</v>
      </c>
      <c r="E111" s="37">
        <v>1232</v>
      </c>
      <c r="F111" s="37">
        <v>1213.5999999999999</v>
      </c>
      <c r="G111" s="37">
        <v>1203.0999999999999</v>
      </c>
      <c r="H111" s="37">
        <v>1260.9000000000001</v>
      </c>
      <c r="I111" s="37">
        <v>1271.4000000000001</v>
      </c>
      <c r="J111" s="37">
        <v>1289.8000000000002</v>
      </c>
      <c r="K111" s="28">
        <v>1253</v>
      </c>
      <c r="L111" s="28">
        <v>1224.0999999999999</v>
      </c>
      <c r="M111" s="28">
        <v>3.8897599999999999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481.75</v>
      </c>
      <c r="D112" s="37">
        <v>479.51666666666665</v>
      </c>
      <c r="E112" s="37">
        <v>473.23333333333329</v>
      </c>
      <c r="F112" s="37">
        <v>464.71666666666664</v>
      </c>
      <c r="G112" s="37">
        <v>458.43333333333328</v>
      </c>
      <c r="H112" s="37">
        <v>488.0333333333333</v>
      </c>
      <c r="I112" s="37">
        <v>494.31666666666661</v>
      </c>
      <c r="J112" s="37">
        <v>502.83333333333331</v>
      </c>
      <c r="K112" s="28">
        <v>485.8</v>
      </c>
      <c r="L112" s="28">
        <v>471</v>
      </c>
      <c r="M112" s="28">
        <v>11.004860000000001</v>
      </c>
      <c r="N112" s="1"/>
      <c r="O112" s="1"/>
    </row>
    <row r="113" spans="1:15" ht="12.75" customHeight="1">
      <c r="A113" s="53">
        <v>104</v>
      </c>
      <c r="B113" s="28" t="s">
        <v>263</v>
      </c>
      <c r="C113" s="28">
        <v>669.75</v>
      </c>
      <c r="D113" s="37">
        <v>658.55000000000007</v>
      </c>
      <c r="E113" s="37">
        <v>643.20000000000016</v>
      </c>
      <c r="F113" s="37">
        <v>616.65000000000009</v>
      </c>
      <c r="G113" s="37">
        <v>601.30000000000018</v>
      </c>
      <c r="H113" s="37">
        <v>685.10000000000014</v>
      </c>
      <c r="I113" s="37">
        <v>700.45</v>
      </c>
      <c r="J113" s="37">
        <v>727.00000000000011</v>
      </c>
      <c r="K113" s="28">
        <v>673.9</v>
      </c>
      <c r="L113" s="28">
        <v>632</v>
      </c>
      <c r="M113" s="28">
        <v>4.4201899999999998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40.6</v>
      </c>
      <c r="D114" s="37">
        <v>40.966666666666661</v>
      </c>
      <c r="E114" s="37">
        <v>39.933333333333323</v>
      </c>
      <c r="F114" s="37">
        <v>39.266666666666659</v>
      </c>
      <c r="G114" s="37">
        <v>38.23333333333332</v>
      </c>
      <c r="H114" s="37">
        <v>41.633333333333326</v>
      </c>
      <c r="I114" s="37">
        <v>42.666666666666671</v>
      </c>
      <c r="J114" s="37">
        <v>43.333333333333329</v>
      </c>
      <c r="K114" s="28">
        <v>42</v>
      </c>
      <c r="L114" s="28">
        <v>40.299999999999997</v>
      </c>
      <c r="M114" s="28">
        <v>520.99991999999997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249.75</v>
      </c>
      <c r="D115" s="37">
        <v>248.01666666666665</v>
      </c>
      <c r="E115" s="37">
        <v>245.2833333333333</v>
      </c>
      <c r="F115" s="37">
        <v>240.81666666666666</v>
      </c>
      <c r="G115" s="37">
        <v>238.08333333333331</v>
      </c>
      <c r="H115" s="37">
        <v>252.48333333333329</v>
      </c>
      <c r="I115" s="37">
        <v>255.21666666666664</v>
      </c>
      <c r="J115" s="37">
        <v>259.68333333333328</v>
      </c>
      <c r="K115" s="28">
        <v>250.75</v>
      </c>
      <c r="L115" s="28">
        <v>243.55</v>
      </c>
      <c r="M115" s="28">
        <v>369.45425999999998</v>
      </c>
      <c r="N115" s="1"/>
      <c r="O115" s="1"/>
    </row>
    <row r="116" spans="1:15" ht="12.75" customHeight="1">
      <c r="A116" s="53">
        <v>107</v>
      </c>
      <c r="B116" s="28" t="s">
        <v>264</v>
      </c>
      <c r="C116" s="28">
        <v>4485</v>
      </c>
      <c r="D116" s="37">
        <v>4448.333333333333</v>
      </c>
      <c r="E116" s="37">
        <v>4386.6666666666661</v>
      </c>
      <c r="F116" s="37">
        <v>4288.333333333333</v>
      </c>
      <c r="G116" s="37">
        <v>4226.6666666666661</v>
      </c>
      <c r="H116" s="37">
        <v>4546.6666666666661</v>
      </c>
      <c r="I116" s="37">
        <v>4608.3333333333321</v>
      </c>
      <c r="J116" s="37">
        <v>4706.6666666666661</v>
      </c>
      <c r="K116" s="28">
        <v>4510</v>
      </c>
      <c r="L116" s="28">
        <v>4350</v>
      </c>
      <c r="M116" s="28">
        <v>0.96545000000000003</v>
      </c>
      <c r="N116" s="1"/>
      <c r="O116" s="1"/>
    </row>
    <row r="117" spans="1:15" ht="12.75" customHeight="1">
      <c r="A117" s="53">
        <v>108</v>
      </c>
      <c r="B117" s="28" t="s">
        <v>404</v>
      </c>
      <c r="C117" s="28">
        <v>154.1</v>
      </c>
      <c r="D117" s="37">
        <v>153.93333333333334</v>
      </c>
      <c r="E117" s="37">
        <v>151.96666666666667</v>
      </c>
      <c r="F117" s="37">
        <v>149.83333333333334</v>
      </c>
      <c r="G117" s="37">
        <v>147.86666666666667</v>
      </c>
      <c r="H117" s="37">
        <v>156.06666666666666</v>
      </c>
      <c r="I117" s="37">
        <v>158.03333333333336</v>
      </c>
      <c r="J117" s="37">
        <v>160.16666666666666</v>
      </c>
      <c r="K117" s="28">
        <v>155.9</v>
      </c>
      <c r="L117" s="28">
        <v>151.80000000000001</v>
      </c>
      <c r="M117" s="28">
        <v>11.134779999999999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208.75</v>
      </c>
      <c r="D118" s="37">
        <v>209.51666666666665</v>
      </c>
      <c r="E118" s="37">
        <v>205.0333333333333</v>
      </c>
      <c r="F118" s="37">
        <v>201.31666666666666</v>
      </c>
      <c r="G118" s="37">
        <v>196.83333333333331</v>
      </c>
      <c r="H118" s="37">
        <v>213.23333333333329</v>
      </c>
      <c r="I118" s="37">
        <v>217.71666666666664</v>
      </c>
      <c r="J118" s="37">
        <v>221.43333333333328</v>
      </c>
      <c r="K118" s="28">
        <v>214</v>
      </c>
      <c r="L118" s="28">
        <v>205.8</v>
      </c>
      <c r="M118" s="28">
        <v>91.325789999999998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120.65</v>
      </c>
      <c r="D119" s="37">
        <v>120.33333333333333</v>
      </c>
      <c r="E119" s="37">
        <v>118.81666666666666</v>
      </c>
      <c r="F119" s="37">
        <v>116.98333333333333</v>
      </c>
      <c r="G119" s="37">
        <v>115.46666666666667</v>
      </c>
      <c r="H119" s="37">
        <v>122.16666666666666</v>
      </c>
      <c r="I119" s="37">
        <v>123.68333333333334</v>
      </c>
      <c r="J119" s="37">
        <v>125.51666666666665</v>
      </c>
      <c r="K119" s="28">
        <v>121.85</v>
      </c>
      <c r="L119" s="28">
        <v>118.5</v>
      </c>
      <c r="M119" s="28">
        <v>206.19525999999999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765.8</v>
      </c>
      <c r="D120" s="37">
        <v>763.9666666666667</v>
      </c>
      <c r="E120" s="37">
        <v>753.93333333333339</v>
      </c>
      <c r="F120" s="37">
        <v>742.06666666666672</v>
      </c>
      <c r="G120" s="37">
        <v>732.03333333333342</v>
      </c>
      <c r="H120" s="37">
        <v>775.83333333333337</v>
      </c>
      <c r="I120" s="37">
        <v>785.86666666666667</v>
      </c>
      <c r="J120" s="37">
        <v>797.73333333333335</v>
      </c>
      <c r="K120" s="28">
        <v>774</v>
      </c>
      <c r="L120" s="28">
        <v>752.1</v>
      </c>
      <c r="M120" s="28">
        <v>26.705469999999998</v>
      </c>
      <c r="N120" s="1"/>
      <c r="O120" s="1"/>
    </row>
    <row r="121" spans="1:15" ht="12.75" customHeight="1">
      <c r="A121" s="53">
        <v>112</v>
      </c>
      <c r="B121" s="28" t="s">
        <v>828</v>
      </c>
      <c r="C121" s="28">
        <v>22.35</v>
      </c>
      <c r="D121" s="37">
        <v>22.433333333333334</v>
      </c>
      <c r="E121" s="37">
        <v>22.116666666666667</v>
      </c>
      <c r="F121" s="37">
        <v>21.883333333333333</v>
      </c>
      <c r="G121" s="37">
        <v>21.566666666666666</v>
      </c>
      <c r="H121" s="37">
        <v>22.666666666666668</v>
      </c>
      <c r="I121" s="37">
        <v>22.983333333333338</v>
      </c>
      <c r="J121" s="37">
        <v>23.216666666666669</v>
      </c>
      <c r="K121" s="28">
        <v>22.75</v>
      </c>
      <c r="L121" s="28">
        <v>22.2</v>
      </c>
      <c r="M121" s="28">
        <v>73.664420000000007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370.9</v>
      </c>
      <c r="D122" s="37">
        <v>371.90000000000003</v>
      </c>
      <c r="E122" s="37">
        <v>367.00000000000006</v>
      </c>
      <c r="F122" s="37">
        <v>363.1</v>
      </c>
      <c r="G122" s="37">
        <v>358.20000000000005</v>
      </c>
      <c r="H122" s="37">
        <v>375.80000000000007</v>
      </c>
      <c r="I122" s="37">
        <v>380.70000000000005</v>
      </c>
      <c r="J122" s="37">
        <v>384.60000000000008</v>
      </c>
      <c r="K122" s="28">
        <v>376.8</v>
      </c>
      <c r="L122" s="28">
        <v>368</v>
      </c>
      <c r="M122" s="28">
        <v>23.086780000000001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211.85</v>
      </c>
      <c r="D123" s="37">
        <v>211.21666666666667</v>
      </c>
      <c r="E123" s="37">
        <v>209.38333333333333</v>
      </c>
      <c r="F123" s="37">
        <v>206.91666666666666</v>
      </c>
      <c r="G123" s="37">
        <v>205.08333333333331</v>
      </c>
      <c r="H123" s="37">
        <v>213.68333333333334</v>
      </c>
      <c r="I123" s="37">
        <v>215.51666666666665</v>
      </c>
      <c r="J123" s="37">
        <v>217.98333333333335</v>
      </c>
      <c r="K123" s="28">
        <v>213.05</v>
      </c>
      <c r="L123" s="28">
        <v>208.75</v>
      </c>
      <c r="M123" s="28">
        <v>21.665089999999999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927.7</v>
      </c>
      <c r="D124" s="37">
        <v>921.1</v>
      </c>
      <c r="E124" s="37">
        <v>910.2</v>
      </c>
      <c r="F124" s="37">
        <v>892.7</v>
      </c>
      <c r="G124" s="37">
        <v>881.80000000000007</v>
      </c>
      <c r="H124" s="37">
        <v>938.6</v>
      </c>
      <c r="I124" s="37">
        <v>949.49999999999989</v>
      </c>
      <c r="J124" s="37">
        <v>967</v>
      </c>
      <c r="K124" s="28">
        <v>932</v>
      </c>
      <c r="L124" s="28">
        <v>903.6</v>
      </c>
      <c r="M124" s="28">
        <v>27.64481</v>
      </c>
      <c r="N124" s="1"/>
      <c r="O124" s="1"/>
    </row>
    <row r="125" spans="1:15" ht="12.75" customHeight="1">
      <c r="A125" s="53">
        <v>116</v>
      </c>
      <c r="B125" s="28" t="s">
        <v>165</v>
      </c>
      <c r="C125" s="28">
        <v>4760.45</v>
      </c>
      <c r="D125" s="37">
        <v>4704.2333333333336</v>
      </c>
      <c r="E125" s="37">
        <v>4616.5166666666673</v>
      </c>
      <c r="F125" s="37">
        <v>4472.5833333333339</v>
      </c>
      <c r="G125" s="37">
        <v>4384.8666666666677</v>
      </c>
      <c r="H125" s="37">
        <v>4848.166666666667</v>
      </c>
      <c r="I125" s="37">
        <v>4935.8833333333341</v>
      </c>
      <c r="J125" s="37">
        <v>5079.8166666666666</v>
      </c>
      <c r="K125" s="28">
        <v>4791.95</v>
      </c>
      <c r="L125" s="28">
        <v>4560.3</v>
      </c>
      <c r="M125" s="28">
        <v>6.6350199999999999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1887.4</v>
      </c>
      <c r="D126" s="37">
        <v>1872.1333333333332</v>
      </c>
      <c r="E126" s="37">
        <v>1854.2666666666664</v>
      </c>
      <c r="F126" s="37">
        <v>1821.1333333333332</v>
      </c>
      <c r="G126" s="37">
        <v>1803.2666666666664</v>
      </c>
      <c r="H126" s="37">
        <v>1905.2666666666664</v>
      </c>
      <c r="I126" s="37">
        <v>1923.1333333333332</v>
      </c>
      <c r="J126" s="37">
        <v>1956.2666666666664</v>
      </c>
      <c r="K126" s="28">
        <v>1890</v>
      </c>
      <c r="L126" s="28">
        <v>1839</v>
      </c>
      <c r="M126" s="28">
        <v>57.093820000000001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1836.25</v>
      </c>
      <c r="D127" s="37">
        <v>1816.6666666666667</v>
      </c>
      <c r="E127" s="37">
        <v>1781.8333333333335</v>
      </c>
      <c r="F127" s="37">
        <v>1727.4166666666667</v>
      </c>
      <c r="G127" s="37">
        <v>1692.5833333333335</v>
      </c>
      <c r="H127" s="37">
        <v>1871.0833333333335</v>
      </c>
      <c r="I127" s="37">
        <v>1905.916666666667</v>
      </c>
      <c r="J127" s="37">
        <v>1960.3333333333335</v>
      </c>
      <c r="K127" s="28">
        <v>1851.5</v>
      </c>
      <c r="L127" s="28">
        <v>1762.25</v>
      </c>
      <c r="M127" s="28">
        <v>9.9008199999999995</v>
      </c>
      <c r="N127" s="1"/>
      <c r="O127" s="1"/>
    </row>
    <row r="128" spans="1:15" ht="12.75" customHeight="1">
      <c r="A128" s="53">
        <v>119</v>
      </c>
      <c r="B128" s="28" t="s">
        <v>265</v>
      </c>
      <c r="C128" s="28">
        <v>999.75</v>
      </c>
      <c r="D128" s="37">
        <v>1002.7833333333333</v>
      </c>
      <c r="E128" s="37">
        <v>992.06666666666661</v>
      </c>
      <c r="F128" s="37">
        <v>984.38333333333333</v>
      </c>
      <c r="G128" s="37">
        <v>973.66666666666663</v>
      </c>
      <c r="H128" s="37">
        <v>1010.4666666666666</v>
      </c>
      <c r="I128" s="37">
        <v>1021.1833333333333</v>
      </c>
      <c r="J128" s="37">
        <v>1028.8666666666666</v>
      </c>
      <c r="K128" s="28">
        <v>1013.5</v>
      </c>
      <c r="L128" s="28">
        <v>995.1</v>
      </c>
      <c r="M128" s="28">
        <v>2.1051000000000002</v>
      </c>
      <c r="N128" s="1"/>
      <c r="O128" s="1"/>
    </row>
    <row r="129" spans="1:15" ht="12.75" customHeight="1">
      <c r="A129" s="53">
        <v>120</v>
      </c>
      <c r="B129" s="28" t="s">
        <v>266</v>
      </c>
      <c r="C129" s="28">
        <v>301.14999999999998</v>
      </c>
      <c r="D129" s="37">
        <v>302.38333333333333</v>
      </c>
      <c r="E129" s="37">
        <v>298.76666666666665</v>
      </c>
      <c r="F129" s="37">
        <v>296.38333333333333</v>
      </c>
      <c r="G129" s="37">
        <v>292.76666666666665</v>
      </c>
      <c r="H129" s="37">
        <v>304.76666666666665</v>
      </c>
      <c r="I129" s="37">
        <v>308.38333333333333</v>
      </c>
      <c r="J129" s="37">
        <v>310.76666666666665</v>
      </c>
      <c r="K129" s="28">
        <v>306</v>
      </c>
      <c r="L129" s="28">
        <v>300</v>
      </c>
      <c r="M129" s="28">
        <v>1.66238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696.5</v>
      </c>
      <c r="D130" s="37">
        <v>691.28333333333342</v>
      </c>
      <c r="E130" s="37">
        <v>682.66666666666686</v>
      </c>
      <c r="F130" s="37">
        <v>668.83333333333348</v>
      </c>
      <c r="G130" s="37">
        <v>660.21666666666692</v>
      </c>
      <c r="H130" s="37">
        <v>705.11666666666679</v>
      </c>
      <c r="I130" s="37">
        <v>713.73333333333335</v>
      </c>
      <c r="J130" s="37">
        <v>727.56666666666672</v>
      </c>
      <c r="K130" s="28">
        <v>699.9</v>
      </c>
      <c r="L130" s="28">
        <v>677.45</v>
      </c>
      <c r="M130" s="28">
        <v>48.11589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493.1</v>
      </c>
      <c r="D131" s="37">
        <v>491.2833333333333</v>
      </c>
      <c r="E131" s="37">
        <v>484.81666666666661</v>
      </c>
      <c r="F131" s="37">
        <v>476.5333333333333</v>
      </c>
      <c r="G131" s="37">
        <v>470.06666666666661</v>
      </c>
      <c r="H131" s="37">
        <v>499.56666666666661</v>
      </c>
      <c r="I131" s="37">
        <v>506.0333333333333</v>
      </c>
      <c r="J131" s="37">
        <v>514.31666666666661</v>
      </c>
      <c r="K131" s="28">
        <v>497.75</v>
      </c>
      <c r="L131" s="28">
        <v>483</v>
      </c>
      <c r="M131" s="28">
        <v>58.452179999999998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2621.35</v>
      </c>
      <c r="D132" s="37">
        <v>2581.1166666666668</v>
      </c>
      <c r="E132" s="37">
        <v>2522.2333333333336</v>
      </c>
      <c r="F132" s="37">
        <v>2423.1166666666668</v>
      </c>
      <c r="G132" s="37">
        <v>2364.2333333333336</v>
      </c>
      <c r="H132" s="37">
        <v>2680.2333333333336</v>
      </c>
      <c r="I132" s="37">
        <v>2739.1166666666668</v>
      </c>
      <c r="J132" s="37">
        <v>2838.2333333333336</v>
      </c>
      <c r="K132" s="28">
        <v>2640</v>
      </c>
      <c r="L132" s="28">
        <v>2482</v>
      </c>
      <c r="M132" s="28">
        <v>16.01024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1807.85</v>
      </c>
      <c r="D133" s="37">
        <v>1792.2666666666664</v>
      </c>
      <c r="E133" s="37">
        <v>1770.9333333333329</v>
      </c>
      <c r="F133" s="37">
        <v>1734.0166666666664</v>
      </c>
      <c r="G133" s="37">
        <v>1712.6833333333329</v>
      </c>
      <c r="H133" s="37">
        <v>1829.1833333333329</v>
      </c>
      <c r="I133" s="37">
        <v>1850.5166666666664</v>
      </c>
      <c r="J133" s="37">
        <v>1887.4333333333329</v>
      </c>
      <c r="K133" s="28">
        <v>1813.6</v>
      </c>
      <c r="L133" s="28">
        <v>1755.35</v>
      </c>
      <c r="M133" s="28">
        <v>33.974559999999997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75.099999999999994</v>
      </c>
      <c r="D134" s="37">
        <v>73.899999999999991</v>
      </c>
      <c r="E134" s="37">
        <v>72.299999999999983</v>
      </c>
      <c r="F134" s="37">
        <v>69.499999999999986</v>
      </c>
      <c r="G134" s="37">
        <v>67.899999999999977</v>
      </c>
      <c r="H134" s="37">
        <v>76.699999999999989</v>
      </c>
      <c r="I134" s="37">
        <v>78.299999999999983</v>
      </c>
      <c r="J134" s="37">
        <v>81.099999999999994</v>
      </c>
      <c r="K134" s="28">
        <v>75.5</v>
      </c>
      <c r="L134" s="28">
        <v>71.099999999999994</v>
      </c>
      <c r="M134" s="28">
        <v>200.21496999999999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4878.55</v>
      </c>
      <c r="D135" s="37">
        <v>4830.083333333333</v>
      </c>
      <c r="E135" s="37">
        <v>4768.5166666666664</v>
      </c>
      <c r="F135" s="37">
        <v>4658.4833333333336</v>
      </c>
      <c r="G135" s="37">
        <v>4596.916666666667</v>
      </c>
      <c r="H135" s="37">
        <v>4940.1166666666659</v>
      </c>
      <c r="I135" s="37">
        <v>5001.6833333333334</v>
      </c>
      <c r="J135" s="37">
        <v>5111.7166666666653</v>
      </c>
      <c r="K135" s="28">
        <v>4891.6499999999996</v>
      </c>
      <c r="L135" s="28">
        <v>4720.05</v>
      </c>
      <c r="M135" s="28">
        <v>2.3595600000000001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366.8</v>
      </c>
      <c r="D136" s="37">
        <v>363.8</v>
      </c>
      <c r="E136" s="37">
        <v>356.40000000000003</v>
      </c>
      <c r="F136" s="37">
        <v>346</v>
      </c>
      <c r="G136" s="37">
        <v>338.6</v>
      </c>
      <c r="H136" s="37">
        <v>374.20000000000005</v>
      </c>
      <c r="I136" s="37">
        <v>381.6</v>
      </c>
      <c r="J136" s="37">
        <v>392.00000000000006</v>
      </c>
      <c r="K136" s="28">
        <v>371.2</v>
      </c>
      <c r="L136" s="28">
        <v>353.4</v>
      </c>
      <c r="M136" s="28">
        <v>48.262540000000001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6117.55</v>
      </c>
      <c r="D137" s="37">
        <v>6075.8666666666659</v>
      </c>
      <c r="E137" s="37">
        <v>6001.7333333333318</v>
      </c>
      <c r="F137" s="37">
        <v>5885.9166666666661</v>
      </c>
      <c r="G137" s="37">
        <v>5811.7833333333319</v>
      </c>
      <c r="H137" s="37">
        <v>6191.6833333333316</v>
      </c>
      <c r="I137" s="37">
        <v>6265.8166666666648</v>
      </c>
      <c r="J137" s="37">
        <v>6381.6333333333314</v>
      </c>
      <c r="K137" s="28">
        <v>6150</v>
      </c>
      <c r="L137" s="28">
        <v>5960.05</v>
      </c>
      <c r="M137" s="28">
        <v>2.4908000000000001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1774.05</v>
      </c>
      <c r="D138" s="37">
        <v>1757.4000000000003</v>
      </c>
      <c r="E138" s="37">
        <v>1737.8000000000006</v>
      </c>
      <c r="F138" s="37">
        <v>1701.5500000000004</v>
      </c>
      <c r="G138" s="37">
        <v>1681.9500000000007</v>
      </c>
      <c r="H138" s="37">
        <v>1793.6500000000005</v>
      </c>
      <c r="I138" s="37">
        <v>1813.2500000000005</v>
      </c>
      <c r="J138" s="37">
        <v>1849.5000000000005</v>
      </c>
      <c r="K138" s="28">
        <v>1777</v>
      </c>
      <c r="L138" s="28">
        <v>1721.15</v>
      </c>
      <c r="M138" s="28">
        <v>39.860300000000002</v>
      </c>
      <c r="N138" s="1"/>
      <c r="O138" s="1"/>
    </row>
    <row r="139" spans="1:15" ht="12.75" customHeight="1">
      <c r="A139" s="53">
        <v>130</v>
      </c>
      <c r="B139" s="28" t="s">
        <v>267</v>
      </c>
      <c r="C139" s="28">
        <v>594.04999999999995</v>
      </c>
      <c r="D139" s="37">
        <v>593.23333333333323</v>
      </c>
      <c r="E139" s="37">
        <v>587.46666666666647</v>
      </c>
      <c r="F139" s="37">
        <v>580.88333333333321</v>
      </c>
      <c r="G139" s="37">
        <v>575.11666666666645</v>
      </c>
      <c r="H139" s="37">
        <v>599.81666666666649</v>
      </c>
      <c r="I139" s="37">
        <v>605.58333333333314</v>
      </c>
      <c r="J139" s="37">
        <v>612.16666666666652</v>
      </c>
      <c r="K139" s="28">
        <v>599</v>
      </c>
      <c r="L139" s="28">
        <v>586.65</v>
      </c>
      <c r="M139" s="28">
        <v>14.92679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757.25</v>
      </c>
      <c r="D140" s="37">
        <v>757.83333333333337</v>
      </c>
      <c r="E140" s="37">
        <v>750.06666666666672</v>
      </c>
      <c r="F140" s="37">
        <v>742.88333333333333</v>
      </c>
      <c r="G140" s="37">
        <v>735.11666666666667</v>
      </c>
      <c r="H140" s="37">
        <v>765.01666666666677</v>
      </c>
      <c r="I140" s="37">
        <v>772.78333333333342</v>
      </c>
      <c r="J140" s="37">
        <v>779.96666666666681</v>
      </c>
      <c r="K140" s="28">
        <v>765.6</v>
      </c>
      <c r="L140" s="28">
        <v>750.65</v>
      </c>
      <c r="M140" s="28">
        <v>12.618650000000001</v>
      </c>
      <c r="N140" s="1"/>
      <c r="O140" s="1"/>
    </row>
    <row r="141" spans="1:15" ht="12.75" customHeight="1">
      <c r="A141" s="53">
        <v>132</v>
      </c>
      <c r="B141" s="28" t="s">
        <v>161</v>
      </c>
      <c r="C141" s="28">
        <v>67096.600000000006</v>
      </c>
      <c r="D141" s="37">
        <v>66765.53333333334</v>
      </c>
      <c r="E141" s="37">
        <v>66231.06666666668</v>
      </c>
      <c r="F141" s="37">
        <v>65365.53333333334</v>
      </c>
      <c r="G141" s="37">
        <v>64831.06666666668</v>
      </c>
      <c r="H141" s="37">
        <v>67631.06666666668</v>
      </c>
      <c r="I141" s="37">
        <v>68165.533333333326</v>
      </c>
      <c r="J141" s="37">
        <v>69031.06666666668</v>
      </c>
      <c r="K141" s="28">
        <v>67300</v>
      </c>
      <c r="L141" s="28">
        <v>65900</v>
      </c>
      <c r="M141" s="28">
        <v>9.6629999999999994E-2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753.05</v>
      </c>
      <c r="D142" s="37">
        <v>756.13333333333333</v>
      </c>
      <c r="E142" s="37">
        <v>743.26666666666665</v>
      </c>
      <c r="F142" s="37">
        <v>733.48333333333335</v>
      </c>
      <c r="G142" s="37">
        <v>720.61666666666667</v>
      </c>
      <c r="H142" s="37">
        <v>765.91666666666663</v>
      </c>
      <c r="I142" s="37">
        <v>778.78333333333319</v>
      </c>
      <c r="J142" s="37">
        <v>788.56666666666661</v>
      </c>
      <c r="K142" s="28">
        <v>769</v>
      </c>
      <c r="L142" s="28">
        <v>746.35</v>
      </c>
      <c r="M142" s="28">
        <v>3.3475299999999999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160.4</v>
      </c>
      <c r="D143" s="37">
        <v>158.93333333333334</v>
      </c>
      <c r="E143" s="37">
        <v>156.96666666666667</v>
      </c>
      <c r="F143" s="37">
        <v>153.53333333333333</v>
      </c>
      <c r="G143" s="37">
        <v>151.56666666666666</v>
      </c>
      <c r="H143" s="37">
        <v>162.36666666666667</v>
      </c>
      <c r="I143" s="37">
        <v>164.33333333333337</v>
      </c>
      <c r="J143" s="37">
        <v>167.76666666666668</v>
      </c>
      <c r="K143" s="28">
        <v>160.9</v>
      </c>
      <c r="L143" s="28">
        <v>155.5</v>
      </c>
      <c r="M143" s="28">
        <v>44.409190000000002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785.6</v>
      </c>
      <c r="D144" s="37">
        <v>781.2166666666667</v>
      </c>
      <c r="E144" s="37">
        <v>773.38333333333344</v>
      </c>
      <c r="F144" s="37">
        <v>761.16666666666674</v>
      </c>
      <c r="G144" s="37">
        <v>753.33333333333348</v>
      </c>
      <c r="H144" s="37">
        <v>793.43333333333339</v>
      </c>
      <c r="I144" s="37">
        <v>801.26666666666665</v>
      </c>
      <c r="J144" s="37">
        <v>813.48333333333335</v>
      </c>
      <c r="K144" s="28">
        <v>789.05</v>
      </c>
      <c r="L144" s="28">
        <v>769</v>
      </c>
      <c r="M144" s="28">
        <v>54.368749999999999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116.65</v>
      </c>
      <c r="D145" s="37">
        <v>116.14999999999999</v>
      </c>
      <c r="E145" s="37">
        <v>114.69999999999999</v>
      </c>
      <c r="F145" s="37">
        <v>112.75</v>
      </c>
      <c r="G145" s="37">
        <v>111.3</v>
      </c>
      <c r="H145" s="37">
        <v>118.09999999999998</v>
      </c>
      <c r="I145" s="37">
        <v>119.55</v>
      </c>
      <c r="J145" s="37">
        <v>121.49999999999997</v>
      </c>
      <c r="K145" s="28">
        <v>117.6</v>
      </c>
      <c r="L145" s="28">
        <v>114.2</v>
      </c>
      <c r="M145" s="28">
        <v>67.027609999999996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492.1</v>
      </c>
      <c r="D146" s="37">
        <v>494.5333333333333</v>
      </c>
      <c r="E146" s="37">
        <v>484.06666666666661</v>
      </c>
      <c r="F146" s="37">
        <v>476.0333333333333</v>
      </c>
      <c r="G146" s="37">
        <v>465.56666666666661</v>
      </c>
      <c r="H146" s="37">
        <v>502.56666666666661</v>
      </c>
      <c r="I146" s="37">
        <v>513.0333333333333</v>
      </c>
      <c r="J146" s="37">
        <v>521.06666666666661</v>
      </c>
      <c r="K146" s="28">
        <v>505</v>
      </c>
      <c r="L146" s="28">
        <v>486.5</v>
      </c>
      <c r="M146" s="28">
        <v>11.430120000000001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7766.65</v>
      </c>
      <c r="D147" s="37">
        <v>7704.0999999999995</v>
      </c>
      <c r="E147" s="37">
        <v>7599.1999999999989</v>
      </c>
      <c r="F147" s="37">
        <v>7431.7499999999991</v>
      </c>
      <c r="G147" s="37">
        <v>7326.8499999999985</v>
      </c>
      <c r="H147" s="37">
        <v>7871.5499999999993</v>
      </c>
      <c r="I147" s="37">
        <v>7976.4499999999989</v>
      </c>
      <c r="J147" s="37">
        <v>8143.9</v>
      </c>
      <c r="K147" s="28">
        <v>7809</v>
      </c>
      <c r="L147" s="28">
        <v>7536.65</v>
      </c>
      <c r="M147" s="28">
        <v>10.93502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784.05</v>
      </c>
      <c r="D148" s="37">
        <v>782.4</v>
      </c>
      <c r="E148" s="37">
        <v>770.8</v>
      </c>
      <c r="F148" s="37">
        <v>757.55</v>
      </c>
      <c r="G148" s="37">
        <v>745.94999999999993</v>
      </c>
      <c r="H148" s="37">
        <v>795.65</v>
      </c>
      <c r="I148" s="37">
        <v>807.25000000000011</v>
      </c>
      <c r="J148" s="37">
        <v>820.5</v>
      </c>
      <c r="K148" s="28">
        <v>794</v>
      </c>
      <c r="L148" s="28">
        <v>769.15</v>
      </c>
      <c r="M148" s="28">
        <v>5.7799399999999999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4034.4</v>
      </c>
      <c r="D149" s="37">
        <v>4011.7999999999997</v>
      </c>
      <c r="E149" s="37">
        <v>3978.5999999999995</v>
      </c>
      <c r="F149" s="37">
        <v>3922.7999999999997</v>
      </c>
      <c r="G149" s="37">
        <v>3889.5999999999995</v>
      </c>
      <c r="H149" s="37">
        <v>4067.5999999999995</v>
      </c>
      <c r="I149" s="37">
        <v>4100.7999999999993</v>
      </c>
      <c r="J149" s="37">
        <v>4156.5999999999995</v>
      </c>
      <c r="K149" s="28">
        <v>4045</v>
      </c>
      <c r="L149" s="28">
        <v>3956</v>
      </c>
      <c r="M149" s="28">
        <v>4.2267999999999999</v>
      </c>
      <c r="N149" s="1"/>
      <c r="O149" s="1"/>
    </row>
    <row r="150" spans="1:15" ht="12.75" customHeight="1">
      <c r="A150" s="53">
        <v>141</v>
      </c>
      <c r="B150" s="28" t="s">
        <v>160</v>
      </c>
      <c r="C150" s="28">
        <v>3186.65</v>
      </c>
      <c r="D150" s="37">
        <v>3160.4</v>
      </c>
      <c r="E150" s="37">
        <v>3121.8</v>
      </c>
      <c r="F150" s="37">
        <v>3056.9500000000003</v>
      </c>
      <c r="G150" s="37">
        <v>3018.3500000000004</v>
      </c>
      <c r="H150" s="37">
        <v>3225.25</v>
      </c>
      <c r="I150" s="37">
        <v>3263.8499999999995</v>
      </c>
      <c r="J150" s="37">
        <v>3328.7</v>
      </c>
      <c r="K150" s="28">
        <v>3199</v>
      </c>
      <c r="L150" s="28">
        <v>3095.55</v>
      </c>
      <c r="M150" s="28">
        <v>6.5528899999999997</v>
      </c>
      <c r="N150" s="1"/>
      <c r="O150" s="1"/>
    </row>
    <row r="151" spans="1:15" ht="12.75" customHeight="1">
      <c r="A151" s="53">
        <v>142</v>
      </c>
      <c r="B151" s="28" t="s">
        <v>162</v>
      </c>
      <c r="C151" s="28">
        <v>1369</v>
      </c>
      <c r="D151" s="37">
        <v>1361.3666666666666</v>
      </c>
      <c r="E151" s="37">
        <v>1347.7333333333331</v>
      </c>
      <c r="F151" s="37">
        <v>1326.4666666666665</v>
      </c>
      <c r="G151" s="37">
        <v>1312.833333333333</v>
      </c>
      <c r="H151" s="37">
        <v>1382.6333333333332</v>
      </c>
      <c r="I151" s="37">
        <v>1396.2666666666669</v>
      </c>
      <c r="J151" s="37">
        <v>1417.5333333333333</v>
      </c>
      <c r="K151" s="28">
        <v>1375</v>
      </c>
      <c r="L151" s="28">
        <v>1340.1</v>
      </c>
      <c r="M151" s="28">
        <v>4.7625400000000004</v>
      </c>
      <c r="N151" s="1"/>
      <c r="O151" s="1"/>
    </row>
    <row r="152" spans="1:15" ht="12.75" customHeight="1">
      <c r="A152" s="53">
        <v>143</v>
      </c>
      <c r="B152" s="28" t="s">
        <v>268</v>
      </c>
      <c r="C152" s="28">
        <v>799.35</v>
      </c>
      <c r="D152" s="37">
        <v>804.80000000000007</v>
      </c>
      <c r="E152" s="37">
        <v>791.55000000000018</v>
      </c>
      <c r="F152" s="37">
        <v>783.75000000000011</v>
      </c>
      <c r="G152" s="37">
        <v>770.50000000000023</v>
      </c>
      <c r="H152" s="37">
        <v>812.60000000000014</v>
      </c>
      <c r="I152" s="37">
        <v>825.84999999999991</v>
      </c>
      <c r="J152" s="37">
        <v>833.65000000000009</v>
      </c>
      <c r="K152" s="28">
        <v>818.05</v>
      </c>
      <c r="L152" s="28">
        <v>797</v>
      </c>
      <c r="M152" s="28">
        <v>4.3053999999999997</v>
      </c>
      <c r="N152" s="1"/>
      <c r="O152" s="1"/>
    </row>
    <row r="153" spans="1:15" ht="12.75" customHeight="1">
      <c r="A153" s="53">
        <v>144</v>
      </c>
      <c r="B153" s="28" t="s">
        <v>168</v>
      </c>
      <c r="C153" s="28">
        <v>151.65</v>
      </c>
      <c r="D153" s="37">
        <v>152.33333333333334</v>
      </c>
      <c r="E153" s="37">
        <v>149.91666666666669</v>
      </c>
      <c r="F153" s="37">
        <v>148.18333333333334</v>
      </c>
      <c r="G153" s="37">
        <v>145.76666666666668</v>
      </c>
      <c r="H153" s="37">
        <v>154.06666666666669</v>
      </c>
      <c r="I153" s="37">
        <v>156.48333333333338</v>
      </c>
      <c r="J153" s="37">
        <v>158.2166666666667</v>
      </c>
      <c r="K153" s="28">
        <v>154.75</v>
      </c>
      <c r="L153" s="28">
        <v>150.6</v>
      </c>
      <c r="M153" s="28">
        <v>74.520759999999996</v>
      </c>
      <c r="N153" s="1"/>
      <c r="O153" s="1"/>
    </row>
    <row r="154" spans="1:15" ht="12.75" customHeight="1">
      <c r="A154" s="53">
        <v>145</v>
      </c>
      <c r="B154" s="28" t="s">
        <v>170</v>
      </c>
      <c r="C154" s="28">
        <v>132.85</v>
      </c>
      <c r="D154" s="37">
        <v>132.91666666666666</v>
      </c>
      <c r="E154" s="37">
        <v>131.68333333333331</v>
      </c>
      <c r="F154" s="37">
        <v>130.51666666666665</v>
      </c>
      <c r="G154" s="37">
        <v>129.2833333333333</v>
      </c>
      <c r="H154" s="37">
        <v>134.08333333333331</v>
      </c>
      <c r="I154" s="37">
        <v>135.31666666666666</v>
      </c>
      <c r="J154" s="37">
        <v>136.48333333333332</v>
      </c>
      <c r="K154" s="28">
        <v>134.15</v>
      </c>
      <c r="L154" s="28">
        <v>131.75</v>
      </c>
      <c r="M154" s="28">
        <v>103.43711999999999</v>
      </c>
      <c r="N154" s="1"/>
      <c r="O154" s="1"/>
    </row>
    <row r="155" spans="1:15" ht="12.75" customHeight="1">
      <c r="A155" s="53">
        <v>146</v>
      </c>
      <c r="B155" s="28" t="s">
        <v>164</v>
      </c>
      <c r="C155" s="28">
        <v>122.2</v>
      </c>
      <c r="D155" s="37">
        <v>123.3</v>
      </c>
      <c r="E155" s="37">
        <v>120.6</v>
      </c>
      <c r="F155" s="37">
        <v>119</v>
      </c>
      <c r="G155" s="37">
        <v>116.3</v>
      </c>
      <c r="H155" s="37">
        <v>124.89999999999999</v>
      </c>
      <c r="I155" s="37">
        <v>127.60000000000001</v>
      </c>
      <c r="J155" s="37">
        <v>129.19999999999999</v>
      </c>
      <c r="K155" s="28">
        <v>126</v>
      </c>
      <c r="L155" s="28">
        <v>121.7</v>
      </c>
      <c r="M155" s="28">
        <v>234.99880999999999</v>
      </c>
      <c r="N155" s="1"/>
      <c r="O155" s="1"/>
    </row>
    <row r="156" spans="1:15" ht="12.75" customHeight="1">
      <c r="A156" s="53">
        <v>147</v>
      </c>
      <c r="B156" s="28" t="s">
        <v>166</v>
      </c>
      <c r="C156" s="28">
        <v>4062.35</v>
      </c>
      <c r="D156" s="37">
        <v>4060.8000000000006</v>
      </c>
      <c r="E156" s="37">
        <v>3986.6000000000013</v>
      </c>
      <c r="F156" s="37">
        <v>3910.8500000000008</v>
      </c>
      <c r="G156" s="37">
        <v>3836.6500000000015</v>
      </c>
      <c r="H156" s="37">
        <v>4136.5500000000011</v>
      </c>
      <c r="I156" s="37">
        <v>4210.7500000000009</v>
      </c>
      <c r="J156" s="37">
        <v>4286.5000000000009</v>
      </c>
      <c r="K156" s="28">
        <v>4135</v>
      </c>
      <c r="L156" s="28">
        <v>3985.05</v>
      </c>
      <c r="M156" s="28">
        <v>1.32738</v>
      </c>
      <c r="N156" s="1"/>
      <c r="O156" s="1"/>
    </row>
    <row r="157" spans="1:15" ht="12.75" customHeight="1">
      <c r="A157" s="53">
        <v>148</v>
      </c>
      <c r="B157" s="28" t="s">
        <v>167</v>
      </c>
      <c r="C157" s="28">
        <v>17429.25</v>
      </c>
      <c r="D157" s="37">
        <v>17517.616666666665</v>
      </c>
      <c r="E157" s="37">
        <v>17165.283333333329</v>
      </c>
      <c r="F157" s="37">
        <v>16901.316666666666</v>
      </c>
      <c r="G157" s="37">
        <v>16548.98333333333</v>
      </c>
      <c r="H157" s="37">
        <v>17781.583333333328</v>
      </c>
      <c r="I157" s="37">
        <v>18133.916666666664</v>
      </c>
      <c r="J157" s="37">
        <v>18397.883333333328</v>
      </c>
      <c r="K157" s="28">
        <v>17869.95</v>
      </c>
      <c r="L157" s="28">
        <v>17253.650000000001</v>
      </c>
      <c r="M157" s="28">
        <v>1.4022399999999999</v>
      </c>
      <c r="N157" s="1"/>
      <c r="O157" s="1"/>
    </row>
    <row r="158" spans="1:15" ht="12.75" customHeight="1">
      <c r="A158" s="53">
        <v>149</v>
      </c>
      <c r="B158" s="28" t="s">
        <v>163</v>
      </c>
      <c r="C158" s="28">
        <v>334.8</v>
      </c>
      <c r="D158" s="37">
        <v>334.50000000000006</v>
      </c>
      <c r="E158" s="37">
        <v>330.40000000000009</v>
      </c>
      <c r="F158" s="37">
        <v>326.00000000000006</v>
      </c>
      <c r="G158" s="37">
        <v>321.90000000000009</v>
      </c>
      <c r="H158" s="37">
        <v>338.90000000000009</v>
      </c>
      <c r="I158" s="37">
        <v>343.00000000000011</v>
      </c>
      <c r="J158" s="37">
        <v>347.40000000000009</v>
      </c>
      <c r="K158" s="28">
        <v>338.6</v>
      </c>
      <c r="L158" s="28">
        <v>330.1</v>
      </c>
      <c r="M158" s="28">
        <v>3.32315</v>
      </c>
      <c r="N158" s="1"/>
      <c r="O158" s="1"/>
    </row>
    <row r="159" spans="1:15" ht="12.75" customHeight="1">
      <c r="A159" s="53">
        <v>150</v>
      </c>
      <c r="B159" s="28" t="s">
        <v>269</v>
      </c>
      <c r="C159" s="28">
        <v>913.55</v>
      </c>
      <c r="D159" s="37">
        <v>906.7166666666667</v>
      </c>
      <c r="E159" s="37">
        <v>895.48333333333335</v>
      </c>
      <c r="F159" s="37">
        <v>877.41666666666663</v>
      </c>
      <c r="G159" s="37">
        <v>866.18333333333328</v>
      </c>
      <c r="H159" s="37">
        <v>924.78333333333342</v>
      </c>
      <c r="I159" s="37">
        <v>936.01666666666677</v>
      </c>
      <c r="J159" s="37">
        <v>954.08333333333348</v>
      </c>
      <c r="K159" s="28">
        <v>917.95</v>
      </c>
      <c r="L159" s="28">
        <v>888.65</v>
      </c>
      <c r="M159" s="28">
        <v>14.03285</v>
      </c>
      <c r="N159" s="1"/>
      <c r="O159" s="1"/>
    </row>
    <row r="160" spans="1:15" ht="12.75" customHeight="1">
      <c r="A160" s="53">
        <v>151</v>
      </c>
      <c r="B160" s="28" t="s">
        <v>171</v>
      </c>
      <c r="C160" s="28">
        <v>175.45</v>
      </c>
      <c r="D160" s="37">
        <v>176.83333333333334</v>
      </c>
      <c r="E160" s="37">
        <v>172.41666666666669</v>
      </c>
      <c r="F160" s="37">
        <v>169.38333333333335</v>
      </c>
      <c r="G160" s="37">
        <v>164.9666666666667</v>
      </c>
      <c r="H160" s="37">
        <v>179.86666666666667</v>
      </c>
      <c r="I160" s="37">
        <v>184.28333333333336</v>
      </c>
      <c r="J160" s="37">
        <v>187.31666666666666</v>
      </c>
      <c r="K160" s="28">
        <v>181.25</v>
      </c>
      <c r="L160" s="28">
        <v>173.8</v>
      </c>
      <c r="M160" s="28">
        <v>397.42745000000002</v>
      </c>
      <c r="N160" s="1"/>
      <c r="O160" s="1"/>
    </row>
    <row r="161" spans="1:15" ht="12.75" customHeight="1">
      <c r="A161" s="53">
        <v>152</v>
      </c>
      <c r="B161" s="28" t="s">
        <v>270</v>
      </c>
      <c r="C161" s="28">
        <v>230.35</v>
      </c>
      <c r="D161" s="37">
        <v>234.26666666666665</v>
      </c>
      <c r="E161" s="37">
        <v>225.08333333333331</v>
      </c>
      <c r="F161" s="37">
        <v>219.81666666666666</v>
      </c>
      <c r="G161" s="37">
        <v>210.63333333333333</v>
      </c>
      <c r="H161" s="37">
        <v>239.5333333333333</v>
      </c>
      <c r="I161" s="37">
        <v>248.71666666666664</v>
      </c>
      <c r="J161" s="37">
        <v>253.98333333333329</v>
      </c>
      <c r="K161" s="28">
        <v>243.45</v>
      </c>
      <c r="L161" s="28">
        <v>229</v>
      </c>
      <c r="M161" s="28">
        <v>31.006889999999999</v>
      </c>
      <c r="N161" s="1"/>
      <c r="O161" s="1"/>
    </row>
    <row r="162" spans="1:15" ht="12.75" customHeight="1">
      <c r="A162" s="53">
        <v>153</v>
      </c>
      <c r="B162" s="28" t="s">
        <v>178</v>
      </c>
      <c r="C162" s="28">
        <v>2777.75</v>
      </c>
      <c r="D162" s="37">
        <v>2765.4333333333329</v>
      </c>
      <c r="E162" s="37">
        <v>2737.3166666666657</v>
      </c>
      <c r="F162" s="37">
        <v>2696.8833333333328</v>
      </c>
      <c r="G162" s="37">
        <v>2668.7666666666655</v>
      </c>
      <c r="H162" s="37">
        <v>2805.8666666666659</v>
      </c>
      <c r="I162" s="37">
        <v>2833.9833333333336</v>
      </c>
      <c r="J162" s="37">
        <v>2874.4166666666661</v>
      </c>
      <c r="K162" s="28">
        <v>2793.55</v>
      </c>
      <c r="L162" s="28">
        <v>2725</v>
      </c>
      <c r="M162" s="28">
        <v>2.14161</v>
      </c>
      <c r="N162" s="1"/>
      <c r="O162" s="1"/>
    </row>
    <row r="163" spans="1:15" ht="12.75" customHeight="1">
      <c r="A163" s="53">
        <v>154</v>
      </c>
      <c r="B163" s="28" t="s">
        <v>172</v>
      </c>
      <c r="C163" s="28">
        <v>41790.1</v>
      </c>
      <c r="D163" s="37">
        <v>41507.633333333331</v>
      </c>
      <c r="E163" s="37">
        <v>41059.46666666666</v>
      </c>
      <c r="F163" s="37">
        <v>40328.833333333328</v>
      </c>
      <c r="G163" s="37">
        <v>39880.666666666657</v>
      </c>
      <c r="H163" s="37">
        <v>42238.266666666663</v>
      </c>
      <c r="I163" s="37">
        <v>42686.433333333334</v>
      </c>
      <c r="J163" s="37">
        <v>43417.066666666666</v>
      </c>
      <c r="K163" s="28">
        <v>41955.8</v>
      </c>
      <c r="L163" s="28">
        <v>40777</v>
      </c>
      <c r="M163" s="28">
        <v>0.23776</v>
      </c>
      <c r="N163" s="1"/>
      <c r="O163" s="1"/>
    </row>
    <row r="164" spans="1:15" ht="12.75" customHeight="1">
      <c r="A164" s="53">
        <v>155</v>
      </c>
      <c r="B164" s="28" t="s">
        <v>174</v>
      </c>
      <c r="C164" s="28">
        <v>194.7</v>
      </c>
      <c r="D164" s="37">
        <v>194.46666666666667</v>
      </c>
      <c r="E164" s="37">
        <v>192.98333333333335</v>
      </c>
      <c r="F164" s="37">
        <v>191.26666666666668</v>
      </c>
      <c r="G164" s="37">
        <v>189.78333333333336</v>
      </c>
      <c r="H164" s="37">
        <v>196.18333333333334</v>
      </c>
      <c r="I164" s="37">
        <v>197.66666666666663</v>
      </c>
      <c r="J164" s="37">
        <v>199.38333333333333</v>
      </c>
      <c r="K164" s="28">
        <v>195.95</v>
      </c>
      <c r="L164" s="28">
        <v>192.75</v>
      </c>
      <c r="M164" s="28">
        <v>32.973529999999997</v>
      </c>
      <c r="N164" s="1"/>
      <c r="O164" s="1"/>
    </row>
    <row r="165" spans="1:15" ht="12.75" customHeight="1">
      <c r="A165" s="53">
        <v>156</v>
      </c>
      <c r="B165" s="28" t="s">
        <v>176</v>
      </c>
      <c r="C165" s="28">
        <v>4435.6499999999996</v>
      </c>
      <c r="D165" s="37">
        <v>4461.1500000000005</v>
      </c>
      <c r="E165" s="37">
        <v>4390.8000000000011</v>
      </c>
      <c r="F165" s="37">
        <v>4345.9500000000007</v>
      </c>
      <c r="G165" s="37">
        <v>4275.6000000000013</v>
      </c>
      <c r="H165" s="37">
        <v>4506.0000000000009</v>
      </c>
      <c r="I165" s="37">
        <v>4576.3500000000013</v>
      </c>
      <c r="J165" s="37">
        <v>4621.2000000000007</v>
      </c>
      <c r="K165" s="28">
        <v>4531.5</v>
      </c>
      <c r="L165" s="28">
        <v>4416.3</v>
      </c>
      <c r="M165" s="28">
        <v>0.33105000000000001</v>
      </c>
      <c r="N165" s="1"/>
      <c r="O165" s="1"/>
    </row>
    <row r="166" spans="1:15" ht="12.75" customHeight="1">
      <c r="A166" s="53">
        <v>157</v>
      </c>
      <c r="B166" s="28" t="s">
        <v>177</v>
      </c>
      <c r="C166" s="28">
        <v>2450.35</v>
      </c>
      <c r="D166" s="37">
        <v>2443.4500000000003</v>
      </c>
      <c r="E166" s="37">
        <v>2411.9000000000005</v>
      </c>
      <c r="F166" s="37">
        <v>2373.4500000000003</v>
      </c>
      <c r="G166" s="37">
        <v>2341.9000000000005</v>
      </c>
      <c r="H166" s="37">
        <v>2481.9000000000005</v>
      </c>
      <c r="I166" s="37">
        <v>2513.4500000000007</v>
      </c>
      <c r="J166" s="37">
        <v>2551.9000000000005</v>
      </c>
      <c r="K166" s="28">
        <v>2475</v>
      </c>
      <c r="L166" s="28">
        <v>2405</v>
      </c>
      <c r="M166" s="28">
        <v>4.5703399999999998</v>
      </c>
      <c r="N166" s="1"/>
      <c r="O166" s="1"/>
    </row>
    <row r="167" spans="1:15" ht="12.75" customHeight="1">
      <c r="A167" s="53">
        <v>158</v>
      </c>
      <c r="B167" s="28" t="s">
        <v>173</v>
      </c>
      <c r="C167" s="28">
        <v>2202.15</v>
      </c>
      <c r="D167" s="37">
        <v>2203.7000000000003</v>
      </c>
      <c r="E167" s="37">
        <v>2162.7500000000005</v>
      </c>
      <c r="F167" s="37">
        <v>2123.3500000000004</v>
      </c>
      <c r="G167" s="37">
        <v>2082.4000000000005</v>
      </c>
      <c r="H167" s="37">
        <v>2243.1000000000004</v>
      </c>
      <c r="I167" s="37">
        <v>2284.0500000000002</v>
      </c>
      <c r="J167" s="37">
        <v>2323.4500000000003</v>
      </c>
      <c r="K167" s="28">
        <v>2244.65</v>
      </c>
      <c r="L167" s="28">
        <v>2164.3000000000002</v>
      </c>
      <c r="M167" s="28">
        <v>6.3353599999999997</v>
      </c>
      <c r="N167" s="1"/>
      <c r="O167" s="1"/>
    </row>
    <row r="168" spans="1:15" ht="12.75" customHeight="1">
      <c r="A168" s="53">
        <v>159</v>
      </c>
      <c r="B168" s="28" t="s">
        <v>271</v>
      </c>
      <c r="C168" s="28">
        <v>2425.9</v>
      </c>
      <c r="D168" s="37">
        <v>2412.6166666666668</v>
      </c>
      <c r="E168" s="37">
        <v>2387.2833333333338</v>
      </c>
      <c r="F168" s="37">
        <v>2348.666666666667</v>
      </c>
      <c r="G168" s="37">
        <v>2323.3333333333339</v>
      </c>
      <c r="H168" s="37">
        <v>2451.2333333333336</v>
      </c>
      <c r="I168" s="37">
        <v>2476.5666666666666</v>
      </c>
      <c r="J168" s="37">
        <v>2515.1833333333334</v>
      </c>
      <c r="K168" s="28">
        <v>2437.9499999999998</v>
      </c>
      <c r="L168" s="28">
        <v>2374</v>
      </c>
      <c r="M168" s="28">
        <v>1.8484700000000001</v>
      </c>
      <c r="N168" s="1"/>
      <c r="O168" s="1"/>
    </row>
    <row r="169" spans="1:15" ht="12.75" customHeight="1">
      <c r="A169" s="53">
        <v>160</v>
      </c>
      <c r="B169" s="28" t="s">
        <v>175</v>
      </c>
      <c r="C169" s="28">
        <v>116.45</v>
      </c>
      <c r="D169" s="37">
        <v>115.65000000000002</v>
      </c>
      <c r="E169" s="37">
        <v>114.70000000000005</v>
      </c>
      <c r="F169" s="37">
        <v>112.95000000000003</v>
      </c>
      <c r="G169" s="37">
        <v>112.00000000000006</v>
      </c>
      <c r="H169" s="37">
        <v>117.40000000000003</v>
      </c>
      <c r="I169" s="37">
        <v>118.35</v>
      </c>
      <c r="J169" s="37">
        <v>120.10000000000002</v>
      </c>
      <c r="K169" s="28">
        <v>116.6</v>
      </c>
      <c r="L169" s="28">
        <v>113.9</v>
      </c>
      <c r="M169" s="28">
        <v>43.399650000000001</v>
      </c>
      <c r="N169" s="1"/>
      <c r="O169" s="1"/>
    </row>
    <row r="170" spans="1:15" ht="12.75" customHeight="1">
      <c r="A170" s="53">
        <v>161</v>
      </c>
      <c r="B170" s="28" t="s">
        <v>180</v>
      </c>
      <c r="C170" s="28">
        <v>208.7</v>
      </c>
      <c r="D170" s="37">
        <v>207.41666666666666</v>
      </c>
      <c r="E170" s="37">
        <v>205.33333333333331</v>
      </c>
      <c r="F170" s="37">
        <v>201.96666666666667</v>
      </c>
      <c r="G170" s="37">
        <v>199.88333333333333</v>
      </c>
      <c r="H170" s="37">
        <v>210.7833333333333</v>
      </c>
      <c r="I170" s="37">
        <v>212.86666666666662</v>
      </c>
      <c r="J170" s="37">
        <v>216.23333333333329</v>
      </c>
      <c r="K170" s="28">
        <v>209.5</v>
      </c>
      <c r="L170" s="28">
        <v>204.05</v>
      </c>
      <c r="M170" s="28">
        <v>99.63973</v>
      </c>
      <c r="N170" s="1"/>
      <c r="O170" s="1"/>
    </row>
    <row r="171" spans="1:15" ht="12.75" customHeight="1">
      <c r="A171" s="53">
        <v>162</v>
      </c>
      <c r="B171" s="28" t="s">
        <v>272</v>
      </c>
      <c r="C171" s="28">
        <v>470.3</v>
      </c>
      <c r="D171" s="37">
        <v>469.36666666666662</v>
      </c>
      <c r="E171" s="37">
        <v>461.53333333333325</v>
      </c>
      <c r="F171" s="37">
        <v>452.76666666666665</v>
      </c>
      <c r="G171" s="37">
        <v>444.93333333333328</v>
      </c>
      <c r="H171" s="37">
        <v>478.13333333333321</v>
      </c>
      <c r="I171" s="37">
        <v>485.96666666666658</v>
      </c>
      <c r="J171" s="37">
        <v>494.73333333333318</v>
      </c>
      <c r="K171" s="28">
        <v>477.2</v>
      </c>
      <c r="L171" s="28">
        <v>460.6</v>
      </c>
      <c r="M171" s="28">
        <v>3.2187899999999998</v>
      </c>
      <c r="N171" s="1"/>
      <c r="O171" s="1"/>
    </row>
    <row r="172" spans="1:15" ht="12.75" customHeight="1">
      <c r="A172" s="53">
        <v>163</v>
      </c>
      <c r="B172" s="28" t="s">
        <v>273</v>
      </c>
      <c r="C172" s="28">
        <v>15487.75</v>
      </c>
      <c r="D172" s="37">
        <v>15502.033333333333</v>
      </c>
      <c r="E172" s="37">
        <v>15407.116666666665</v>
      </c>
      <c r="F172" s="37">
        <v>15326.483333333332</v>
      </c>
      <c r="G172" s="37">
        <v>15231.566666666664</v>
      </c>
      <c r="H172" s="37">
        <v>15582.666666666666</v>
      </c>
      <c r="I172" s="37">
        <v>15677.583333333334</v>
      </c>
      <c r="J172" s="37">
        <v>15758.216666666667</v>
      </c>
      <c r="K172" s="28">
        <v>15596.95</v>
      </c>
      <c r="L172" s="28">
        <v>15421.4</v>
      </c>
      <c r="M172" s="28">
        <v>3.6700000000000003E-2</v>
      </c>
      <c r="N172" s="1"/>
      <c r="O172" s="1"/>
    </row>
    <row r="173" spans="1:15" ht="12.75" customHeight="1">
      <c r="A173" s="53">
        <v>164</v>
      </c>
      <c r="B173" s="28" t="s">
        <v>179</v>
      </c>
      <c r="C173" s="28">
        <v>35.6</v>
      </c>
      <c r="D173" s="37">
        <v>35.466666666666669</v>
      </c>
      <c r="E173" s="37">
        <v>35.083333333333336</v>
      </c>
      <c r="F173" s="37">
        <v>34.56666666666667</v>
      </c>
      <c r="G173" s="37">
        <v>34.183333333333337</v>
      </c>
      <c r="H173" s="37">
        <v>35.983333333333334</v>
      </c>
      <c r="I173" s="37">
        <v>36.36666666666666</v>
      </c>
      <c r="J173" s="37">
        <v>36.883333333333333</v>
      </c>
      <c r="K173" s="28">
        <v>35.85</v>
      </c>
      <c r="L173" s="28">
        <v>34.950000000000003</v>
      </c>
      <c r="M173" s="28">
        <v>464.70193999999998</v>
      </c>
      <c r="N173" s="1"/>
      <c r="O173" s="1"/>
    </row>
    <row r="174" spans="1:15" ht="12.75" customHeight="1">
      <c r="A174" s="53">
        <v>165</v>
      </c>
      <c r="B174" s="28" t="s">
        <v>184</v>
      </c>
      <c r="C174" s="28">
        <v>134.80000000000001</v>
      </c>
      <c r="D174" s="37">
        <v>133.70000000000002</v>
      </c>
      <c r="E174" s="37">
        <v>132.15000000000003</v>
      </c>
      <c r="F174" s="37">
        <v>129.50000000000003</v>
      </c>
      <c r="G174" s="37">
        <v>127.95000000000005</v>
      </c>
      <c r="H174" s="37">
        <v>136.35000000000002</v>
      </c>
      <c r="I174" s="37">
        <v>137.90000000000003</v>
      </c>
      <c r="J174" s="37">
        <v>140.55000000000001</v>
      </c>
      <c r="K174" s="28">
        <v>135.25</v>
      </c>
      <c r="L174" s="28">
        <v>131.05000000000001</v>
      </c>
      <c r="M174" s="28">
        <v>128.31254000000001</v>
      </c>
      <c r="N174" s="1"/>
      <c r="O174" s="1"/>
    </row>
    <row r="175" spans="1:15" ht="12.75" customHeight="1">
      <c r="A175" s="53">
        <v>166</v>
      </c>
      <c r="B175" s="28" t="s">
        <v>185</v>
      </c>
      <c r="C175" s="28">
        <v>125.6</v>
      </c>
      <c r="D175" s="37">
        <v>125.03333333333335</v>
      </c>
      <c r="E175" s="37">
        <v>124.16666666666669</v>
      </c>
      <c r="F175" s="37">
        <v>122.73333333333333</v>
      </c>
      <c r="G175" s="37">
        <v>121.86666666666667</v>
      </c>
      <c r="H175" s="37">
        <v>126.4666666666667</v>
      </c>
      <c r="I175" s="37">
        <v>127.33333333333334</v>
      </c>
      <c r="J175" s="37">
        <v>128.76666666666671</v>
      </c>
      <c r="K175" s="28">
        <v>125.9</v>
      </c>
      <c r="L175" s="28">
        <v>123.6</v>
      </c>
      <c r="M175" s="28">
        <v>20.070250000000001</v>
      </c>
      <c r="N175" s="1"/>
      <c r="O175" s="1"/>
    </row>
    <row r="176" spans="1:15" ht="12.75" customHeight="1">
      <c r="A176" s="53">
        <v>167</v>
      </c>
      <c r="B176" s="28" t="s">
        <v>186</v>
      </c>
      <c r="C176" s="28">
        <v>2531.15</v>
      </c>
      <c r="D176" s="37">
        <v>2506.5666666666671</v>
      </c>
      <c r="E176" s="37">
        <v>2478.1833333333343</v>
      </c>
      <c r="F176" s="37">
        <v>2425.2166666666672</v>
      </c>
      <c r="G176" s="37">
        <v>2396.8333333333344</v>
      </c>
      <c r="H176" s="37">
        <v>2559.5333333333342</v>
      </c>
      <c r="I176" s="37">
        <v>2587.9166666666665</v>
      </c>
      <c r="J176" s="37">
        <v>2640.8833333333341</v>
      </c>
      <c r="K176" s="28">
        <v>2534.9499999999998</v>
      </c>
      <c r="L176" s="28">
        <v>2453.6</v>
      </c>
      <c r="M176" s="28">
        <v>104.10082</v>
      </c>
      <c r="N176" s="1"/>
      <c r="O176" s="1"/>
    </row>
    <row r="177" spans="1:15" ht="12.75" customHeight="1">
      <c r="A177" s="53">
        <v>168</v>
      </c>
      <c r="B177" s="28" t="s">
        <v>274</v>
      </c>
      <c r="C177" s="28">
        <v>847.3</v>
      </c>
      <c r="D177" s="37">
        <v>841.9666666666667</v>
      </c>
      <c r="E177" s="37">
        <v>830.43333333333339</v>
      </c>
      <c r="F177" s="37">
        <v>813.56666666666672</v>
      </c>
      <c r="G177" s="37">
        <v>802.03333333333342</v>
      </c>
      <c r="H177" s="37">
        <v>858.83333333333337</v>
      </c>
      <c r="I177" s="37">
        <v>870.36666666666667</v>
      </c>
      <c r="J177" s="37">
        <v>887.23333333333335</v>
      </c>
      <c r="K177" s="28">
        <v>853.5</v>
      </c>
      <c r="L177" s="28">
        <v>825.1</v>
      </c>
      <c r="M177" s="28">
        <v>13.025969999999999</v>
      </c>
      <c r="N177" s="1"/>
      <c r="O177" s="1"/>
    </row>
    <row r="178" spans="1:15" ht="12.75" customHeight="1">
      <c r="A178" s="53">
        <v>169</v>
      </c>
      <c r="B178" s="28" t="s">
        <v>188</v>
      </c>
      <c r="C178" s="28">
        <v>1097.6500000000001</v>
      </c>
      <c r="D178" s="37">
        <v>1089.8333333333333</v>
      </c>
      <c r="E178" s="37">
        <v>1077.8166666666666</v>
      </c>
      <c r="F178" s="37">
        <v>1057.9833333333333</v>
      </c>
      <c r="G178" s="37">
        <v>1045.9666666666667</v>
      </c>
      <c r="H178" s="37">
        <v>1109.6666666666665</v>
      </c>
      <c r="I178" s="37">
        <v>1121.6833333333334</v>
      </c>
      <c r="J178" s="37">
        <v>1141.5166666666664</v>
      </c>
      <c r="K178" s="28">
        <v>1101.8499999999999</v>
      </c>
      <c r="L178" s="28">
        <v>1070</v>
      </c>
      <c r="M178" s="28">
        <v>9.9858600000000006</v>
      </c>
      <c r="N178" s="1"/>
      <c r="O178" s="1"/>
    </row>
    <row r="179" spans="1:15" ht="12.75" customHeight="1">
      <c r="A179" s="53">
        <v>170</v>
      </c>
      <c r="B179" s="28" t="s">
        <v>192</v>
      </c>
      <c r="C179" s="28">
        <v>2630.45</v>
      </c>
      <c r="D179" s="37">
        <v>2614.9333333333329</v>
      </c>
      <c r="E179" s="37">
        <v>2575.9166666666661</v>
      </c>
      <c r="F179" s="37">
        <v>2521.3833333333332</v>
      </c>
      <c r="G179" s="37">
        <v>2482.3666666666663</v>
      </c>
      <c r="H179" s="37">
        <v>2669.4666666666658</v>
      </c>
      <c r="I179" s="37">
        <v>2708.4833333333331</v>
      </c>
      <c r="J179" s="37">
        <v>2763.0166666666655</v>
      </c>
      <c r="K179" s="28">
        <v>2653.95</v>
      </c>
      <c r="L179" s="28">
        <v>2560.4</v>
      </c>
      <c r="M179" s="28">
        <v>7.2972099999999998</v>
      </c>
      <c r="N179" s="1"/>
      <c r="O179" s="1"/>
    </row>
    <row r="180" spans="1:15" ht="12.75" customHeight="1">
      <c r="A180" s="53">
        <v>171</v>
      </c>
      <c r="B180" s="28" t="s">
        <v>275</v>
      </c>
      <c r="C180" s="28">
        <v>7550</v>
      </c>
      <c r="D180" s="37">
        <v>7582.666666666667</v>
      </c>
      <c r="E180" s="37">
        <v>7505.3333333333339</v>
      </c>
      <c r="F180" s="37">
        <v>7460.666666666667</v>
      </c>
      <c r="G180" s="37">
        <v>7383.3333333333339</v>
      </c>
      <c r="H180" s="37">
        <v>7627.3333333333339</v>
      </c>
      <c r="I180" s="37">
        <v>7704.6666666666679</v>
      </c>
      <c r="J180" s="37">
        <v>7749.3333333333339</v>
      </c>
      <c r="K180" s="28">
        <v>7660</v>
      </c>
      <c r="L180" s="28">
        <v>7538</v>
      </c>
      <c r="M180" s="28">
        <v>0.15579999999999999</v>
      </c>
      <c r="N180" s="1"/>
      <c r="O180" s="1"/>
    </row>
    <row r="181" spans="1:15" ht="12.75" customHeight="1">
      <c r="A181" s="53">
        <v>172</v>
      </c>
      <c r="B181" s="28" t="s">
        <v>190</v>
      </c>
      <c r="C181" s="28">
        <v>23373.3</v>
      </c>
      <c r="D181" s="37">
        <v>23358.266666666666</v>
      </c>
      <c r="E181" s="37">
        <v>23047.033333333333</v>
      </c>
      <c r="F181" s="37">
        <v>22720.766666666666</v>
      </c>
      <c r="G181" s="37">
        <v>22409.533333333333</v>
      </c>
      <c r="H181" s="37">
        <v>23684.533333333333</v>
      </c>
      <c r="I181" s="37">
        <v>23995.766666666663</v>
      </c>
      <c r="J181" s="37">
        <v>24322.033333333333</v>
      </c>
      <c r="K181" s="28">
        <v>23669.5</v>
      </c>
      <c r="L181" s="28">
        <v>23032</v>
      </c>
      <c r="M181" s="28">
        <v>0.39121</v>
      </c>
      <c r="N181" s="1"/>
      <c r="O181" s="1"/>
    </row>
    <row r="182" spans="1:15" ht="12.75" customHeight="1">
      <c r="A182" s="53">
        <v>173</v>
      </c>
      <c r="B182" s="28" t="s">
        <v>193</v>
      </c>
      <c r="C182" s="28">
        <v>1098.1500000000001</v>
      </c>
      <c r="D182" s="37">
        <v>1089.7166666666667</v>
      </c>
      <c r="E182" s="37">
        <v>1074.4333333333334</v>
      </c>
      <c r="F182" s="37">
        <v>1050.7166666666667</v>
      </c>
      <c r="G182" s="37">
        <v>1035.4333333333334</v>
      </c>
      <c r="H182" s="37">
        <v>1113.4333333333334</v>
      </c>
      <c r="I182" s="37">
        <v>1128.7166666666667</v>
      </c>
      <c r="J182" s="37">
        <v>1152.4333333333334</v>
      </c>
      <c r="K182" s="28">
        <v>1105</v>
      </c>
      <c r="L182" s="28">
        <v>1066</v>
      </c>
      <c r="M182" s="28">
        <v>16.13907</v>
      </c>
      <c r="N182" s="1"/>
      <c r="O182" s="1"/>
    </row>
    <row r="183" spans="1:15" ht="12.75" customHeight="1">
      <c r="A183" s="53">
        <v>174</v>
      </c>
      <c r="B183" s="28" t="s">
        <v>191</v>
      </c>
      <c r="C183" s="28">
        <v>2319.15</v>
      </c>
      <c r="D183" s="37">
        <v>2313.7833333333333</v>
      </c>
      <c r="E183" s="37">
        <v>2267.5666666666666</v>
      </c>
      <c r="F183" s="37">
        <v>2215.9833333333331</v>
      </c>
      <c r="G183" s="37">
        <v>2169.7666666666664</v>
      </c>
      <c r="H183" s="37">
        <v>2365.3666666666668</v>
      </c>
      <c r="I183" s="37">
        <v>2411.583333333333</v>
      </c>
      <c r="J183" s="37">
        <v>2463.166666666667</v>
      </c>
      <c r="K183" s="28">
        <v>2360</v>
      </c>
      <c r="L183" s="28">
        <v>2262.1999999999998</v>
      </c>
      <c r="M183" s="28">
        <v>2.9108700000000001</v>
      </c>
      <c r="N183" s="1"/>
      <c r="O183" s="1"/>
    </row>
    <row r="184" spans="1:15" ht="12.75" customHeight="1">
      <c r="A184" s="53">
        <v>175</v>
      </c>
      <c r="B184" s="28" t="s">
        <v>189</v>
      </c>
      <c r="C184" s="28">
        <v>493.7</v>
      </c>
      <c r="D184" s="37">
        <v>488.91666666666669</v>
      </c>
      <c r="E184" s="37">
        <v>482.03333333333336</v>
      </c>
      <c r="F184" s="37">
        <v>470.36666666666667</v>
      </c>
      <c r="G184" s="37">
        <v>463.48333333333335</v>
      </c>
      <c r="H184" s="37">
        <v>500.58333333333337</v>
      </c>
      <c r="I184" s="37">
        <v>507.4666666666667</v>
      </c>
      <c r="J184" s="37">
        <v>519.13333333333344</v>
      </c>
      <c r="K184" s="28">
        <v>495.8</v>
      </c>
      <c r="L184" s="28">
        <v>477.25</v>
      </c>
      <c r="M184" s="28">
        <v>261.57969000000003</v>
      </c>
      <c r="N184" s="1"/>
      <c r="O184" s="1"/>
    </row>
    <row r="185" spans="1:15" ht="12.75" customHeight="1">
      <c r="A185" s="53">
        <v>176</v>
      </c>
      <c r="B185" s="28" t="s">
        <v>187</v>
      </c>
      <c r="C185" s="28">
        <v>99.5</v>
      </c>
      <c r="D185" s="37">
        <v>99.733333333333334</v>
      </c>
      <c r="E185" s="37">
        <v>98.016666666666666</v>
      </c>
      <c r="F185" s="37">
        <v>96.533333333333331</v>
      </c>
      <c r="G185" s="37">
        <v>94.816666666666663</v>
      </c>
      <c r="H185" s="37">
        <v>101.21666666666667</v>
      </c>
      <c r="I185" s="37">
        <v>102.93333333333334</v>
      </c>
      <c r="J185" s="37">
        <v>104.41666666666667</v>
      </c>
      <c r="K185" s="28">
        <v>101.45</v>
      </c>
      <c r="L185" s="28">
        <v>98.25</v>
      </c>
      <c r="M185" s="28">
        <v>437.69916000000001</v>
      </c>
      <c r="N185" s="1"/>
      <c r="O185" s="1"/>
    </row>
    <row r="186" spans="1:15" ht="12.75" customHeight="1">
      <c r="A186" s="53">
        <v>177</v>
      </c>
      <c r="B186" s="28" t="s">
        <v>194</v>
      </c>
      <c r="C186" s="28">
        <v>914.1</v>
      </c>
      <c r="D186" s="37">
        <v>912.86666666666667</v>
      </c>
      <c r="E186" s="37">
        <v>903.73333333333335</v>
      </c>
      <c r="F186" s="37">
        <v>893.36666666666667</v>
      </c>
      <c r="G186" s="37">
        <v>884.23333333333335</v>
      </c>
      <c r="H186" s="37">
        <v>923.23333333333335</v>
      </c>
      <c r="I186" s="37">
        <v>932.36666666666679</v>
      </c>
      <c r="J186" s="37">
        <v>942.73333333333335</v>
      </c>
      <c r="K186" s="28">
        <v>922</v>
      </c>
      <c r="L186" s="28">
        <v>902.5</v>
      </c>
      <c r="M186" s="28">
        <v>21.744949999999999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459.85</v>
      </c>
      <c r="D187" s="37">
        <v>465.33333333333331</v>
      </c>
      <c r="E187" s="37">
        <v>449.51666666666665</v>
      </c>
      <c r="F187" s="37">
        <v>439.18333333333334</v>
      </c>
      <c r="G187" s="37">
        <v>423.36666666666667</v>
      </c>
      <c r="H187" s="37">
        <v>475.66666666666663</v>
      </c>
      <c r="I187" s="37">
        <v>491.48333333333335</v>
      </c>
      <c r="J187" s="37">
        <v>501.81666666666661</v>
      </c>
      <c r="K187" s="28">
        <v>481.15</v>
      </c>
      <c r="L187" s="28">
        <v>455</v>
      </c>
      <c r="M187" s="28">
        <v>44.550829999999998</v>
      </c>
      <c r="N187" s="1"/>
      <c r="O187" s="1"/>
    </row>
    <row r="188" spans="1:15" ht="12.75" customHeight="1">
      <c r="A188" s="53">
        <v>179</v>
      </c>
      <c r="B188" s="28" t="s">
        <v>276</v>
      </c>
      <c r="C188" s="28">
        <v>588.5</v>
      </c>
      <c r="D188" s="37">
        <v>588.38333333333333</v>
      </c>
      <c r="E188" s="37">
        <v>584.06666666666661</v>
      </c>
      <c r="F188" s="37">
        <v>579.63333333333333</v>
      </c>
      <c r="G188" s="37">
        <v>575.31666666666661</v>
      </c>
      <c r="H188" s="37">
        <v>592.81666666666661</v>
      </c>
      <c r="I188" s="37">
        <v>597.13333333333344</v>
      </c>
      <c r="J188" s="37">
        <v>601.56666666666661</v>
      </c>
      <c r="K188" s="28">
        <v>592.70000000000005</v>
      </c>
      <c r="L188" s="28">
        <v>583.95000000000005</v>
      </c>
      <c r="M188" s="28">
        <v>2.54251</v>
      </c>
      <c r="N188" s="1"/>
      <c r="O188" s="1"/>
    </row>
    <row r="189" spans="1:15" ht="12.75" customHeight="1">
      <c r="A189" s="53">
        <v>180</v>
      </c>
      <c r="B189" s="28" t="s">
        <v>207</v>
      </c>
      <c r="C189" s="28">
        <v>612.54999999999995</v>
      </c>
      <c r="D189" s="37">
        <v>608.94999999999993</v>
      </c>
      <c r="E189" s="37">
        <v>603.14999999999986</v>
      </c>
      <c r="F189" s="37">
        <v>593.74999999999989</v>
      </c>
      <c r="G189" s="37">
        <v>587.94999999999982</v>
      </c>
      <c r="H189" s="37">
        <v>618.34999999999991</v>
      </c>
      <c r="I189" s="37">
        <v>624.14999999999986</v>
      </c>
      <c r="J189" s="37">
        <v>633.54999999999995</v>
      </c>
      <c r="K189" s="28">
        <v>614.75</v>
      </c>
      <c r="L189" s="28">
        <v>599.54999999999995</v>
      </c>
      <c r="M189" s="28">
        <v>8.2150499999999997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954.7</v>
      </c>
      <c r="D190" s="37">
        <v>946.93333333333339</v>
      </c>
      <c r="E190" s="37">
        <v>933.86666666666679</v>
      </c>
      <c r="F190" s="37">
        <v>913.03333333333342</v>
      </c>
      <c r="G190" s="37">
        <v>899.96666666666681</v>
      </c>
      <c r="H190" s="37">
        <v>967.76666666666677</v>
      </c>
      <c r="I190" s="37">
        <v>980.83333333333337</v>
      </c>
      <c r="J190" s="37">
        <v>1001.6666666666667</v>
      </c>
      <c r="K190" s="28">
        <v>960</v>
      </c>
      <c r="L190" s="28">
        <v>926.1</v>
      </c>
      <c r="M190" s="28">
        <v>11.783569999999999</v>
      </c>
      <c r="N190" s="1"/>
      <c r="O190" s="1"/>
    </row>
    <row r="191" spans="1:15" ht="12.75" customHeight="1">
      <c r="A191" s="53">
        <v>182</v>
      </c>
      <c r="B191" s="28" t="s">
        <v>532</v>
      </c>
      <c r="C191" s="28">
        <v>1142.7</v>
      </c>
      <c r="D191" s="37">
        <v>1139.3666666666668</v>
      </c>
      <c r="E191" s="37">
        <v>1125.1333333333337</v>
      </c>
      <c r="F191" s="37">
        <v>1107.5666666666668</v>
      </c>
      <c r="G191" s="37">
        <v>1093.3333333333337</v>
      </c>
      <c r="H191" s="37">
        <v>1156.9333333333336</v>
      </c>
      <c r="I191" s="37">
        <v>1171.1666666666667</v>
      </c>
      <c r="J191" s="37">
        <v>1188.7333333333336</v>
      </c>
      <c r="K191" s="28">
        <v>1153.5999999999999</v>
      </c>
      <c r="L191" s="28">
        <v>1121.8</v>
      </c>
      <c r="M191" s="28">
        <v>3.8082099999999999</v>
      </c>
      <c r="N191" s="1"/>
      <c r="O191" s="1"/>
    </row>
    <row r="192" spans="1:15" ht="12.75" customHeight="1">
      <c r="A192" s="53">
        <v>183</v>
      </c>
      <c r="B192" s="28" t="s">
        <v>201</v>
      </c>
      <c r="C192" s="28">
        <v>3700.95</v>
      </c>
      <c r="D192" s="37">
        <v>3678.9833333333336</v>
      </c>
      <c r="E192" s="37">
        <v>3646.9666666666672</v>
      </c>
      <c r="F192" s="37">
        <v>3592.9833333333336</v>
      </c>
      <c r="G192" s="37">
        <v>3560.9666666666672</v>
      </c>
      <c r="H192" s="37">
        <v>3732.9666666666672</v>
      </c>
      <c r="I192" s="37">
        <v>3764.9833333333336</v>
      </c>
      <c r="J192" s="37">
        <v>3818.9666666666672</v>
      </c>
      <c r="K192" s="28">
        <v>3711</v>
      </c>
      <c r="L192" s="28">
        <v>3625</v>
      </c>
      <c r="M192" s="28">
        <v>29.07611</v>
      </c>
      <c r="N192" s="1"/>
      <c r="O192" s="1"/>
    </row>
    <row r="193" spans="1:15" ht="12.75" customHeight="1">
      <c r="A193" s="53">
        <v>184</v>
      </c>
      <c r="B193" s="28" t="s">
        <v>197</v>
      </c>
      <c r="C193" s="28">
        <v>752.9</v>
      </c>
      <c r="D193" s="37">
        <v>747.43333333333339</v>
      </c>
      <c r="E193" s="37">
        <v>736.86666666666679</v>
      </c>
      <c r="F193" s="37">
        <v>720.83333333333337</v>
      </c>
      <c r="G193" s="37">
        <v>710.26666666666677</v>
      </c>
      <c r="H193" s="37">
        <v>763.46666666666681</v>
      </c>
      <c r="I193" s="37">
        <v>774.03333333333342</v>
      </c>
      <c r="J193" s="37">
        <v>790.06666666666683</v>
      </c>
      <c r="K193" s="28">
        <v>758</v>
      </c>
      <c r="L193" s="28">
        <v>731.4</v>
      </c>
      <c r="M193" s="28">
        <v>30.479700000000001</v>
      </c>
      <c r="N193" s="1"/>
      <c r="O193" s="1"/>
    </row>
    <row r="194" spans="1:15" ht="12.75" customHeight="1">
      <c r="A194" s="53">
        <v>185</v>
      </c>
      <c r="B194" s="28" t="s">
        <v>277</v>
      </c>
      <c r="C194" s="28">
        <v>7512.6</v>
      </c>
      <c r="D194" s="37">
        <v>7459.2166666666672</v>
      </c>
      <c r="E194" s="37">
        <v>7364.3833333333341</v>
      </c>
      <c r="F194" s="37">
        <v>7216.166666666667</v>
      </c>
      <c r="G194" s="37">
        <v>7121.3333333333339</v>
      </c>
      <c r="H194" s="37">
        <v>7607.4333333333343</v>
      </c>
      <c r="I194" s="37">
        <v>7702.2666666666664</v>
      </c>
      <c r="J194" s="37">
        <v>7850.4833333333345</v>
      </c>
      <c r="K194" s="28">
        <v>7554.05</v>
      </c>
      <c r="L194" s="28">
        <v>7311</v>
      </c>
      <c r="M194" s="28">
        <v>3.1254900000000001</v>
      </c>
      <c r="N194" s="1"/>
      <c r="O194" s="1"/>
    </row>
    <row r="195" spans="1:15" ht="12.75" customHeight="1">
      <c r="A195" s="53">
        <v>186</v>
      </c>
      <c r="B195" s="28" t="s">
        <v>198</v>
      </c>
      <c r="C195" s="28">
        <v>440.35</v>
      </c>
      <c r="D195" s="37">
        <v>434.33333333333331</v>
      </c>
      <c r="E195" s="37">
        <v>427.21666666666664</v>
      </c>
      <c r="F195" s="37">
        <v>414.08333333333331</v>
      </c>
      <c r="G195" s="37">
        <v>406.96666666666664</v>
      </c>
      <c r="H195" s="37">
        <v>447.46666666666664</v>
      </c>
      <c r="I195" s="37">
        <v>454.58333333333331</v>
      </c>
      <c r="J195" s="37">
        <v>467.71666666666664</v>
      </c>
      <c r="K195" s="28">
        <v>441.45</v>
      </c>
      <c r="L195" s="28">
        <v>421.2</v>
      </c>
      <c r="M195" s="28">
        <v>304.41493000000003</v>
      </c>
      <c r="N195" s="1"/>
      <c r="O195" s="1"/>
    </row>
    <row r="196" spans="1:15" ht="12.75" customHeight="1">
      <c r="A196" s="53">
        <v>187</v>
      </c>
      <c r="B196" s="28" t="s">
        <v>199</v>
      </c>
      <c r="C196" s="28">
        <v>231.4</v>
      </c>
      <c r="D196" s="37">
        <v>229.86666666666667</v>
      </c>
      <c r="E196" s="37">
        <v>227.83333333333334</v>
      </c>
      <c r="F196" s="37">
        <v>224.26666666666668</v>
      </c>
      <c r="G196" s="37">
        <v>222.23333333333335</v>
      </c>
      <c r="H196" s="37">
        <v>233.43333333333334</v>
      </c>
      <c r="I196" s="37">
        <v>235.46666666666664</v>
      </c>
      <c r="J196" s="37">
        <v>239.03333333333333</v>
      </c>
      <c r="K196" s="28">
        <v>231.9</v>
      </c>
      <c r="L196" s="28">
        <v>226.3</v>
      </c>
      <c r="M196" s="28">
        <v>148.93566000000001</v>
      </c>
      <c r="N196" s="1"/>
      <c r="O196" s="1"/>
    </row>
    <row r="197" spans="1:15" ht="12.75" customHeight="1">
      <c r="A197" s="53">
        <v>188</v>
      </c>
      <c r="B197" s="28" t="s">
        <v>200</v>
      </c>
      <c r="C197" s="28">
        <v>1302</v>
      </c>
      <c r="D197" s="37">
        <v>1306.6833333333334</v>
      </c>
      <c r="E197" s="37">
        <v>1283.3666666666668</v>
      </c>
      <c r="F197" s="37">
        <v>1264.7333333333333</v>
      </c>
      <c r="G197" s="37">
        <v>1241.4166666666667</v>
      </c>
      <c r="H197" s="37">
        <v>1325.3166666666668</v>
      </c>
      <c r="I197" s="37">
        <v>1348.6333333333334</v>
      </c>
      <c r="J197" s="37">
        <v>1367.2666666666669</v>
      </c>
      <c r="K197" s="28">
        <v>1330</v>
      </c>
      <c r="L197" s="28">
        <v>1288.05</v>
      </c>
      <c r="M197" s="28">
        <v>81.795879999999997</v>
      </c>
      <c r="N197" s="1"/>
      <c r="O197" s="1"/>
    </row>
    <row r="198" spans="1:15" ht="12.75" customHeight="1">
      <c r="A198" s="53">
        <v>189</v>
      </c>
      <c r="B198" s="28" t="s">
        <v>202</v>
      </c>
      <c r="C198" s="28">
        <v>1538.2</v>
      </c>
      <c r="D198" s="37">
        <v>1519.0666666666666</v>
      </c>
      <c r="E198" s="37">
        <v>1494.1833333333332</v>
      </c>
      <c r="F198" s="37">
        <v>1450.1666666666665</v>
      </c>
      <c r="G198" s="37">
        <v>1425.2833333333331</v>
      </c>
      <c r="H198" s="37">
        <v>1563.0833333333333</v>
      </c>
      <c r="I198" s="37">
        <v>1587.9666666666665</v>
      </c>
      <c r="J198" s="37">
        <v>1631.9833333333333</v>
      </c>
      <c r="K198" s="28">
        <v>1543.95</v>
      </c>
      <c r="L198" s="28">
        <v>1475.05</v>
      </c>
      <c r="M198" s="28">
        <v>30.3066</v>
      </c>
      <c r="N198" s="1"/>
      <c r="O198" s="1"/>
    </row>
    <row r="199" spans="1:15" ht="12.75" customHeight="1">
      <c r="A199" s="53">
        <v>190</v>
      </c>
      <c r="B199" s="28" t="s">
        <v>183</v>
      </c>
      <c r="C199" s="28">
        <v>739.05</v>
      </c>
      <c r="D199" s="37">
        <v>736.69999999999993</v>
      </c>
      <c r="E199" s="37">
        <v>723.19999999999982</v>
      </c>
      <c r="F199" s="37">
        <v>707.34999999999991</v>
      </c>
      <c r="G199" s="37">
        <v>693.8499999999998</v>
      </c>
      <c r="H199" s="37">
        <v>752.54999999999984</v>
      </c>
      <c r="I199" s="37">
        <v>766.05000000000007</v>
      </c>
      <c r="J199" s="37">
        <v>781.89999999999986</v>
      </c>
      <c r="K199" s="28">
        <v>750.2</v>
      </c>
      <c r="L199" s="28">
        <v>720.85</v>
      </c>
      <c r="M199" s="28">
        <v>6.8633800000000003</v>
      </c>
      <c r="N199" s="1"/>
      <c r="O199" s="1"/>
    </row>
    <row r="200" spans="1:15" ht="12.75" customHeight="1">
      <c r="A200" s="53">
        <v>191</v>
      </c>
      <c r="B200" s="28" t="s">
        <v>203</v>
      </c>
      <c r="C200" s="28">
        <v>2712.75</v>
      </c>
      <c r="D200" s="37">
        <v>2692.6666666666665</v>
      </c>
      <c r="E200" s="37">
        <v>2666.5333333333328</v>
      </c>
      <c r="F200" s="37">
        <v>2620.3166666666662</v>
      </c>
      <c r="G200" s="37">
        <v>2594.1833333333325</v>
      </c>
      <c r="H200" s="37">
        <v>2738.8833333333332</v>
      </c>
      <c r="I200" s="37">
        <v>2765.0166666666673</v>
      </c>
      <c r="J200" s="37">
        <v>2811.2333333333336</v>
      </c>
      <c r="K200" s="28">
        <v>2718.8</v>
      </c>
      <c r="L200" s="28">
        <v>2646.45</v>
      </c>
      <c r="M200" s="28">
        <v>12.79904</v>
      </c>
      <c r="N200" s="1"/>
      <c r="O200" s="1"/>
    </row>
    <row r="201" spans="1:15" ht="12.75" customHeight="1">
      <c r="A201" s="53">
        <v>192</v>
      </c>
      <c r="B201" s="28" t="s">
        <v>204</v>
      </c>
      <c r="C201" s="28">
        <v>2762.2</v>
      </c>
      <c r="D201" s="37">
        <v>2747.5333333333328</v>
      </c>
      <c r="E201" s="37">
        <v>2720.3666666666659</v>
      </c>
      <c r="F201" s="37">
        <v>2678.5333333333328</v>
      </c>
      <c r="G201" s="37">
        <v>2651.3666666666659</v>
      </c>
      <c r="H201" s="37">
        <v>2789.3666666666659</v>
      </c>
      <c r="I201" s="37">
        <v>2816.5333333333328</v>
      </c>
      <c r="J201" s="37">
        <v>2858.3666666666659</v>
      </c>
      <c r="K201" s="28">
        <v>2774.7</v>
      </c>
      <c r="L201" s="28">
        <v>2705.7</v>
      </c>
      <c r="M201" s="28">
        <v>1.92811</v>
      </c>
      <c r="N201" s="1"/>
      <c r="O201" s="1"/>
    </row>
    <row r="202" spans="1:15" ht="12.75" customHeight="1">
      <c r="A202" s="53">
        <v>193</v>
      </c>
      <c r="B202" s="28" t="s">
        <v>205</v>
      </c>
      <c r="C202" s="28">
        <v>485.4</v>
      </c>
      <c r="D202" s="37">
        <v>483.66666666666669</v>
      </c>
      <c r="E202" s="37">
        <v>480.33333333333337</v>
      </c>
      <c r="F202" s="37">
        <v>475.26666666666671</v>
      </c>
      <c r="G202" s="37">
        <v>471.93333333333339</v>
      </c>
      <c r="H202" s="37">
        <v>488.73333333333335</v>
      </c>
      <c r="I202" s="37">
        <v>492.06666666666672</v>
      </c>
      <c r="J202" s="37">
        <v>497.13333333333333</v>
      </c>
      <c r="K202" s="28">
        <v>487</v>
      </c>
      <c r="L202" s="28">
        <v>478.6</v>
      </c>
      <c r="M202" s="28">
        <v>2.1608299999999998</v>
      </c>
      <c r="N202" s="1"/>
      <c r="O202" s="1"/>
    </row>
    <row r="203" spans="1:15" ht="12.75" customHeight="1">
      <c r="A203" s="53">
        <v>194</v>
      </c>
      <c r="B203" s="28" t="s">
        <v>206</v>
      </c>
      <c r="C203" s="28">
        <v>1286.3499999999999</v>
      </c>
      <c r="D203" s="37">
        <v>1280.2666666666667</v>
      </c>
      <c r="E203" s="37">
        <v>1262.0833333333333</v>
      </c>
      <c r="F203" s="37">
        <v>1237.8166666666666</v>
      </c>
      <c r="G203" s="37">
        <v>1219.6333333333332</v>
      </c>
      <c r="H203" s="37">
        <v>1304.5333333333333</v>
      </c>
      <c r="I203" s="37">
        <v>1322.7166666666667</v>
      </c>
      <c r="J203" s="37">
        <v>1346.9833333333333</v>
      </c>
      <c r="K203" s="28">
        <v>1298.45</v>
      </c>
      <c r="L203" s="28">
        <v>1256</v>
      </c>
      <c r="M203" s="28">
        <v>7.1340700000000004</v>
      </c>
      <c r="N203" s="1"/>
      <c r="O203" s="1"/>
    </row>
    <row r="204" spans="1:15" ht="12.75" customHeight="1">
      <c r="A204" s="53">
        <v>195</v>
      </c>
      <c r="B204" s="28" t="s">
        <v>210</v>
      </c>
      <c r="C204" s="28">
        <v>780.95</v>
      </c>
      <c r="D204" s="37">
        <v>779.66666666666663</v>
      </c>
      <c r="E204" s="37">
        <v>772.33333333333326</v>
      </c>
      <c r="F204" s="37">
        <v>763.71666666666658</v>
      </c>
      <c r="G204" s="37">
        <v>756.38333333333321</v>
      </c>
      <c r="H204" s="37">
        <v>788.2833333333333</v>
      </c>
      <c r="I204" s="37">
        <v>795.61666666666656</v>
      </c>
      <c r="J204" s="37">
        <v>804.23333333333335</v>
      </c>
      <c r="K204" s="28">
        <v>787</v>
      </c>
      <c r="L204" s="28">
        <v>771.05</v>
      </c>
      <c r="M204" s="28">
        <v>27.882069999999999</v>
      </c>
      <c r="N204" s="1"/>
      <c r="O204" s="1"/>
    </row>
    <row r="205" spans="1:15" ht="12.75" customHeight="1">
      <c r="A205" s="53">
        <v>196</v>
      </c>
      <c r="B205" s="28" t="s">
        <v>209</v>
      </c>
      <c r="C205" s="28">
        <v>6211.6</v>
      </c>
      <c r="D205" s="37">
        <v>6165.5166666666673</v>
      </c>
      <c r="E205" s="37">
        <v>6105.1833333333343</v>
      </c>
      <c r="F205" s="37">
        <v>5998.7666666666673</v>
      </c>
      <c r="G205" s="37">
        <v>5938.4333333333343</v>
      </c>
      <c r="H205" s="37">
        <v>6271.9333333333343</v>
      </c>
      <c r="I205" s="37">
        <v>6332.2666666666682</v>
      </c>
      <c r="J205" s="37">
        <v>6438.6833333333343</v>
      </c>
      <c r="K205" s="28">
        <v>6225.85</v>
      </c>
      <c r="L205" s="28">
        <v>6059.1</v>
      </c>
      <c r="M205" s="28">
        <v>10.73804</v>
      </c>
      <c r="N205" s="1"/>
      <c r="O205" s="1"/>
    </row>
    <row r="206" spans="1:15" ht="12.75" customHeight="1">
      <c r="A206" s="53">
        <v>197</v>
      </c>
      <c r="B206" s="28" t="s">
        <v>278</v>
      </c>
      <c r="C206" s="28">
        <v>39</v>
      </c>
      <c r="D206" s="37">
        <v>39.266666666666673</v>
      </c>
      <c r="E206" s="37">
        <v>38.633333333333347</v>
      </c>
      <c r="F206" s="37">
        <v>38.266666666666673</v>
      </c>
      <c r="G206" s="37">
        <v>37.633333333333347</v>
      </c>
      <c r="H206" s="37">
        <v>39.633333333333347</v>
      </c>
      <c r="I206" s="37">
        <v>40.266666666666673</v>
      </c>
      <c r="J206" s="37">
        <v>40.633333333333347</v>
      </c>
      <c r="K206" s="28">
        <v>39.9</v>
      </c>
      <c r="L206" s="28">
        <v>38.9</v>
      </c>
      <c r="M206" s="28">
        <v>127.18277</v>
      </c>
      <c r="N206" s="1"/>
      <c r="O206" s="1"/>
    </row>
    <row r="207" spans="1:15" ht="12.75" customHeight="1">
      <c r="A207" s="53">
        <v>198</v>
      </c>
      <c r="B207" s="28" t="s">
        <v>208</v>
      </c>
      <c r="C207" s="28">
        <v>1435.3</v>
      </c>
      <c r="D207" s="37">
        <v>1428.1833333333334</v>
      </c>
      <c r="E207" s="37">
        <v>1411.6666666666667</v>
      </c>
      <c r="F207" s="37">
        <v>1388.0333333333333</v>
      </c>
      <c r="G207" s="37">
        <v>1371.5166666666667</v>
      </c>
      <c r="H207" s="37">
        <v>1451.8166666666668</v>
      </c>
      <c r="I207" s="37">
        <v>1468.3333333333333</v>
      </c>
      <c r="J207" s="37">
        <v>1491.9666666666669</v>
      </c>
      <c r="K207" s="28">
        <v>1444.7</v>
      </c>
      <c r="L207" s="28">
        <v>1404.55</v>
      </c>
      <c r="M207" s="28">
        <v>1.7515099999999999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916.15</v>
      </c>
      <c r="D208" s="37">
        <v>906.85</v>
      </c>
      <c r="E208" s="37">
        <v>895.5</v>
      </c>
      <c r="F208" s="37">
        <v>874.85</v>
      </c>
      <c r="G208" s="37">
        <v>863.5</v>
      </c>
      <c r="H208" s="37">
        <v>927.5</v>
      </c>
      <c r="I208" s="37">
        <v>938.85000000000014</v>
      </c>
      <c r="J208" s="37">
        <v>959.5</v>
      </c>
      <c r="K208" s="28">
        <v>918.2</v>
      </c>
      <c r="L208" s="28">
        <v>886.2</v>
      </c>
      <c r="M208" s="28">
        <v>10.29613</v>
      </c>
      <c r="N208" s="1"/>
      <c r="O208" s="1"/>
    </row>
    <row r="209" spans="1:15" ht="12.75" customHeight="1">
      <c r="A209" s="53">
        <v>200</v>
      </c>
      <c r="B209" s="28" t="s">
        <v>280</v>
      </c>
      <c r="C209" s="28">
        <v>960.6</v>
      </c>
      <c r="D209" s="37">
        <v>961.21666666666658</v>
      </c>
      <c r="E209" s="37">
        <v>943.43333333333317</v>
      </c>
      <c r="F209" s="37">
        <v>926.26666666666654</v>
      </c>
      <c r="G209" s="37">
        <v>908.48333333333312</v>
      </c>
      <c r="H209" s="37">
        <v>978.38333333333321</v>
      </c>
      <c r="I209" s="37">
        <v>996.16666666666674</v>
      </c>
      <c r="J209" s="37">
        <v>1013.3333333333333</v>
      </c>
      <c r="K209" s="28">
        <v>979</v>
      </c>
      <c r="L209" s="28">
        <v>944.05</v>
      </c>
      <c r="M209" s="28">
        <v>6.1699200000000003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404.05</v>
      </c>
      <c r="D210" s="37">
        <v>407.34999999999997</v>
      </c>
      <c r="E210" s="37">
        <v>398.69999999999993</v>
      </c>
      <c r="F210" s="37">
        <v>393.34999999999997</v>
      </c>
      <c r="G210" s="37">
        <v>384.69999999999993</v>
      </c>
      <c r="H210" s="37">
        <v>412.69999999999993</v>
      </c>
      <c r="I210" s="37">
        <v>421.34999999999991</v>
      </c>
      <c r="J210" s="37">
        <v>426.69999999999993</v>
      </c>
      <c r="K210" s="28">
        <v>416</v>
      </c>
      <c r="L210" s="28">
        <v>402</v>
      </c>
      <c r="M210" s="28">
        <v>221.36086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10.050000000000001</v>
      </c>
      <c r="D211" s="37">
        <v>10.050000000000001</v>
      </c>
      <c r="E211" s="37">
        <v>9.9500000000000011</v>
      </c>
      <c r="F211" s="37">
        <v>9.85</v>
      </c>
      <c r="G211" s="37">
        <v>9.75</v>
      </c>
      <c r="H211" s="37">
        <v>10.150000000000002</v>
      </c>
      <c r="I211" s="37">
        <v>10.250000000000004</v>
      </c>
      <c r="J211" s="37">
        <v>10.350000000000003</v>
      </c>
      <c r="K211" s="28">
        <v>10.15</v>
      </c>
      <c r="L211" s="28">
        <v>9.9499999999999993</v>
      </c>
      <c r="M211" s="28">
        <v>1049.1478400000001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1283.25</v>
      </c>
      <c r="D212" s="37">
        <v>1269.7833333333333</v>
      </c>
      <c r="E212" s="37">
        <v>1251.5666666666666</v>
      </c>
      <c r="F212" s="37">
        <v>1219.8833333333332</v>
      </c>
      <c r="G212" s="37">
        <v>1201.6666666666665</v>
      </c>
      <c r="H212" s="37">
        <v>1301.4666666666667</v>
      </c>
      <c r="I212" s="37">
        <v>1319.6833333333334</v>
      </c>
      <c r="J212" s="37">
        <v>1351.3666666666668</v>
      </c>
      <c r="K212" s="28">
        <v>1288</v>
      </c>
      <c r="L212" s="28">
        <v>1238.0999999999999</v>
      </c>
      <c r="M212" s="28">
        <v>18.566420000000001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1600.15</v>
      </c>
      <c r="D213" s="37">
        <v>1606.5166666666667</v>
      </c>
      <c r="E213" s="37">
        <v>1567.0333333333333</v>
      </c>
      <c r="F213" s="37">
        <v>1533.9166666666667</v>
      </c>
      <c r="G213" s="37">
        <v>1494.4333333333334</v>
      </c>
      <c r="H213" s="37">
        <v>1639.6333333333332</v>
      </c>
      <c r="I213" s="37">
        <v>1679.1166666666663</v>
      </c>
      <c r="J213" s="37">
        <v>1712.2333333333331</v>
      </c>
      <c r="K213" s="28">
        <v>1646</v>
      </c>
      <c r="L213" s="28">
        <v>1573.4</v>
      </c>
      <c r="M213" s="28">
        <v>3.33589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610.04999999999995</v>
      </c>
      <c r="D214" s="37">
        <v>605.73333333333323</v>
      </c>
      <c r="E214" s="37">
        <v>600.46666666666647</v>
      </c>
      <c r="F214" s="37">
        <v>590.88333333333321</v>
      </c>
      <c r="G214" s="37">
        <v>585.61666666666645</v>
      </c>
      <c r="H214" s="37">
        <v>615.31666666666649</v>
      </c>
      <c r="I214" s="37">
        <v>620.58333333333314</v>
      </c>
      <c r="J214" s="37">
        <v>630.16666666666652</v>
      </c>
      <c r="K214" s="37">
        <v>611</v>
      </c>
      <c r="L214" s="37">
        <v>596.15</v>
      </c>
      <c r="M214" s="37">
        <v>77.902500000000003</v>
      </c>
      <c r="N214" s="1"/>
      <c r="O214" s="1"/>
    </row>
    <row r="215" spans="1:15" ht="12.75" customHeight="1">
      <c r="A215" s="53">
        <v>206</v>
      </c>
      <c r="B215" s="28" t="s">
        <v>282</v>
      </c>
      <c r="C215" s="37">
        <v>12.8</v>
      </c>
      <c r="D215" s="37">
        <v>12.866666666666667</v>
      </c>
      <c r="E215" s="37">
        <v>12.683333333333334</v>
      </c>
      <c r="F215" s="37">
        <v>12.566666666666666</v>
      </c>
      <c r="G215" s="37">
        <v>12.383333333333333</v>
      </c>
      <c r="H215" s="37">
        <v>12.983333333333334</v>
      </c>
      <c r="I215" s="37">
        <v>13.166666666666668</v>
      </c>
      <c r="J215" s="37">
        <v>13.283333333333335</v>
      </c>
      <c r="K215" s="37">
        <v>13.05</v>
      </c>
      <c r="L215" s="37">
        <v>12.75</v>
      </c>
      <c r="M215" s="37">
        <v>803.97217999999998</v>
      </c>
      <c r="N215" s="1"/>
      <c r="O215" s="1"/>
    </row>
    <row r="216" spans="1:15" ht="12.75" customHeight="1">
      <c r="A216" s="53">
        <v>207</v>
      </c>
      <c r="B216" s="28" t="s">
        <v>214</v>
      </c>
      <c r="C216" s="37">
        <v>248.55</v>
      </c>
      <c r="D216" s="37">
        <v>250.1</v>
      </c>
      <c r="E216" s="37">
        <v>241.5</v>
      </c>
      <c r="F216" s="37">
        <v>234.45000000000002</v>
      </c>
      <c r="G216" s="37">
        <v>225.85000000000002</v>
      </c>
      <c r="H216" s="37">
        <v>257.14999999999998</v>
      </c>
      <c r="I216" s="37">
        <v>265.74999999999994</v>
      </c>
      <c r="J216" s="37">
        <v>272.79999999999995</v>
      </c>
      <c r="K216" s="37">
        <v>258.7</v>
      </c>
      <c r="L216" s="37">
        <v>243.05</v>
      </c>
      <c r="M216" s="37">
        <v>149.65332000000001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283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284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285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215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216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217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218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219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220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221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222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223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224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225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226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227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228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229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1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81"/>
      <c r="B1" s="482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46" t="s">
        <v>286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44643</v>
      </c>
      <c r="L6" s="1"/>
      <c r="M6" s="1"/>
      <c r="N6" s="1"/>
      <c r="O6" s="1"/>
    </row>
    <row r="7" spans="1:15" ht="12.75" customHeight="1">
      <c r="B7" s="1"/>
      <c r="C7" s="1" t="s">
        <v>287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74" t="s">
        <v>16</v>
      </c>
      <c r="B9" s="476" t="s">
        <v>18</v>
      </c>
      <c r="C9" s="480" t="s">
        <v>20</v>
      </c>
      <c r="D9" s="480" t="s">
        <v>21</v>
      </c>
      <c r="E9" s="471" t="s">
        <v>22</v>
      </c>
      <c r="F9" s="472"/>
      <c r="G9" s="473"/>
      <c r="H9" s="471" t="s">
        <v>23</v>
      </c>
      <c r="I9" s="472"/>
      <c r="J9" s="473"/>
      <c r="K9" s="23"/>
      <c r="L9" s="24"/>
      <c r="M9" s="50"/>
      <c r="N9" s="1"/>
      <c r="O9" s="1"/>
    </row>
    <row r="10" spans="1:15" ht="42.75" customHeight="1">
      <c r="A10" s="478"/>
      <c r="B10" s="479"/>
      <c r="C10" s="479"/>
      <c r="D10" s="47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230</v>
      </c>
      <c r="N10" s="1"/>
      <c r="O10" s="1"/>
    </row>
    <row r="11" spans="1:15" ht="12" customHeight="1">
      <c r="A11" s="30">
        <v>1</v>
      </c>
      <c r="B11" s="341" t="s">
        <v>288</v>
      </c>
      <c r="C11" s="323">
        <v>20040.900000000001</v>
      </c>
      <c r="D11" s="324">
        <v>19946.899999999998</v>
      </c>
      <c r="E11" s="324">
        <v>19693.999999999996</v>
      </c>
      <c r="F11" s="324">
        <v>19347.099999999999</v>
      </c>
      <c r="G11" s="324">
        <v>19094.199999999997</v>
      </c>
      <c r="H11" s="324">
        <v>20293.799999999996</v>
      </c>
      <c r="I11" s="324">
        <v>20546.699999999997</v>
      </c>
      <c r="J11" s="324">
        <v>20893.599999999995</v>
      </c>
      <c r="K11" s="323">
        <v>20199.8</v>
      </c>
      <c r="L11" s="323">
        <v>19600</v>
      </c>
      <c r="M11" s="323">
        <v>6.6769999999999996E-2</v>
      </c>
      <c r="N11" s="1"/>
      <c r="O11" s="1"/>
    </row>
    <row r="12" spans="1:15" ht="12" customHeight="1">
      <c r="A12" s="30">
        <v>2</v>
      </c>
      <c r="B12" s="342" t="s">
        <v>293</v>
      </c>
      <c r="C12" s="323">
        <v>451.25</v>
      </c>
      <c r="D12" s="324">
        <v>453.65000000000003</v>
      </c>
      <c r="E12" s="324">
        <v>447.70000000000005</v>
      </c>
      <c r="F12" s="324">
        <v>444.15000000000003</v>
      </c>
      <c r="G12" s="324">
        <v>438.20000000000005</v>
      </c>
      <c r="H12" s="324">
        <v>457.20000000000005</v>
      </c>
      <c r="I12" s="324">
        <v>463.15</v>
      </c>
      <c r="J12" s="324">
        <v>466.70000000000005</v>
      </c>
      <c r="K12" s="323">
        <v>459.6</v>
      </c>
      <c r="L12" s="323">
        <v>450.1</v>
      </c>
      <c r="M12" s="323">
        <v>1.1447700000000001</v>
      </c>
      <c r="N12" s="1"/>
      <c r="O12" s="1"/>
    </row>
    <row r="13" spans="1:15" ht="12" customHeight="1">
      <c r="A13" s="30">
        <v>3</v>
      </c>
      <c r="B13" s="342" t="s">
        <v>39</v>
      </c>
      <c r="C13" s="323">
        <v>908.35</v>
      </c>
      <c r="D13" s="324">
        <v>905.80000000000007</v>
      </c>
      <c r="E13" s="324">
        <v>895.55000000000018</v>
      </c>
      <c r="F13" s="324">
        <v>882.75000000000011</v>
      </c>
      <c r="G13" s="324">
        <v>872.50000000000023</v>
      </c>
      <c r="H13" s="324">
        <v>918.60000000000014</v>
      </c>
      <c r="I13" s="324">
        <v>928.84999999999991</v>
      </c>
      <c r="J13" s="324">
        <v>941.65000000000009</v>
      </c>
      <c r="K13" s="323">
        <v>916.05</v>
      </c>
      <c r="L13" s="323">
        <v>893</v>
      </c>
      <c r="M13" s="323">
        <v>5.2799300000000002</v>
      </c>
      <c r="N13" s="1"/>
      <c r="O13" s="1"/>
    </row>
    <row r="14" spans="1:15" ht="12" customHeight="1">
      <c r="A14" s="30">
        <v>4</v>
      </c>
      <c r="B14" s="342" t="s">
        <v>294</v>
      </c>
      <c r="C14" s="323">
        <v>2342.25</v>
      </c>
      <c r="D14" s="324">
        <v>2357.9500000000003</v>
      </c>
      <c r="E14" s="324">
        <v>2306.4000000000005</v>
      </c>
      <c r="F14" s="324">
        <v>2270.5500000000002</v>
      </c>
      <c r="G14" s="324">
        <v>2219.0000000000005</v>
      </c>
      <c r="H14" s="324">
        <v>2393.8000000000006</v>
      </c>
      <c r="I14" s="324">
        <v>2445.3500000000008</v>
      </c>
      <c r="J14" s="324">
        <v>2481.2000000000007</v>
      </c>
      <c r="K14" s="323">
        <v>2409.5</v>
      </c>
      <c r="L14" s="323">
        <v>2322.1</v>
      </c>
      <c r="M14" s="323">
        <v>1.7507900000000001</v>
      </c>
      <c r="N14" s="1"/>
      <c r="O14" s="1"/>
    </row>
    <row r="15" spans="1:15" ht="12" customHeight="1">
      <c r="A15" s="30">
        <v>5</v>
      </c>
      <c r="B15" s="342" t="s">
        <v>289</v>
      </c>
      <c r="C15" s="323">
        <v>2077.15</v>
      </c>
      <c r="D15" s="324">
        <v>2078.7666666666669</v>
      </c>
      <c r="E15" s="324">
        <v>2056.3833333333337</v>
      </c>
      <c r="F15" s="324">
        <v>2035.6166666666668</v>
      </c>
      <c r="G15" s="324">
        <v>2013.2333333333336</v>
      </c>
      <c r="H15" s="324">
        <v>2099.5333333333338</v>
      </c>
      <c r="I15" s="324">
        <v>2121.916666666667</v>
      </c>
      <c r="J15" s="324">
        <v>2142.6833333333338</v>
      </c>
      <c r="K15" s="323">
        <v>2101.15</v>
      </c>
      <c r="L15" s="323">
        <v>2058</v>
      </c>
      <c r="M15" s="323">
        <v>0.96848999999999996</v>
      </c>
      <c r="N15" s="1"/>
      <c r="O15" s="1"/>
    </row>
    <row r="16" spans="1:15" ht="12" customHeight="1">
      <c r="A16" s="30">
        <v>6</v>
      </c>
      <c r="B16" s="342" t="s">
        <v>238</v>
      </c>
      <c r="C16" s="323">
        <v>16685.599999999999</v>
      </c>
      <c r="D16" s="324">
        <v>16874.016666666666</v>
      </c>
      <c r="E16" s="324">
        <v>16462.083333333332</v>
      </c>
      <c r="F16" s="324">
        <v>16238.566666666666</v>
      </c>
      <c r="G16" s="324">
        <v>15826.633333333331</v>
      </c>
      <c r="H16" s="324">
        <v>17097.533333333333</v>
      </c>
      <c r="I16" s="324">
        <v>17509.466666666667</v>
      </c>
      <c r="J16" s="324">
        <v>17732.983333333334</v>
      </c>
      <c r="K16" s="323">
        <v>17285.95</v>
      </c>
      <c r="L16" s="323">
        <v>16650.5</v>
      </c>
      <c r="M16" s="323">
        <v>0.19461999999999999</v>
      </c>
      <c r="N16" s="1"/>
      <c r="O16" s="1"/>
    </row>
    <row r="17" spans="1:15" ht="12" customHeight="1">
      <c r="A17" s="30">
        <v>7</v>
      </c>
      <c r="B17" s="342" t="s">
        <v>242</v>
      </c>
      <c r="C17" s="323">
        <v>108.95</v>
      </c>
      <c r="D17" s="324">
        <v>108.45</v>
      </c>
      <c r="E17" s="324">
        <v>106.9</v>
      </c>
      <c r="F17" s="324">
        <v>104.85000000000001</v>
      </c>
      <c r="G17" s="324">
        <v>103.30000000000001</v>
      </c>
      <c r="H17" s="324">
        <v>110.5</v>
      </c>
      <c r="I17" s="324">
        <v>112.04999999999998</v>
      </c>
      <c r="J17" s="324">
        <v>114.1</v>
      </c>
      <c r="K17" s="323">
        <v>110</v>
      </c>
      <c r="L17" s="323">
        <v>106.4</v>
      </c>
      <c r="M17" s="323">
        <v>28.84197</v>
      </c>
      <c r="N17" s="1"/>
      <c r="O17" s="1"/>
    </row>
    <row r="18" spans="1:15" ht="12" customHeight="1">
      <c r="A18" s="30">
        <v>8</v>
      </c>
      <c r="B18" s="342" t="s">
        <v>41</v>
      </c>
      <c r="C18" s="323">
        <v>288.7</v>
      </c>
      <c r="D18" s="324">
        <v>286.7</v>
      </c>
      <c r="E18" s="324">
        <v>283.2</v>
      </c>
      <c r="F18" s="324">
        <v>277.7</v>
      </c>
      <c r="G18" s="324">
        <v>274.2</v>
      </c>
      <c r="H18" s="324">
        <v>292.2</v>
      </c>
      <c r="I18" s="324">
        <v>295.7</v>
      </c>
      <c r="J18" s="324">
        <v>301.2</v>
      </c>
      <c r="K18" s="323">
        <v>290.2</v>
      </c>
      <c r="L18" s="323">
        <v>281.2</v>
      </c>
      <c r="M18" s="323">
        <v>19.51163</v>
      </c>
      <c r="N18" s="1"/>
      <c r="O18" s="1"/>
    </row>
    <row r="19" spans="1:15" ht="12" customHeight="1">
      <c r="A19" s="30">
        <v>9</v>
      </c>
      <c r="B19" s="342" t="s">
        <v>43</v>
      </c>
      <c r="C19" s="323">
        <v>2058.3000000000002</v>
      </c>
      <c r="D19" s="324">
        <v>2052.6666666666665</v>
      </c>
      <c r="E19" s="324">
        <v>2030.6333333333332</v>
      </c>
      <c r="F19" s="324">
        <v>2002.9666666666667</v>
      </c>
      <c r="G19" s="324">
        <v>1980.9333333333334</v>
      </c>
      <c r="H19" s="324">
        <v>2080.333333333333</v>
      </c>
      <c r="I19" s="324">
        <v>2102.3666666666668</v>
      </c>
      <c r="J19" s="324">
        <v>2130.0333333333328</v>
      </c>
      <c r="K19" s="323">
        <v>2074.6999999999998</v>
      </c>
      <c r="L19" s="323">
        <v>2025</v>
      </c>
      <c r="M19" s="323">
        <v>4.5291600000000001</v>
      </c>
      <c r="N19" s="1"/>
      <c r="O19" s="1"/>
    </row>
    <row r="20" spans="1:15" ht="12" customHeight="1">
      <c r="A20" s="30">
        <v>10</v>
      </c>
      <c r="B20" s="342" t="s">
        <v>45</v>
      </c>
      <c r="C20" s="323">
        <v>1831.55</v>
      </c>
      <c r="D20" s="324">
        <v>1819.5166666666667</v>
      </c>
      <c r="E20" s="324">
        <v>1802.0333333333333</v>
      </c>
      <c r="F20" s="324">
        <v>1772.5166666666667</v>
      </c>
      <c r="G20" s="324">
        <v>1755.0333333333333</v>
      </c>
      <c r="H20" s="324">
        <v>1849.0333333333333</v>
      </c>
      <c r="I20" s="324">
        <v>1866.5166666666664</v>
      </c>
      <c r="J20" s="324">
        <v>1896.0333333333333</v>
      </c>
      <c r="K20" s="323">
        <v>1837</v>
      </c>
      <c r="L20" s="323">
        <v>1790</v>
      </c>
      <c r="M20" s="323">
        <v>9.6406600000000005</v>
      </c>
      <c r="N20" s="1"/>
      <c r="O20" s="1"/>
    </row>
    <row r="21" spans="1:15" ht="12" customHeight="1">
      <c r="A21" s="30">
        <v>11</v>
      </c>
      <c r="B21" s="342" t="s">
        <v>239</v>
      </c>
      <c r="C21" s="323">
        <v>1877.45</v>
      </c>
      <c r="D21" s="324">
        <v>1879.1499999999999</v>
      </c>
      <c r="E21" s="324">
        <v>1853.2999999999997</v>
      </c>
      <c r="F21" s="324">
        <v>1829.1499999999999</v>
      </c>
      <c r="G21" s="324">
        <v>1803.2999999999997</v>
      </c>
      <c r="H21" s="324">
        <v>1903.2999999999997</v>
      </c>
      <c r="I21" s="324">
        <v>1929.1499999999996</v>
      </c>
      <c r="J21" s="324">
        <v>1953.2999999999997</v>
      </c>
      <c r="K21" s="323">
        <v>1905</v>
      </c>
      <c r="L21" s="323">
        <v>1855</v>
      </c>
      <c r="M21" s="323">
        <v>3.37757</v>
      </c>
      <c r="N21" s="1"/>
      <c r="O21" s="1"/>
    </row>
    <row r="22" spans="1:15" ht="12" customHeight="1">
      <c r="A22" s="30">
        <v>12</v>
      </c>
      <c r="B22" s="342" t="s">
        <v>46</v>
      </c>
      <c r="C22" s="323">
        <v>739.15</v>
      </c>
      <c r="D22" s="324">
        <v>735.36666666666667</v>
      </c>
      <c r="E22" s="324">
        <v>726.83333333333337</v>
      </c>
      <c r="F22" s="324">
        <v>714.51666666666665</v>
      </c>
      <c r="G22" s="324">
        <v>705.98333333333335</v>
      </c>
      <c r="H22" s="324">
        <v>747.68333333333339</v>
      </c>
      <c r="I22" s="324">
        <v>756.2166666666667</v>
      </c>
      <c r="J22" s="324">
        <v>768.53333333333342</v>
      </c>
      <c r="K22" s="323">
        <v>743.9</v>
      </c>
      <c r="L22" s="323">
        <v>723.05</v>
      </c>
      <c r="M22" s="323">
        <v>50.100540000000002</v>
      </c>
      <c r="N22" s="1"/>
      <c r="O22" s="1"/>
    </row>
    <row r="23" spans="1:15" ht="12.75" customHeight="1">
      <c r="A23" s="30">
        <v>13</v>
      </c>
      <c r="B23" s="342" t="s">
        <v>241</v>
      </c>
      <c r="C23" s="323">
        <v>2338.0500000000002</v>
      </c>
      <c r="D23" s="324">
        <v>2332.6</v>
      </c>
      <c r="E23" s="324">
        <v>2280.4499999999998</v>
      </c>
      <c r="F23" s="324">
        <v>2222.85</v>
      </c>
      <c r="G23" s="324">
        <v>2170.6999999999998</v>
      </c>
      <c r="H23" s="324">
        <v>2390.1999999999998</v>
      </c>
      <c r="I23" s="324">
        <v>2442.3500000000004</v>
      </c>
      <c r="J23" s="324">
        <v>2499.9499999999998</v>
      </c>
      <c r="K23" s="323">
        <v>2384.75</v>
      </c>
      <c r="L23" s="323">
        <v>2275</v>
      </c>
      <c r="M23" s="323">
        <v>2.9567199999999998</v>
      </c>
      <c r="N23" s="1"/>
      <c r="O23" s="1"/>
    </row>
    <row r="24" spans="1:15" ht="12.75" customHeight="1">
      <c r="A24" s="30">
        <v>14</v>
      </c>
      <c r="B24" s="342" t="s">
        <v>295</v>
      </c>
      <c r="C24" s="323">
        <v>305.95</v>
      </c>
      <c r="D24" s="324">
        <v>306.2833333333333</v>
      </c>
      <c r="E24" s="324">
        <v>301.66666666666663</v>
      </c>
      <c r="F24" s="324">
        <v>297.38333333333333</v>
      </c>
      <c r="G24" s="324">
        <v>292.76666666666665</v>
      </c>
      <c r="H24" s="324">
        <v>310.56666666666661</v>
      </c>
      <c r="I24" s="324">
        <v>315.18333333333328</v>
      </c>
      <c r="J24" s="324">
        <v>319.46666666666658</v>
      </c>
      <c r="K24" s="323">
        <v>310.89999999999998</v>
      </c>
      <c r="L24" s="323">
        <v>302</v>
      </c>
      <c r="M24" s="323">
        <v>2.9423300000000001</v>
      </c>
      <c r="N24" s="1"/>
      <c r="O24" s="1"/>
    </row>
    <row r="25" spans="1:15" ht="12.75" customHeight="1">
      <c r="A25" s="30">
        <v>15</v>
      </c>
      <c r="B25" s="342" t="s">
        <v>296</v>
      </c>
      <c r="C25" s="323">
        <v>205</v>
      </c>
      <c r="D25" s="324">
        <v>207.73333333333335</v>
      </c>
      <c r="E25" s="324">
        <v>200.4666666666667</v>
      </c>
      <c r="F25" s="324">
        <v>195.93333333333334</v>
      </c>
      <c r="G25" s="324">
        <v>188.66666666666669</v>
      </c>
      <c r="H25" s="324">
        <v>212.26666666666671</v>
      </c>
      <c r="I25" s="324">
        <v>219.53333333333336</v>
      </c>
      <c r="J25" s="324">
        <v>224.06666666666672</v>
      </c>
      <c r="K25" s="323">
        <v>215</v>
      </c>
      <c r="L25" s="323">
        <v>203.2</v>
      </c>
      <c r="M25" s="323">
        <v>16.951139999999999</v>
      </c>
      <c r="N25" s="1"/>
      <c r="O25" s="1"/>
    </row>
    <row r="26" spans="1:15" ht="12.75" customHeight="1">
      <c r="A26" s="30">
        <v>16</v>
      </c>
      <c r="B26" s="342" t="s">
        <v>297</v>
      </c>
      <c r="C26" s="323">
        <v>1224.55</v>
      </c>
      <c r="D26" s="324">
        <v>1219.5166666666667</v>
      </c>
      <c r="E26" s="324">
        <v>1209.0333333333333</v>
      </c>
      <c r="F26" s="324">
        <v>1193.5166666666667</v>
      </c>
      <c r="G26" s="324">
        <v>1183.0333333333333</v>
      </c>
      <c r="H26" s="324">
        <v>1235.0333333333333</v>
      </c>
      <c r="I26" s="324">
        <v>1245.5166666666664</v>
      </c>
      <c r="J26" s="324">
        <v>1261.0333333333333</v>
      </c>
      <c r="K26" s="323">
        <v>1230</v>
      </c>
      <c r="L26" s="323">
        <v>1204</v>
      </c>
      <c r="M26" s="323">
        <v>2.17977</v>
      </c>
      <c r="N26" s="1"/>
      <c r="O26" s="1"/>
    </row>
    <row r="27" spans="1:15" ht="12.75" customHeight="1">
      <c r="A27" s="30">
        <v>17</v>
      </c>
      <c r="B27" s="342" t="s">
        <v>291</v>
      </c>
      <c r="C27" s="323">
        <v>1715.95</v>
      </c>
      <c r="D27" s="324">
        <v>1726.3999999999999</v>
      </c>
      <c r="E27" s="324">
        <v>1698.9999999999998</v>
      </c>
      <c r="F27" s="324">
        <v>1682.05</v>
      </c>
      <c r="G27" s="324">
        <v>1654.6499999999999</v>
      </c>
      <c r="H27" s="324">
        <v>1743.3499999999997</v>
      </c>
      <c r="I27" s="324">
        <v>1770.7499999999998</v>
      </c>
      <c r="J27" s="324">
        <v>1787.6999999999996</v>
      </c>
      <c r="K27" s="323">
        <v>1753.8</v>
      </c>
      <c r="L27" s="323">
        <v>1709.45</v>
      </c>
      <c r="M27" s="323">
        <v>0.43804999999999999</v>
      </c>
      <c r="N27" s="1"/>
      <c r="O27" s="1"/>
    </row>
    <row r="28" spans="1:15" ht="12.75" customHeight="1">
      <c r="A28" s="30">
        <v>18</v>
      </c>
      <c r="B28" s="342" t="s">
        <v>243</v>
      </c>
      <c r="C28" s="323">
        <v>1937.4</v>
      </c>
      <c r="D28" s="324">
        <v>1938.0166666666667</v>
      </c>
      <c r="E28" s="324">
        <v>1924.3833333333332</v>
      </c>
      <c r="F28" s="324">
        <v>1911.3666666666666</v>
      </c>
      <c r="G28" s="324">
        <v>1897.7333333333331</v>
      </c>
      <c r="H28" s="324">
        <v>1951.0333333333333</v>
      </c>
      <c r="I28" s="324">
        <v>1964.666666666667</v>
      </c>
      <c r="J28" s="324">
        <v>1977.6833333333334</v>
      </c>
      <c r="K28" s="323">
        <v>1951.65</v>
      </c>
      <c r="L28" s="323">
        <v>1925</v>
      </c>
      <c r="M28" s="323">
        <v>0.34542</v>
      </c>
      <c r="N28" s="1"/>
      <c r="O28" s="1"/>
    </row>
    <row r="29" spans="1:15" ht="12.75" customHeight="1">
      <c r="A29" s="30">
        <v>19</v>
      </c>
      <c r="B29" s="342" t="s">
        <v>298</v>
      </c>
      <c r="C29" s="323">
        <v>81.2</v>
      </c>
      <c r="D29" s="324">
        <v>81.683333333333323</v>
      </c>
      <c r="E29" s="324">
        <v>80.366666666666646</v>
      </c>
      <c r="F29" s="324">
        <v>79.533333333333317</v>
      </c>
      <c r="G29" s="324">
        <v>78.21666666666664</v>
      </c>
      <c r="H29" s="324">
        <v>82.516666666666652</v>
      </c>
      <c r="I29" s="324">
        <v>83.833333333333343</v>
      </c>
      <c r="J29" s="324">
        <v>84.666666666666657</v>
      </c>
      <c r="K29" s="323">
        <v>83</v>
      </c>
      <c r="L29" s="323">
        <v>80.849999999999994</v>
      </c>
      <c r="M29" s="323">
        <v>1.9011899999999999</v>
      </c>
      <c r="N29" s="1"/>
      <c r="O29" s="1"/>
    </row>
    <row r="30" spans="1:15" ht="12.75" customHeight="1">
      <c r="A30" s="30">
        <v>20</v>
      </c>
      <c r="B30" s="342" t="s">
        <v>48</v>
      </c>
      <c r="C30" s="323">
        <v>3550.55</v>
      </c>
      <c r="D30" s="324">
        <v>3534.2333333333336</v>
      </c>
      <c r="E30" s="324">
        <v>3503.5166666666673</v>
      </c>
      <c r="F30" s="324">
        <v>3456.4833333333336</v>
      </c>
      <c r="G30" s="324">
        <v>3425.7666666666673</v>
      </c>
      <c r="H30" s="324">
        <v>3581.2666666666673</v>
      </c>
      <c r="I30" s="324">
        <v>3611.9833333333336</v>
      </c>
      <c r="J30" s="324">
        <v>3659.0166666666673</v>
      </c>
      <c r="K30" s="323">
        <v>3564.95</v>
      </c>
      <c r="L30" s="323">
        <v>3487.2</v>
      </c>
      <c r="M30" s="323">
        <v>1.5061100000000001</v>
      </c>
      <c r="N30" s="1"/>
      <c r="O30" s="1"/>
    </row>
    <row r="31" spans="1:15" ht="12.75" customHeight="1">
      <c r="A31" s="30">
        <v>21</v>
      </c>
      <c r="B31" s="342" t="s">
        <v>299</v>
      </c>
      <c r="C31" s="323">
        <v>2898.75</v>
      </c>
      <c r="D31" s="324">
        <v>2898.8166666666671</v>
      </c>
      <c r="E31" s="324">
        <v>2862.6333333333341</v>
      </c>
      <c r="F31" s="324">
        <v>2826.5166666666669</v>
      </c>
      <c r="G31" s="324">
        <v>2790.3333333333339</v>
      </c>
      <c r="H31" s="324">
        <v>2934.9333333333343</v>
      </c>
      <c r="I31" s="324">
        <v>2971.1166666666677</v>
      </c>
      <c r="J31" s="324">
        <v>3007.2333333333345</v>
      </c>
      <c r="K31" s="323">
        <v>2935</v>
      </c>
      <c r="L31" s="323">
        <v>2862.7</v>
      </c>
      <c r="M31" s="323">
        <v>0.43232999999999999</v>
      </c>
      <c r="N31" s="1"/>
      <c r="O31" s="1"/>
    </row>
    <row r="32" spans="1:15" ht="12.75" customHeight="1">
      <c r="A32" s="30">
        <v>22</v>
      </c>
      <c r="B32" s="342" t="s">
        <v>300</v>
      </c>
      <c r="C32" s="323">
        <v>25.6</v>
      </c>
      <c r="D32" s="324">
        <v>25.433333333333334</v>
      </c>
      <c r="E32" s="324">
        <v>24.716666666666669</v>
      </c>
      <c r="F32" s="324">
        <v>23.833333333333336</v>
      </c>
      <c r="G32" s="324">
        <v>23.116666666666671</v>
      </c>
      <c r="H32" s="324">
        <v>26.316666666666666</v>
      </c>
      <c r="I32" s="324">
        <v>27.033333333333328</v>
      </c>
      <c r="J32" s="324">
        <v>27.916666666666664</v>
      </c>
      <c r="K32" s="323">
        <v>26.15</v>
      </c>
      <c r="L32" s="323">
        <v>24.55</v>
      </c>
      <c r="M32" s="323">
        <v>184.76356999999999</v>
      </c>
      <c r="N32" s="1"/>
      <c r="O32" s="1"/>
    </row>
    <row r="33" spans="1:15" ht="12.75" customHeight="1">
      <c r="A33" s="30">
        <v>23</v>
      </c>
      <c r="B33" s="342" t="s">
        <v>50</v>
      </c>
      <c r="C33" s="323">
        <v>578.65</v>
      </c>
      <c r="D33" s="324">
        <v>576.34999999999991</v>
      </c>
      <c r="E33" s="324">
        <v>572.39999999999986</v>
      </c>
      <c r="F33" s="324">
        <v>566.15</v>
      </c>
      <c r="G33" s="324">
        <v>562.19999999999993</v>
      </c>
      <c r="H33" s="324">
        <v>582.5999999999998</v>
      </c>
      <c r="I33" s="324">
        <v>586.54999999999984</v>
      </c>
      <c r="J33" s="324">
        <v>592.79999999999973</v>
      </c>
      <c r="K33" s="323">
        <v>580.29999999999995</v>
      </c>
      <c r="L33" s="323">
        <v>570.1</v>
      </c>
      <c r="M33" s="323">
        <v>4.6610399999999998</v>
      </c>
      <c r="N33" s="1"/>
      <c r="O33" s="1"/>
    </row>
    <row r="34" spans="1:15" ht="12.75" customHeight="1">
      <c r="A34" s="30">
        <v>24</v>
      </c>
      <c r="B34" s="342" t="s">
        <v>301</v>
      </c>
      <c r="C34" s="323">
        <v>3625.35</v>
      </c>
      <c r="D34" s="324">
        <v>3649.4666666666667</v>
      </c>
      <c r="E34" s="324">
        <v>3589.1333333333332</v>
      </c>
      <c r="F34" s="324">
        <v>3552.9166666666665</v>
      </c>
      <c r="G34" s="324">
        <v>3492.583333333333</v>
      </c>
      <c r="H34" s="324">
        <v>3685.6833333333334</v>
      </c>
      <c r="I34" s="324">
        <v>3746.0166666666664</v>
      </c>
      <c r="J34" s="324">
        <v>3782.2333333333336</v>
      </c>
      <c r="K34" s="323">
        <v>3709.8</v>
      </c>
      <c r="L34" s="323">
        <v>3613.25</v>
      </c>
      <c r="M34" s="323">
        <v>0.23893</v>
      </c>
      <c r="N34" s="1"/>
      <c r="O34" s="1"/>
    </row>
    <row r="35" spans="1:15" ht="12.75" customHeight="1">
      <c r="A35" s="30">
        <v>25</v>
      </c>
      <c r="B35" s="342" t="s">
        <v>51</v>
      </c>
      <c r="C35" s="323">
        <v>300.89999999999998</v>
      </c>
      <c r="D35" s="324">
        <v>299.95</v>
      </c>
      <c r="E35" s="324">
        <v>297</v>
      </c>
      <c r="F35" s="324">
        <v>293.10000000000002</v>
      </c>
      <c r="G35" s="324">
        <v>290.15000000000003</v>
      </c>
      <c r="H35" s="324">
        <v>303.84999999999997</v>
      </c>
      <c r="I35" s="324">
        <v>306.7999999999999</v>
      </c>
      <c r="J35" s="324">
        <v>310.69999999999993</v>
      </c>
      <c r="K35" s="323">
        <v>302.89999999999998</v>
      </c>
      <c r="L35" s="323">
        <v>296.05</v>
      </c>
      <c r="M35" s="323">
        <v>35.378140000000002</v>
      </c>
      <c r="N35" s="1"/>
      <c r="O35" s="1"/>
    </row>
    <row r="36" spans="1:15" ht="12.75" customHeight="1">
      <c r="A36" s="30">
        <v>26</v>
      </c>
      <c r="B36" s="342" t="s">
        <v>850</v>
      </c>
      <c r="C36" s="323">
        <v>1613.6</v>
      </c>
      <c r="D36" s="324">
        <v>1627.8666666666668</v>
      </c>
      <c r="E36" s="324">
        <v>1560.7333333333336</v>
      </c>
      <c r="F36" s="324">
        <v>1507.8666666666668</v>
      </c>
      <c r="G36" s="324">
        <v>1440.7333333333336</v>
      </c>
      <c r="H36" s="324">
        <v>1680.7333333333336</v>
      </c>
      <c r="I36" s="324">
        <v>1747.8666666666668</v>
      </c>
      <c r="J36" s="324">
        <v>1800.7333333333336</v>
      </c>
      <c r="K36" s="323">
        <v>1695</v>
      </c>
      <c r="L36" s="323">
        <v>1575</v>
      </c>
      <c r="M36" s="323">
        <v>10.674189999999999</v>
      </c>
      <c r="N36" s="1"/>
      <c r="O36" s="1"/>
    </row>
    <row r="37" spans="1:15" ht="12.75" customHeight="1">
      <c r="A37" s="30">
        <v>27</v>
      </c>
      <c r="B37" s="342" t="s">
        <v>812</v>
      </c>
      <c r="C37" s="323">
        <v>864.45</v>
      </c>
      <c r="D37" s="324">
        <v>870.69999999999993</v>
      </c>
      <c r="E37" s="324">
        <v>853.74999999999989</v>
      </c>
      <c r="F37" s="324">
        <v>843.05</v>
      </c>
      <c r="G37" s="324">
        <v>826.09999999999991</v>
      </c>
      <c r="H37" s="324">
        <v>881.39999999999986</v>
      </c>
      <c r="I37" s="324">
        <v>898.34999999999991</v>
      </c>
      <c r="J37" s="324">
        <v>909.04999999999984</v>
      </c>
      <c r="K37" s="323">
        <v>887.65</v>
      </c>
      <c r="L37" s="323">
        <v>860</v>
      </c>
      <c r="M37" s="323">
        <v>0.47359000000000001</v>
      </c>
      <c r="N37" s="1"/>
      <c r="O37" s="1"/>
    </row>
    <row r="38" spans="1:15" ht="12.75" customHeight="1">
      <c r="A38" s="30">
        <v>28</v>
      </c>
      <c r="B38" s="342" t="s">
        <v>292</v>
      </c>
      <c r="C38" s="323">
        <v>938.05</v>
      </c>
      <c r="D38" s="324">
        <v>943.4666666666667</v>
      </c>
      <c r="E38" s="324">
        <v>924.93333333333339</v>
      </c>
      <c r="F38" s="324">
        <v>911.81666666666672</v>
      </c>
      <c r="G38" s="324">
        <v>893.28333333333342</v>
      </c>
      <c r="H38" s="324">
        <v>956.58333333333337</v>
      </c>
      <c r="I38" s="324">
        <v>975.11666666666667</v>
      </c>
      <c r="J38" s="324">
        <v>988.23333333333335</v>
      </c>
      <c r="K38" s="323">
        <v>962</v>
      </c>
      <c r="L38" s="323">
        <v>930.35</v>
      </c>
      <c r="M38" s="323">
        <v>3.5181499999999999</v>
      </c>
      <c r="N38" s="1"/>
      <c r="O38" s="1"/>
    </row>
    <row r="39" spans="1:15" ht="12.75" customHeight="1">
      <c r="A39" s="30">
        <v>29</v>
      </c>
      <c r="B39" s="342" t="s">
        <v>52</v>
      </c>
      <c r="C39" s="323">
        <v>735.7</v>
      </c>
      <c r="D39" s="324">
        <v>738.18333333333339</v>
      </c>
      <c r="E39" s="324">
        <v>723.31666666666683</v>
      </c>
      <c r="F39" s="324">
        <v>710.93333333333339</v>
      </c>
      <c r="G39" s="324">
        <v>696.06666666666683</v>
      </c>
      <c r="H39" s="324">
        <v>750.56666666666683</v>
      </c>
      <c r="I39" s="324">
        <v>765.43333333333339</v>
      </c>
      <c r="J39" s="324">
        <v>777.81666666666683</v>
      </c>
      <c r="K39" s="323">
        <v>753.05</v>
      </c>
      <c r="L39" s="323">
        <v>725.8</v>
      </c>
      <c r="M39" s="323">
        <v>4.8822900000000002</v>
      </c>
      <c r="N39" s="1"/>
      <c r="O39" s="1"/>
    </row>
    <row r="40" spans="1:15" ht="12.75" customHeight="1">
      <c r="A40" s="30">
        <v>30</v>
      </c>
      <c r="B40" s="342" t="s">
        <v>53</v>
      </c>
      <c r="C40" s="323">
        <v>4677.6000000000004</v>
      </c>
      <c r="D40" s="324">
        <v>4659.1500000000005</v>
      </c>
      <c r="E40" s="324">
        <v>4490.3000000000011</v>
      </c>
      <c r="F40" s="324">
        <v>4303.0000000000009</v>
      </c>
      <c r="G40" s="324">
        <v>4134.1500000000015</v>
      </c>
      <c r="H40" s="324">
        <v>4846.4500000000007</v>
      </c>
      <c r="I40" s="324">
        <v>5015.3000000000011</v>
      </c>
      <c r="J40" s="324">
        <v>5202.6000000000004</v>
      </c>
      <c r="K40" s="323">
        <v>4828</v>
      </c>
      <c r="L40" s="323">
        <v>4471.8500000000004</v>
      </c>
      <c r="M40" s="323">
        <v>12.556789999999999</v>
      </c>
      <c r="N40" s="1"/>
      <c r="O40" s="1"/>
    </row>
    <row r="41" spans="1:15" ht="12.75" customHeight="1">
      <c r="A41" s="30">
        <v>31</v>
      </c>
      <c r="B41" s="342" t="s">
        <v>54</v>
      </c>
      <c r="C41" s="323">
        <v>190.05</v>
      </c>
      <c r="D41" s="324">
        <v>187.86666666666667</v>
      </c>
      <c r="E41" s="324">
        <v>185.23333333333335</v>
      </c>
      <c r="F41" s="324">
        <v>180.41666666666669</v>
      </c>
      <c r="G41" s="324">
        <v>177.78333333333336</v>
      </c>
      <c r="H41" s="324">
        <v>192.68333333333334</v>
      </c>
      <c r="I41" s="324">
        <v>195.31666666666666</v>
      </c>
      <c r="J41" s="324">
        <v>200.13333333333333</v>
      </c>
      <c r="K41" s="323">
        <v>190.5</v>
      </c>
      <c r="L41" s="323">
        <v>183.05</v>
      </c>
      <c r="M41" s="323">
        <v>41.837130000000002</v>
      </c>
      <c r="N41" s="1"/>
      <c r="O41" s="1"/>
    </row>
    <row r="42" spans="1:15" ht="12.75" customHeight="1">
      <c r="A42" s="30">
        <v>32</v>
      </c>
      <c r="B42" s="342" t="s">
        <v>302</v>
      </c>
      <c r="C42" s="323">
        <v>435.1</v>
      </c>
      <c r="D42" s="324">
        <v>432.7833333333333</v>
      </c>
      <c r="E42" s="324">
        <v>426.81666666666661</v>
      </c>
      <c r="F42" s="324">
        <v>418.5333333333333</v>
      </c>
      <c r="G42" s="324">
        <v>412.56666666666661</v>
      </c>
      <c r="H42" s="324">
        <v>441.06666666666661</v>
      </c>
      <c r="I42" s="324">
        <v>447.0333333333333</v>
      </c>
      <c r="J42" s="324">
        <v>455.31666666666661</v>
      </c>
      <c r="K42" s="323">
        <v>438.75</v>
      </c>
      <c r="L42" s="323">
        <v>424.5</v>
      </c>
      <c r="M42" s="323">
        <v>1.57192</v>
      </c>
      <c r="N42" s="1"/>
      <c r="O42" s="1"/>
    </row>
    <row r="43" spans="1:15" ht="12.75" customHeight="1">
      <c r="A43" s="30">
        <v>33</v>
      </c>
      <c r="B43" s="342" t="s">
        <v>303</v>
      </c>
      <c r="C43" s="323">
        <v>90.65</v>
      </c>
      <c r="D43" s="324">
        <v>90.8</v>
      </c>
      <c r="E43" s="324">
        <v>89.6</v>
      </c>
      <c r="F43" s="324">
        <v>88.55</v>
      </c>
      <c r="G43" s="324">
        <v>87.35</v>
      </c>
      <c r="H43" s="324">
        <v>91.85</v>
      </c>
      <c r="I43" s="324">
        <v>93.050000000000011</v>
      </c>
      <c r="J43" s="324">
        <v>94.1</v>
      </c>
      <c r="K43" s="323">
        <v>92</v>
      </c>
      <c r="L43" s="323">
        <v>89.75</v>
      </c>
      <c r="M43" s="323">
        <v>6.5635399999999997</v>
      </c>
      <c r="N43" s="1"/>
      <c r="O43" s="1"/>
    </row>
    <row r="44" spans="1:15" ht="12.75" customHeight="1">
      <c r="A44" s="30">
        <v>34</v>
      </c>
      <c r="B44" s="342" t="s">
        <v>55</v>
      </c>
      <c r="C44" s="323">
        <v>112.2</v>
      </c>
      <c r="D44" s="324">
        <v>111.05</v>
      </c>
      <c r="E44" s="324">
        <v>108.6</v>
      </c>
      <c r="F44" s="324">
        <v>105</v>
      </c>
      <c r="G44" s="324">
        <v>102.55</v>
      </c>
      <c r="H44" s="324">
        <v>114.64999999999999</v>
      </c>
      <c r="I44" s="324">
        <v>117.10000000000001</v>
      </c>
      <c r="J44" s="324">
        <v>120.69999999999999</v>
      </c>
      <c r="K44" s="323">
        <v>113.5</v>
      </c>
      <c r="L44" s="323">
        <v>107.45</v>
      </c>
      <c r="M44" s="323">
        <v>229.59620000000001</v>
      </c>
      <c r="N44" s="1"/>
      <c r="O44" s="1"/>
    </row>
    <row r="45" spans="1:15" ht="12.75" customHeight="1">
      <c r="A45" s="30">
        <v>35</v>
      </c>
      <c r="B45" s="342" t="s">
        <v>57</v>
      </c>
      <c r="C45" s="323">
        <v>3051.15</v>
      </c>
      <c r="D45" s="324">
        <v>3029.6166666666668</v>
      </c>
      <c r="E45" s="324">
        <v>2996.5333333333338</v>
      </c>
      <c r="F45" s="324">
        <v>2941.916666666667</v>
      </c>
      <c r="G45" s="324">
        <v>2908.8333333333339</v>
      </c>
      <c r="H45" s="324">
        <v>3084.2333333333336</v>
      </c>
      <c r="I45" s="324">
        <v>3117.3166666666666</v>
      </c>
      <c r="J45" s="324">
        <v>3171.9333333333334</v>
      </c>
      <c r="K45" s="323">
        <v>3062.7</v>
      </c>
      <c r="L45" s="323">
        <v>2975</v>
      </c>
      <c r="M45" s="323">
        <v>15.157719999999999</v>
      </c>
      <c r="N45" s="1"/>
      <c r="O45" s="1"/>
    </row>
    <row r="46" spans="1:15" ht="12.75" customHeight="1">
      <c r="A46" s="30">
        <v>36</v>
      </c>
      <c r="B46" s="342" t="s">
        <v>304</v>
      </c>
      <c r="C46" s="323">
        <v>173.6</v>
      </c>
      <c r="D46" s="324">
        <v>174.51666666666665</v>
      </c>
      <c r="E46" s="324">
        <v>169.6333333333333</v>
      </c>
      <c r="F46" s="324">
        <v>165.66666666666666</v>
      </c>
      <c r="G46" s="324">
        <v>160.7833333333333</v>
      </c>
      <c r="H46" s="324">
        <v>178.48333333333329</v>
      </c>
      <c r="I46" s="324">
        <v>183.36666666666662</v>
      </c>
      <c r="J46" s="324">
        <v>187.33333333333329</v>
      </c>
      <c r="K46" s="323">
        <v>179.4</v>
      </c>
      <c r="L46" s="323">
        <v>170.55</v>
      </c>
      <c r="M46" s="323">
        <v>2.48583</v>
      </c>
      <c r="N46" s="1"/>
      <c r="O46" s="1"/>
    </row>
    <row r="47" spans="1:15" ht="12.75" customHeight="1">
      <c r="A47" s="30">
        <v>37</v>
      </c>
      <c r="B47" s="342" t="s">
        <v>306</v>
      </c>
      <c r="C47" s="323">
        <v>2019.65</v>
      </c>
      <c r="D47" s="324">
        <v>2010.2166666666665</v>
      </c>
      <c r="E47" s="324">
        <v>1988.4333333333329</v>
      </c>
      <c r="F47" s="324">
        <v>1957.2166666666665</v>
      </c>
      <c r="G47" s="324">
        <v>1935.4333333333329</v>
      </c>
      <c r="H47" s="324">
        <v>2041.4333333333329</v>
      </c>
      <c r="I47" s="324">
        <v>2063.2166666666662</v>
      </c>
      <c r="J47" s="324">
        <v>2094.4333333333329</v>
      </c>
      <c r="K47" s="323">
        <v>2032</v>
      </c>
      <c r="L47" s="323">
        <v>1979</v>
      </c>
      <c r="M47" s="323">
        <v>2.32524</v>
      </c>
      <c r="N47" s="1"/>
      <c r="O47" s="1"/>
    </row>
    <row r="48" spans="1:15" ht="12.75" customHeight="1">
      <c r="A48" s="30">
        <v>38</v>
      </c>
      <c r="B48" s="342" t="s">
        <v>305</v>
      </c>
      <c r="C48" s="323">
        <v>2610.6</v>
      </c>
      <c r="D48" s="324">
        <v>2614.25</v>
      </c>
      <c r="E48" s="324">
        <v>2593.65</v>
      </c>
      <c r="F48" s="324">
        <v>2576.7000000000003</v>
      </c>
      <c r="G48" s="324">
        <v>2556.1000000000004</v>
      </c>
      <c r="H48" s="324">
        <v>2631.2</v>
      </c>
      <c r="I48" s="324">
        <v>2651.8</v>
      </c>
      <c r="J48" s="324">
        <v>2668.7499999999995</v>
      </c>
      <c r="K48" s="323">
        <v>2634.85</v>
      </c>
      <c r="L48" s="323">
        <v>2597.3000000000002</v>
      </c>
      <c r="M48" s="323">
        <v>6.4180000000000001E-2</v>
      </c>
      <c r="N48" s="1"/>
      <c r="O48" s="1"/>
    </row>
    <row r="49" spans="1:15" ht="12.75" customHeight="1">
      <c r="A49" s="30">
        <v>39</v>
      </c>
      <c r="B49" s="342" t="s">
        <v>240</v>
      </c>
      <c r="C49" s="323">
        <v>1883.95</v>
      </c>
      <c r="D49" s="324">
        <v>1864.6000000000001</v>
      </c>
      <c r="E49" s="324">
        <v>1824.3500000000004</v>
      </c>
      <c r="F49" s="324">
        <v>1764.7500000000002</v>
      </c>
      <c r="G49" s="324">
        <v>1724.5000000000005</v>
      </c>
      <c r="H49" s="324">
        <v>1924.2000000000003</v>
      </c>
      <c r="I49" s="324">
        <v>1964.4499999999998</v>
      </c>
      <c r="J49" s="324">
        <v>2024.0500000000002</v>
      </c>
      <c r="K49" s="323">
        <v>1904.85</v>
      </c>
      <c r="L49" s="323">
        <v>1805</v>
      </c>
      <c r="M49" s="323">
        <v>3.3408899999999999</v>
      </c>
      <c r="N49" s="1"/>
      <c r="O49" s="1"/>
    </row>
    <row r="50" spans="1:15" ht="12.75" customHeight="1">
      <c r="A50" s="30">
        <v>40</v>
      </c>
      <c r="B50" s="342" t="s">
        <v>307</v>
      </c>
      <c r="C50" s="323">
        <v>9972.25</v>
      </c>
      <c r="D50" s="324">
        <v>9918.8666666666668</v>
      </c>
      <c r="E50" s="324">
        <v>9825.7333333333336</v>
      </c>
      <c r="F50" s="324">
        <v>9679.2166666666672</v>
      </c>
      <c r="G50" s="324">
        <v>9586.0833333333339</v>
      </c>
      <c r="H50" s="324">
        <v>10065.383333333333</v>
      </c>
      <c r="I50" s="324">
        <v>10158.516666666668</v>
      </c>
      <c r="J50" s="324">
        <v>10305.033333333333</v>
      </c>
      <c r="K50" s="323">
        <v>10012</v>
      </c>
      <c r="L50" s="323">
        <v>9772.35</v>
      </c>
      <c r="M50" s="323">
        <v>0.30096000000000001</v>
      </c>
      <c r="N50" s="1"/>
      <c r="O50" s="1"/>
    </row>
    <row r="51" spans="1:15" ht="12.75" customHeight="1">
      <c r="A51" s="30">
        <v>41</v>
      </c>
      <c r="B51" s="342" t="s">
        <v>59</v>
      </c>
      <c r="C51" s="323">
        <v>1196.05</v>
      </c>
      <c r="D51" s="324">
        <v>1186.6000000000001</v>
      </c>
      <c r="E51" s="324">
        <v>1173.5000000000002</v>
      </c>
      <c r="F51" s="324">
        <v>1150.95</v>
      </c>
      <c r="G51" s="324">
        <v>1137.8500000000001</v>
      </c>
      <c r="H51" s="324">
        <v>1209.1500000000003</v>
      </c>
      <c r="I51" s="324">
        <v>1222.2500000000002</v>
      </c>
      <c r="J51" s="324">
        <v>1244.8000000000004</v>
      </c>
      <c r="K51" s="323">
        <v>1199.7</v>
      </c>
      <c r="L51" s="323">
        <v>1164.05</v>
      </c>
      <c r="M51" s="323">
        <v>8.81785</v>
      </c>
      <c r="N51" s="1"/>
      <c r="O51" s="1"/>
    </row>
    <row r="52" spans="1:15" ht="12.75" customHeight="1">
      <c r="A52" s="30">
        <v>42</v>
      </c>
      <c r="B52" s="342" t="s">
        <v>60</v>
      </c>
      <c r="C52" s="323">
        <v>687.5</v>
      </c>
      <c r="D52" s="324">
        <v>685.55000000000007</v>
      </c>
      <c r="E52" s="324">
        <v>676.85000000000014</v>
      </c>
      <c r="F52" s="324">
        <v>666.2</v>
      </c>
      <c r="G52" s="324">
        <v>657.50000000000011</v>
      </c>
      <c r="H52" s="324">
        <v>696.20000000000016</v>
      </c>
      <c r="I52" s="324">
        <v>704.9000000000002</v>
      </c>
      <c r="J52" s="324">
        <v>715.55000000000018</v>
      </c>
      <c r="K52" s="323">
        <v>694.25</v>
      </c>
      <c r="L52" s="323">
        <v>674.9</v>
      </c>
      <c r="M52" s="323">
        <v>32.704799999999999</v>
      </c>
      <c r="N52" s="1"/>
      <c r="O52" s="1"/>
    </row>
    <row r="53" spans="1:15" ht="12.75" customHeight="1">
      <c r="A53" s="30">
        <v>43</v>
      </c>
      <c r="B53" s="342" t="s">
        <v>308</v>
      </c>
      <c r="C53" s="323">
        <v>437.6</v>
      </c>
      <c r="D53" s="324">
        <v>438.15000000000003</v>
      </c>
      <c r="E53" s="324">
        <v>431.50000000000006</v>
      </c>
      <c r="F53" s="324">
        <v>425.40000000000003</v>
      </c>
      <c r="G53" s="324">
        <v>418.75000000000006</v>
      </c>
      <c r="H53" s="324">
        <v>444.25000000000006</v>
      </c>
      <c r="I53" s="324">
        <v>450.90000000000003</v>
      </c>
      <c r="J53" s="324">
        <v>457.00000000000006</v>
      </c>
      <c r="K53" s="323">
        <v>444.8</v>
      </c>
      <c r="L53" s="323">
        <v>432.05</v>
      </c>
      <c r="M53" s="323">
        <v>3.4127999999999998</v>
      </c>
      <c r="N53" s="1"/>
      <c r="O53" s="1"/>
    </row>
    <row r="54" spans="1:15" ht="12.75" customHeight="1">
      <c r="A54" s="30">
        <v>44</v>
      </c>
      <c r="B54" s="342" t="s">
        <v>61</v>
      </c>
      <c r="C54" s="323">
        <v>731.4</v>
      </c>
      <c r="D54" s="324">
        <v>724.58333333333337</v>
      </c>
      <c r="E54" s="324">
        <v>713.16666666666674</v>
      </c>
      <c r="F54" s="324">
        <v>694.93333333333339</v>
      </c>
      <c r="G54" s="324">
        <v>683.51666666666677</v>
      </c>
      <c r="H54" s="324">
        <v>742.81666666666672</v>
      </c>
      <c r="I54" s="324">
        <v>754.23333333333346</v>
      </c>
      <c r="J54" s="324">
        <v>772.4666666666667</v>
      </c>
      <c r="K54" s="323">
        <v>736</v>
      </c>
      <c r="L54" s="323">
        <v>706.35</v>
      </c>
      <c r="M54" s="323">
        <v>111.17081</v>
      </c>
      <c r="N54" s="1"/>
      <c r="O54" s="1"/>
    </row>
    <row r="55" spans="1:15" ht="12.75" customHeight="1">
      <c r="A55" s="30">
        <v>45</v>
      </c>
      <c r="B55" s="342" t="s">
        <v>62</v>
      </c>
      <c r="C55" s="323">
        <v>3656.45</v>
      </c>
      <c r="D55" s="324">
        <v>3627.65</v>
      </c>
      <c r="E55" s="324">
        <v>3593.3</v>
      </c>
      <c r="F55" s="324">
        <v>3530.15</v>
      </c>
      <c r="G55" s="324">
        <v>3495.8</v>
      </c>
      <c r="H55" s="324">
        <v>3690.8</v>
      </c>
      <c r="I55" s="324">
        <v>3725.1499999999996</v>
      </c>
      <c r="J55" s="324">
        <v>3788.3</v>
      </c>
      <c r="K55" s="323">
        <v>3662</v>
      </c>
      <c r="L55" s="323">
        <v>3564.5</v>
      </c>
      <c r="M55" s="323">
        <v>2.1366700000000001</v>
      </c>
      <c r="N55" s="1"/>
      <c r="O55" s="1"/>
    </row>
    <row r="56" spans="1:15" ht="12.75" customHeight="1">
      <c r="A56" s="30">
        <v>46</v>
      </c>
      <c r="B56" s="342" t="s">
        <v>312</v>
      </c>
      <c r="C56" s="323">
        <v>160.19999999999999</v>
      </c>
      <c r="D56" s="324">
        <v>159.78333333333333</v>
      </c>
      <c r="E56" s="324">
        <v>158.36666666666667</v>
      </c>
      <c r="F56" s="324">
        <v>156.53333333333333</v>
      </c>
      <c r="G56" s="324">
        <v>155.11666666666667</v>
      </c>
      <c r="H56" s="324">
        <v>161.61666666666667</v>
      </c>
      <c r="I56" s="324">
        <v>163.03333333333336</v>
      </c>
      <c r="J56" s="324">
        <v>164.86666666666667</v>
      </c>
      <c r="K56" s="323">
        <v>161.19999999999999</v>
      </c>
      <c r="L56" s="323">
        <v>157.94999999999999</v>
      </c>
      <c r="M56" s="323">
        <v>5.7850200000000003</v>
      </c>
      <c r="N56" s="1"/>
      <c r="O56" s="1"/>
    </row>
    <row r="57" spans="1:15" ht="12.75" customHeight="1">
      <c r="A57" s="30">
        <v>47</v>
      </c>
      <c r="B57" s="342" t="s">
        <v>313</v>
      </c>
      <c r="C57" s="323">
        <v>1038.05</v>
      </c>
      <c r="D57" s="324">
        <v>1041.4166666666667</v>
      </c>
      <c r="E57" s="324">
        <v>1025.6333333333334</v>
      </c>
      <c r="F57" s="324">
        <v>1013.2166666666667</v>
      </c>
      <c r="G57" s="324">
        <v>997.43333333333339</v>
      </c>
      <c r="H57" s="324">
        <v>1053.8333333333335</v>
      </c>
      <c r="I57" s="324">
        <v>1069.6166666666668</v>
      </c>
      <c r="J57" s="324">
        <v>1082.0333333333335</v>
      </c>
      <c r="K57" s="323">
        <v>1057.2</v>
      </c>
      <c r="L57" s="323">
        <v>1029</v>
      </c>
      <c r="M57" s="323">
        <v>0.57667000000000002</v>
      </c>
      <c r="N57" s="1"/>
      <c r="O57" s="1"/>
    </row>
    <row r="58" spans="1:15" ht="12.75" customHeight="1">
      <c r="A58" s="30">
        <v>48</v>
      </c>
      <c r="B58" s="342" t="s">
        <v>64</v>
      </c>
      <c r="C58" s="323">
        <v>16494.599999999999</v>
      </c>
      <c r="D58" s="324">
        <v>16345.199999999999</v>
      </c>
      <c r="E58" s="324">
        <v>16100.399999999998</v>
      </c>
      <c r="F58" s="324">
        <v>15706.199999999999</v>
      </c>
      <c r="G58" s="324">
        <v>15461.399999999998</v>
      </c>
      <c r="H58" s="324">
        <v>16739.399999999998</v>
      </c>
      <c r="I58" s="324">
        <v>16984.199999999997</v>
      </c>
      <c r="J58" s="324">
        <v>17378.399999999998</v>
      </c>
      <c r="K58" s="323">
        <v>16590</v>
      </c>
      <c r="L58" s="323">
        <v>15951</v>
      </c>
      <c r="M58" s="323">
        <v>2.65279</v>
      </c>
      <c r="N58" s="1"/>
      <c r="O58" s="1"/>
    </row>
    <row r="59" spans="1:15" ht="12" customHeight="1">
      <c r="A59" s="30">
        <v>49</v>
      </c>
      <c r="B59" s="342" t="s">
        <v>245</v>
      </c>
      <c r="C59" s="323">
        <v>5012.6000000000004</v>
      </c>
      <c r="D59" s="324">
        <v>5011.7666666666664</v>
      </c>
      <c r="E59" s="324">
        <v>4986.8833333333332</v>
      </c>
      <c r="F59" s="324">
        <v>4961.166666666667</v>
      </c>
      <c r="G59" s="324">
        <v>4936.2833333333338</v>
      </c>
      <c r="H59" s="324">
        <v>5037.4833333333327</v>
      </c>
      <c r="I59" s="324">
        <v>5062.3666666666659</v>
      </c>
      <c r="J59" s="324">
        <v>5088.0833333333321</v>
      </c>
      <c r="K59" s="323">
        <v>5036.6499999999996</v>
      </c>
      <c r="L59" s="323">
        <v>4986.05</v>
      </c>
      <c r="M59" s="323">
        <v>0.37330000000000002</v>
      </c>
      <c r="N59" s="1"/>
      <c r="O59" s="1"/>
    </row>
    <row r="60" spans="1:15" ht="12.75" customHeight="1">
      <c r="A60" s="30">
        <v>50</v>
      </c>
      <c r="B60" s="342" t="s">
        <v>65</v>
      </c>
      <c r="C60" s="323">
        <v>6985.8</v>
      </c>
      <c r="D60" s="324">
        <v>6920.9333333333334</v>
      </c>
      <c r="E60" s="324">
        <v>6831.8666666666668</v>
      </c>
      <c r="F60" s="324">
        <v>6677.9333333333334</v>
      </c>
      <c r="G60" s="324">
        <v>6588.8666666666668</v>
      </c>
      <c r="H60" s="324">
        <v>7074.8666666666668</v>
      </c>
      <c r="I60" s="324">
        <v>7163.9333333333343</v>
      </c>
      <c r="J60" s="324">
        <v>7317.8666666666668</v>
      </c>
      <c r="K60" s="323">
        <v>7010</v>
      </c>
      <c r="L60" s="323">
        <v>6767</v>
      </c>
      <c r="M60" s="323">
        <v>12.737959999999999</v>
      </c>
      <c r="N60" s="1"/>
      <c r="O60" s="1"/>
    </row>
    <row r="61" spans="1:15" ht="12.75" customHeight="1">
      <c r="A61" s="30">
        <v>51</v>
      </c>
      <c r="B61" s="342" t="s">
        <v>314</v>
      </c>
      <c r="C61" s="323">
        <v>3081.65</v>
      </c>
      <c r="D61" s="324">
        <v>3075.5499999999997</v>
      </c>
      <c r="E61" s="324">
        <v>3041.0999999999995</v>
      </c>
      <c r="F61" s="324">
        <v>3000.5499999999997</v>
      </c>
      <c r="G61" s="324">
        <v>2966.0999999999995</v>
      </c>
      <c r="H61" s="324">
        <v>3116.0999999999995</v>
      </c>
      <c r="I61" s="324">
        <v>3150.5499999999993</v>
      </c>
      <c r="J61" s="324">
        <v>3191.0999999999995</v>
      </c>
      <c r="K61" s="323">
        <v>3110</v>
      </c>
      <c r="L61" s="323">
        <v>3035</v>
      </c>
      <c r="M61" s="323">
        <v>0.55130000000000001</v>
      </c>
      <c r="N61" s="1"/>
      <c r="O61" s="1"/>
    </row>
    <row r="62" spans="1:15" ht="12.75" customHeight="1">
      <c r="A62" s="30">
        <v>52</v>
      </c>
      <c r="B62" s="342" t="s">
        <v>66</v>
      </c>
      <c r="C62" s="323">
        <v>2050.4499999999998</v>
      </c>
      <c r="D62" s="324">
        <v>2038.1833333333334</v>
      </c>
      <c r="E62" s="324">
        <v>2008.4666666666667</v>
      </c>
      <c r="F62" s="324">
        <v>1966.4833333333333</v>
      </c>
      <c r="G62" s="324">
        <v>1936.7666666666667</v>
      </c>
      <c r="H62" s="324">
        <v>2080.166666666667</v>
      </c>
      <c r="I62" s="324">
        <v>2109.8833333333341</v>
      </c>
      <c r="J62" s="324">
        <v>2151.8666666666668</v>
      </c>
      <c r="K62" s="323">
        <v>2067.9</v>
      </c>
      <c r="L62" s="323">
        <v>1996.2</v>
      </c>
      <c r="M62" s="323">
        <v>4.5890399999999998</v>
      </c>
      <c r="N62" s="1"/>
      <c r="O62" s="1"/>
    </row>
    <row r="63" spans="1:15" ht="12.75" customHeight="1">
      <c r="A63" s="30">
        <v>53</v>
      </c>
      <c r="B63" s="342" t="s">
        <v>315</v>
      </c>
      <c r="C63" s="323">
        <v>491.4</v>
      </c>
      <c r="D63" s="324">
        <v>492.5333333333333</v>
      </c>
      <c r="E63" s="324">
        <v>485.16666666666663</v>
      </c>
      <c r="F63" s="324">
        <v>478.93333333333334</v>
      </c>
      <c r="G63" s="324">
        <v>471.56666666666666</v>
      </c>
      <c r="H63" s="324">
        <v>498.76666666666659</v>
      </c>
      <c r="I63" s="324">
        <v>506.13333333333327</v>
      </c>
      <c r="J63" s="324">
        <v>512.36666666666656</v>
      </c>
      <c r="K63" s="323">
        <v>499.9</v>
      </c>
      <c r="L63" s="323">
        <v>486.3</v>
      </c>
      <c r="M63" s="323">
        <v>38.490479999999998</v>
      </c>
      <c r="N63" s="1"/>
      <c r="O63" s="1"/>
    </row>
    <row r="64" spans="1:15" ht="12.75" customHeight="1">
      <c r="A64" s="30">
        <v>54</v>
      </c>
      <c r="B64" s="342" t="s">
        <v>67</v>
      </c>
      <c r="C64" s="323">
        <v>303.3</v>
      </c>
      <c r="D64" s="324">
        <v>296.51666666666665</v>
      </c>
      <c r="E64" s="324">
        <v>287.0333333333333</v>
      </c>
      <c r="F64" s="324">
        <v>270.76666666666665</v>
      </c>
      <c r="G64" s="324">
        <v>261.2833333333333</v>
      </c>
      <c r="H64" s="324">
        <v>312.7833333333333</v>
      </c>
      <c r="I64" s="324">
        <v>322.26666666666665</v>
      </c>
      <c r="J64" s="324">
        <v>338.5333333333333</v>
      </c>
      <c r="K64" s="323">
        <v>306</v>
      </c>
      <c r="L64" s="323">
        <v>280.25</v>
      </c>
      <c r="M64" s="323">
        <v>183.03607</v>
      </c>
      <c r="N64" s="1"/>
      <c r="O64" s="1"/>
    </row>
    <row r="65" spans="1:15" ht="12.75" customHeight="1">
      <c r="A65" s="30">
        <v>55</v>
      </c>
      <c r="B65" s="342" t="s">
        <v>68</v>
      </c>
      <c r="C65" s="323">
        <v>106.8</v>
      </c>
      <c r="D65" s="324">
        <v>105.91666666666667</v>
      </c>
      <c r="E65" s="324">
        <v>104.38333333333334</v>
      </c>
      <c r="F65" s="324">
        <v>101.96666666666667</v>
      </c>
      <c r="G65" s="324">
        <v>100.43333333333334</v>
      </c>
      <c r="H65" s="324">
        <v>108.33333333333334</v>
      </c>
      <c r="I65" s="324">
        <v>109.86666666666667</v>
      </c>
      <c r="J65" s="324">
        <v>112.28333333333335</v>
      </c>
      <c r="K65" s="323">
        <v>107.45</v>
      </c>
      <c r="L65" s="323">
        <v>103.5</v>
      </c>
      <c r="M65" s="323">
        <v>324.77181999999999</v>
      </c>
      <c r="N65" s="1"/>
      <c r="O65" s="1"/>
    </row>
    <row r="66" spans="1:15" ht="12.75" customHeight="1">
      <c r="A66" s="30">
        <v>56</v>
      </c>
      <c r="B66" s="342" t="s">
        <v>246</v>
      </c>
      <c r="C66" s="323">
        <v>47.8</v>
      </c>
      <c r="D66" s="324">
        <v>47.583333333333336</v>
      </c>
      <c r="E66" s="324">
        <v>47.216666666666669</v>
      </c>
      <c r="F66" s="324">
        <v>46.633333333333333</v>
      </c>
      <c r="G66" s="324">
        <v>46.266666666666666</v>
      </c>
      <c r="H66" s="324">
        <v>48.166666666666671</v>
      </c>
      <c r="I66" s="324">
        <v>48.533333333333331</v>
      </c>
      <c r="J66" s="324">
        <v>49.116666666666674</v>
      </c>
      <c r="K66" s="323">
        <v>47.95</v>
      </c>
      <c r="L66" s="323">
        <v>47</v>
      </c>
      <c r="M66" s="323">
        <v>27.874790000000001</v>
      </c>
      <c r="N66" s="1"/>
      <c r="O66" s="1"/>
    </row>
    <row r="67" spans="1:15" ht="12.75" customHeight="1">
      <c r="A67" s="30">
        <v>57</v>
      </c>
      <c r="B67" s="342" t="s">
        <v>309</v>
      </c>
      <c r="C67" s="323">
        <v>2919.8</v>
      </c>
      <c r="D67" s="324">
        <v>2910.15</v>
      </c>
      <c r="E67" s="324">
        <v>2876.3</v>
      </c>
      <c r="F67" s="324">
        <v>2832.8</v>
      </c>
      <c r="G67" s="324">
        <v>2798.9500000000003</v>
      </c>
      <c r="H67" s="324">
        <v>2953.65</v>
      </c>
      <c r="I67" s="324">
        <v>2987.4999999999995</v>
      </c>
      <c r="J67" s="324">
        <v>3031</v>
      </c>
      <c r="K67" s="323">
        <v>2944</v>
      </c>
      <c r="L67" s="323">
        <v>2866.65</v>
      </c>
      <c r="M67" s="323">
        <v>0.55569999999999997</v>
      </c>
      <c r="N67" s="1"/>
      <c r="O67" s="1"/>
    </row>
    <row r="68" spans="1:15" ht="12.75" customHeight="1">
      <c r="A68" s="30">
        <v>58</v>
      </c>
      <c r="B68" s="342" t="s">
        <v>69</v>
      </c>
      <c r="C68" s="323">
        <v>1936.05</v>
      </c>
      <c r="D68" s="324">
        <v>1940.6000000000001</v>
      </c>
      <c r="E68" s="324">
        <v>1905.4500000000003</v>
      </c>
      <c r="F68" s="324">
        <v>1874.8500000000001</v>
      </c>
      <c r="G68" s="324">
        <v>1839.7000000000003</v>
      </c>
      <c r="H68" s="324">
        <v>1971.2000000000003</v>
      </c>
      <c r="I68" s="324">
        <v>2006.3500000000004</v>
      </c>
      <c r="J68" s="324">
        <v>2036.9500000000003</v>
      </c>
      <c r="K68" s="323">
        <v>1975.75</v>
      </c>
      <c r="L68" s="323">
        <v>1910</v>
      </c>
      <c r="M68" s="323">
        <v>4.5270700000000001</v>
      </c>
      <c r="N68" s="1"/>
      <c r="O68" s="1"/>
    </row>
    <row r="69" spans="1:15" ht="12.75" customHeight="1">
      <c r="A69" s="30">
        <v>59</v>
      </c>
      <c r="B69" s="342" t="s">
        <v>317</v>
      </c>
      <c r="C69" s="323">
        <v>4677.8500000000004</v>
      </c>
      <c r="D69" s="324">
        <v>4642.9833333333327</v>
      </c>
      <c r="E69" s="324">
        <v>4586.0166666666655</v>
      </c>
      <c r="F69" s="324">
        <v>4494.1833333333325</v>
      </c>
      <c r="G69" s="324">
        <v>4437.2166666666653</v>
      </c>
      <c r="H69" s="324">
        <v>4734.8166666666657</v>
      </c>
      <c r="I69" s="324">
        <v>4791.7833333333328</v>
      </c>
      <c r="J69" s="324">
        <v>4883.6166666666659</v>
      </c>
      <c r="K69" s="323">
        <v>4699.95</v>
      </c>
      <c r="L69" s="323">
        <v>4551.1499999999996</v>
      </c>
      <c r="M69" s="323">
        <v>8.1369999999999998E-2</v>
      </c>
      <c r="N69" s="1"/>
      <c r="O69" s="1"/>
    </row>
    <row r="70" spans="1:15" ht="12.75" customHeight="1">
      <c r="A70" s="30">
        <v>60</v>
      </c>
      <c r="B70" s="342" t="s">
        <v>247</v>
      </c>
      <c r="C70" s="323">
        <v>933.15</v>
      </c>
      <c r="D70" s="324">
        <v>934.83333333333337</v>
      </c>
      <c r="E70" s="324">
        <v>919.66666666666674</v>
      </c>
      <c r="F70" s="324">
        <v>906.18333333333339</v>
      </c>
      <c r="G70" s="324">
        <v>891.01666666666677</v>
      </c>
      <c r="H70" s="324">
        <v>948.31666666666672</v>
      </c>
      <c r="I70" s="324">
        <v>963.48333333333346</v>
      </c>
      <c r="J70" s="324">
        <v>976.9666666666667</v>
      </c>
      <c r="K70" s="323">
        <v>950</v>
      </c>
      <c r="L70" s="323">
        <v>921.35</v>
      </c>
      <c r="M70" s="323">
        <v>0.83137000000000005</v>
      </c>
      <c r="N70" s="1"/>
      <c r="O70" s="1"/>
    </row>
    <row r="71" spans="1:15" ht="12.75" customHeight="1">
      <c r="A71" s="30">
        <v>61</v>
      </c>
      <c r="B71" s="342" t="s">
        <v>318</v>
      </c>
      <c r="C71" s="323">
        <v>575.35</v>
      </c>
      <c r="D71" s="324">
        <v>577.65</v>
      </c>
      <c r="E71" s="324">
        <v>567.79999999999995</v>
      </c>
      <c r="F71" s="324">
        <v>560.25</v>
      </c>
      <c r="G71" s="324">
        <v>550.4</v>
      </c>
      <c r="H71" s="324">
        <v>585.19999999999993</v>
      </c>
      <c r="I71" s="324">
        <v>595.05000000000007</v>
      </c>
      <c r="J71" s="324">
        <v>602.59999999999991</v>
      </c>
      <c r="K71" s="323">
        <v>587.5</v>
      </c>
      <c r="L71" s="323">
        <v>570.1</v>
      </c>
      <c r="M71" s="323">
        <v>6.9108700000000001</v>
      </c>
      <c r="N71" s="1"/>
      <c r="O71" s="1"/>
    </row>
    <row r="72" spans="1:15" ht="12.75" customHeight="1">
      <c r="A72" s="30">
        <v>62</v>
      </c>
      <c r="B72" s="342" t="s">
        <v>71</v>
      </c>
      <c r="C72" s="323">
        <v>209.8</v>
      </c>
      <c r="D72" s="324">
        <v>208.48333333333335</v>
      </c>
      <c r="E72" s="324">
        <v>206.31666666666669</v>
      </c>
      <c r="F72" s="324">
        <v>202.83333333333334</v>
      </c>
      <c r="G72" s="324">
        <v>200.66666666666669</v>
      </c>
      <c r="H72" s="324">
        <v>211.9666666666667</v>
      </c>
      <c r="I72" s="324">
        <v>214.13333333333333</v>
      </c>
      <c r="J72" s="324">
        <v>217.6166666666667</v>
      </c>
      <c r="K72" s="323">
        <v>210.65</v>
      </c>
      <c r="L72" s="323">
        <v>205</v>
      </c>
      <c r="M72" s="323">
        <v>65.440259999999995</v>
      </c>
      <c r="N72" s="1"/>
      <c r="O72" s="1"/>
    </row>
    <row r="73" spans="1:15" ht="12.75" customHeight="1">
      <c r="A73" s="30">
        <v>63</v>
      </c>
      <c r="B73" s="342" t="s">
        <v>310</v>
      </c>
      <c r="C73" s="323">
        <v>1547.3</v>
      </c>
      <c r="D73" s="324">
        <v>1552.2833333333335</v>
      </c>
      <c r="E73" s="324">
        <v>1535.116666666667</v>
      </c>
      <c r="F73" s="324">
        <v>1522.9333333333334</v>
      </c>
      <c r="G73" s="324">
        <v>1505.7666666666669</v>
      </c>
      <c r="H73" s="324">
        <v>1564.4666666666672</v>
      </c>
      <c r="I73" s="324">
        <v>1581.6333333333337</v>
      </c>
      <c r="J73" s="324">
        <v>1593.8166666666673</v>
      </c>
      <c r="K73" s="323">
        <v>1569.45</v>
      </c>
      <c r="L73" s="323">
        <v>1540.1</v>
      </c>
      <c r="M73" s="323">
        <v>0.89007999999999998</v>
      </c>
      <c r="N73" s="1"/>
      <c r="O73" s="1"/>
    </row>
    <row r="74" spans="1:15" ht="12.75" customHeight="1">
      <c r="A74" s="30">
        <v>64</v>
      </c>
      <c r="B74" s="342" t="s">
        <v>72</v>
      </c>
      <c r="C74" s="323">
        <v>697.65</v>
      </c>
      <c r="D74" s="324">
        <v>691.88333333333321</v>
      </c>
      <c r="E74" s="324">
        <v>683.81666666666638</v>
      </c>
      <c r="F74" s="324">
        <v>669.98333333333312</v>
      </c>
      <c r="G74" s="324">
        <v>661.91666666666629</v>
      </c>
      <c r="H74" s="324">
        <v>705.71666666666647</v>
      </c>
      <c r="I74" s="324">
        <v>713.7833333333333</v>
      </c>
      <c r="J74" s="324">
        <v>727.61666666666656</v>
      </c>
      <c r="K74" s="323">
        <v>699.95</v>
      </c>
      <c r="L74" s="323">
        <v>678.05</v>
      </c>
      <c r="M74" s="323">
        <v>4.7856500000000004</v>
      </c>
      <c r="N74" s="1"/>
      <c r="O74" s="1"/>
    </row>
    <row r="75" spans="1:15" ht="12.75" customHeight="1">
      <c r="A75" s="30">
        <v>65</v>
      </c>
      <c r="B75" s="342" t="s">
        <v>73</v>
      </c>
      <c r="C75" s="323">
        <v>689.5</v>
      </c>
      <c r="D75" s="324">
        <v>683.7833333333333</v>
      </c>
      <c r="E75" s="324">
        <v>673.71666666666658</v>
      </c>
      <c r="F75" s="324">
        <v>657.93333333333328</v>
      </c>
      <c r="G75" s="324">
        <v>647.86666666666656</v>
      </c>
      <c r="H75" s="324">
        <v>699.56666666666661</v>
      </c>
      <c r="I75" s="324">
        <v>709.63333333333321</v>
      </c>
      <c r="J75" s="324">
        <v>725.41666666666663</v>
      </c>
      <c r="K75" s="323">
        <v>693.85</v>
      </c>
      <c r="L75" s="323">
        <v>668</v>
      </c>
      <c r="M75" s="323">
        <v>12.494289999999999</v>
      </c>
      <c r="N75" s="1"/>
      <c r="O75" s="1"/>
    </row>
    <row r="76" spans="1:15" ht="12.75" customHeight="1">
      <c r="A76" s="30">
        <v>66</v>
      </c>
      <c r="B76" s="342" t="s">
        <v>319</v>
      </c>
      <c r="C76" s="323">
        <v>12585.2</v>
      </c>
      <c r="D76" s="324">
        <v>12638.4</v>
      </c>
      <c r="E76" s="324">
        <v>12496.8</v>
      </c>
      <c r="F76" s="324">
        <v>12408.4</v>
      </c>
      <c r="G76" s="324">
        <v>12266.8</v>
      </c>
      <c r="H76" s="324">
        <v>12726.8</v>
      </c>
      <c r="I76" s="324">
        <v>12868.400000000001</v>
      </c>
      <c r="J76" s="324">
        <v>12956.8</v>
      </c>
      <c r="K76" s="323">
        <v>12780</v>
      </c>
      <c r="L76" s="323">
        <v>12550</v>
      </c>
      <c r="M76" s="323">
        <v>9.5399999999999999E-3</v>
      </c>
      <c r="N76" s="1"/>
      <c r="O76" s="1"/>
    </row>
    <row r="77" spans="1:15" ht="12.75" customHeight="1">
      <c r="A77" s="30">
        <v>67</v>
      </c>
      <c r="B77" s="342" t="s">
        <v>75</v>
      </c>
      <c r="C77" s="323">
        <v>719.25</v>
      </c>
      <c r="D77" s="324">
        <v>715.36666666666667</v>
      </c>
      <c r="E77" s="324">
        <v>709.73333333333335</v>
      </c>
      <c r="F77" s="324">
        <v>700.2166666666667</v>
      </c>
      <c r="G77" s="324">
        <v>694.58333333333337</v>
      </c>
      <c r="H77" s="324">
        <v>724.88333333333333</v>
      </c>
      <c r="I77" s="324">
        <v>730.51666666666677</v>
      </c>
      <c r="J77" s="324">
        <v>740.0333333333333</v>
      </c>
      <c r="K77" s="323">
        <v>721</v>
      </c>
      <c r="L77" s="323">
        <v>705.85</v>
      </c>
      <c r="M77" s="323">
        <v>30.001329999999999</v>
      </c>
      <c r="N77" s="1"/>
      <c r="O77" s="1"/>
    </row>
    <row r="78" spans="1:15" ht="12.75" customHeight="1">
      <c r="A78" s="30">
        <v>68</v>
      </c>
      <c r="B78" s="342" t="s">
        <v>76</v>
      </c>
      <c r="C78" s="323">
        <v>51</v>
      </c>
      <c r="D78" s="324">
        <v>50.75</v>
      </c>
      <c r="E78" s="324">
        <v>50.35</v>
      </c>
      <c r="F78" s="324">
        <v>49.7</v>
      </c>
      <c r="G78" s="324">
        <v>49.300000000000004</v>
      </c>
      <c r="H78" s="324">
        <v>51.4</v>
      </c>
      <c r="I78" s="324">
        <v>51.800000000000004</v>
      </c>
      <c r="J78" s="324">
        <v>52.449999999999996</v>
      </c>
      <c r="K78" s="323">
        <v>51.15</v>
      </c>
      <c r="L78" s="323">
        <v>50.1</v>
      </c>
      <c r="M78" s="323">
        <v>180.84732</v>
      </c>
      <c r="N78" s="1"/>
      <c r="O78" s="1"/>
    </row>
    <row r="79" spans="1:15" ht="12.75" customHeight="1">
      <c r="A79" s="30">
        <v>69</v>
      </c>
      <c r="B79" s="342" t="s">
        <v>77</v>
      </c>
      <c r="C79" s="323">
        <v>334.7</v>
      </c>
      <c r="D79" s="324">
        <v>333.01666666666665</v>
      </c>
      <c r="E79" s="324">
        <v>330.38333333333333</v>
      </c>
      <c r="F79" s="324">
        <v>326.06666666666666</v>
      </c>
      <c r="G79" s="324">
        <v>323.43333333333334</v>
      </c>
      <c r="H79" s="324">
        <v>337.33333333333331</v>
      </c>
      <c r="I79" s="324">
        <v>339.96666666666664</v>
      </c>
      <c r="J79" s="324">
        <v>344.2833333333333</v>
      </c>
      <c r="K79" s="323">
        <v>335.65</v>
      </c>
      <c r="L79" s="323">
        <v>328.7</v>
      </c>
      <c r="M79" s="323">
        <v>15.589650000000001</v>
      </c>
      <c r="N79" s="1"/>
      <c r="O79" s="1"/>
    </row>
    <row r="80" spans="1:15" ht="12.75" customHeight="1">
      <c r="A80" s="30">
        <v>70</v>
      </c>
      <c r="B80" s="342" t="s">
        <v>320</v>
      </c>
      <c r="C80" s="323">
        <v>1070.2</v>
      </c>
      <c r="D80" s="324">
        <v>1071.3833333333334</v>
      </c>
      <c r="E80" s="324">
        <v>1060.8166666666668</v>
      </c>
      <c r="F80" s="324">
        <v>1051.4333333333334</v>
      </c>
      <c r="G80" s="324">
        <v>1040.8666666666668</v>
      </c>
      <c r="H80" s="324">
        <v>1080.7666666666669</v>
      </c>
      <c r="I80" s="324">
        <v>1091.3333333333335</v>
      </c>
      <c r="J80" s="324">
        <v>1100.7166666666669</v>
      </c>
      <c r="K80" s="323">
        <v>1081.95</v>
      </c>
      <c r="L80" s="323">
        <v>1062</v>
      </c>
      <c r="M80" s="323">
        <v>1.03925</v>
      </c>
      <c r="N80" s="1"/>
      <c r="O80" s="1"/>
    </row>
    <row r="81" spans="1:15" ht="12.75" customHeight="1">
      <c r="A81" s="30">
        <v>71</v>
      </c>
      <c r="B81" s="342" t="s">
        <v>322</v>
      </c>
      <c r="C81" s="323">
        <v>6215.7</v>
      </c>
      <c r="D81" s="324">
        <v>6216.4000000000005</v>
      </c>
      <c r="E81" s="324">
        <v>6188.8000000000011</v>
      </c>
      <c r="F81" s="324">
        <v>6161.9000000000005</v>
      </c>
      <c r="G81" s="324">
        <v>6134.3000000000011</v>
      </c>
      <c r="H81" s="324">
        <v>6243.3000000000011</v>
      </c>
      <c r="I81" s="324">
        <v>6270.9000000000015</v>
      </c>
      <c r="J81" s="324">
        <v>6297.8000000000011</v>
      </c>
      <c r="K81" s="323">
        <v>6244</v>
      </c>
      <c r="L81" s="323">
        <v>6189.5</v>
      </c>
      <c r="M81" s="323">
        <v>4.8770000000000001E-2</v>
      </c>
      <c r="N81" s="1"/>
      <c r="O81" s="1"/>
    </row>
    <row r="82" spans="1:15" ht="12.75" customHeight="1">
      <c r="A82" s="30">
        <v>72</v>
      </c>
      <c r="B82" s="342" t="s">
        <v>323</v>
      </c>
      <c r="C82" s="323">
        <v>984.75</v>
      </c>
      <c r="D82" s="324">
        <v>982.31666666666661</v>
      </c>
      <c r="E82" s="324">
        <v>972.63333333333321</v>
      </c>
      <c r="F82" s="324">
        <v>960.51666666666665</v>
      </c>
      <c r="G82" s="324">
        <v>950.83333333333326</v>
      </c>
      <c r="H82" s="324">
        <v>994.43333333333317</v>
      </c>
      <c r="I82" s="324">
        <v>1004.1166666666666</v>
      </c>
      <c r="J82" s="324">
        <v>1016.2333333333331</v>
      </c>
      <c r="K82" s="323">
        <v>992</v>
      </c>
      <c r="L82" s="323">
        <v>970.2</v>
      </c>
      <c r="M82" s="323">
        <v>1.04101</v>
      </c>
      <c r="N82" s="1"/>
      <c r="O82" s="1"/>
    </row>
    <row r="83" spans="1:15" ht="12.75" customHeight="1">
      <c r="A83" s="30">
        <v>73</v>
      </c>
      <c r="B83" s="342" t="s">
        <v>78</v>
      </c>
      <c r="C83" s="323">
        <v>14306.75</v>
      </c>
      <c r="D83" s="324">
        <v>14221.433333333334</v>
      </c>
      <c r="E83" s="324">
        <v>14042.866666666669</v>
      </c>
      <c r="F83" s="324">
        <v>13778.983333333334</v>
      </c>
      <c r="G83" s="324">
        <v>13600.416666666668</v>
      </c>
      <c r="H83" s="324">
        <v>14485.316666666669</v>
      </c>
      <c r="I83" s="324">
        <v>14663.883333333335</v>
      </c>
      <c r="J83" s="324">
        <v>14927.76666666667</v>
      </c>
      <c r="K83" s="323">
        <v>14400</v>
      </c>
      <c r="L83" s="323">
        <v>13957.55</v>
      </c>
      <c r="M83" s="323">
        <v>0.34107999999999999</v>
      </c>
      <c r="N83" s="1"/>
      <c r="O83" s="1"/>
    </row>
    <row r="84" spans="1:15" ht="12.75" customHeight="1">
      <c r="A84" s="30">
        <v>74</v>
      </c>
      <c r="B84" s="342" t="s">
        <v>80</v>
      </c>
      <c r="C84" s="323">
        <v>368.4</v>
      </c>
      <c r="D84" s="324">
        <v>364.93333333333334</v>
      </c>
      <c r="E84" s="324">
        <v>360.16666666666669</v>
      </c>
      <c r="F84" s="324">
        <v>351.93333333333334</v>
      </c>
      <c r="G84" s="324">
        <v>347.16666666666669</v>
      </c>
      <c r="H84" s="324">
        <v>373.16666666666669</v>
      </c>
      <c r="I84" s="324">
        <v>377.93333333333334</v>
      </c>
      <c r="J84" s="324">
        <v>386.16666666666669</v>
      </c>
      <c r="K84" s="323">
        <v>369.7</v>
      </c>
      <c r="L84" s="323">
        <v>356.7</v>
      </c>
      <c r="M84" s="323">
        <v>74.671890000000005</v>
      </c>
      <c r="N84" s="1"/>
      <c r="O84" s="1"/>
    </row>
    <row r="85" spans="1:15" ht="12.75" customHeight="1">
      <c r="A85" s="30">
        <v>75</v>
      </c>
      <c r="B85" s="342" t="s">
        <v>324</v>
      </c>
      <c r="C85" s="323">
        <v>510.1</v>
      </c>
      <c r="D85" s="324">
        <v>513.4666666666667</v>
      </c>
      <c r="E85" s="324">
        <v>497.38333333333344</v>
      </c>
      <c r="F85" s="324">
        <v>484.66666666666674</v>
      </c>
      <c r="G85" s="324">
        <v>468.58333333333348</v>
      </c>
      <c r="H85" s="324">
        <v>526.18333333333339</v>
      </c>
      <c r="I85" s="324">
        <v>542.26666666666665</v>
      </c>
      <c r="J85" s="324">
        <v>554.98333333333335</v>
      </c>
      <c r="K85" s="323">
        <v>529.54999999999995</v>
      </c>
      <c r="L85" s="323">
        <v>500.75</v>
      </c>
      <c r="M85" s="323">
        <v>3.3533200000000001</v>
      </c>
      <c r="N85" s="1"/>
      <c r="O85" s="1"/>
    </row>
    <row r="86" spans="1:15" ht="12.75" customHeight="1">
      <c r="A86" s="30">
        <v>76</v>
      </c>
      <c r="B86" s="342" t="s">
        <v>81</v>
      </c>
      <c r="C86" s="323">
        <v>3158.4</v>
      </c>
      <c r="D86" s="324">
        <v>3180.2166666666667</v>
      </c>
      <c r="E86" s="324">
        <v>3110.4333333333334</v>
      </c>
      <c r="F86" s="324">
        <v>3062.4666666666667</v>
      </c>
      <c r="G86" s="324">
        <v>2992.6833333333334</v>
      </c>
      <c r="H86" s="324">
        <v>3228.1833333333334</v>
      </c>
      <c r="I86" s="324">
        <v>3297.9666666666672</v>
      </c>
      <c r="J86" s="324">
        <v>3345.9333333333334</v>
      </c>
      <c r="K86" s="323">
        <v>3250</v>
      </c>
      <c r="L86" s="323">
        <v>3132.25</v>
      </c>
      <c r="M86" s="323">
        <v>5.8382100000000001</v>
      </c>
      <c r="N86" s="1"/>
      <c r="O86" s="1"/>
    </row>
    <row r="87" spans="1:15" ht="12.75" customHeight="1">
      <c r="A87" s="30">
        <v>77</v>
      </c>
      <c r="B87" s="342" t="s">
        <v>311</v>
      </c>
      <c r="C87" s="323">
        <v>955.85</v>
      </c>
      <c r="D87" s="324">
        <v>954.13333333333333</v>
      </c>
      <c r="E87" s="324">
        <v>940.7166666666667</v>
      </c>
      <c r="F87" s="324">
        <v>925.58333333333337</v>
      </c>
      <c r="G87" s="324">
        <v>912.16666666666674</v>
      </c>
      <c r="H87" s="324">
        <v>969.26666666666665</v>
      </c>
      <c r="I87" s="324">
        <v>982.68333333333339</v>
      </c>
      <c r="J87" s="324">
        <v>997.81666666666661</v>
      </c>
      <c r="K87" s="323">
        <v>967.55</v>
      </c>
      <c r="L87" s="323">
        <v>939</v>
      </c>
      <c r="M87" s="323">
        <v>21.349799999999998</v>
      </c>
      <c r="N87" s="1"/>
      <c r="O87" s="1"/>
    </row>
    <row r="88" spans="1:15" ht="12.75" customHeight="1">
      <c r="A88" s="30">
        <v>78</v>
      </c>
      <c r="B88" s="342" t="s">
        <v>321</v>
      </c>
      <c r="C88" s="323">
        <v>465.9</v>
      </c>
      <c r="D88" s="324">
        <v>459.36666666666662</v>
      </c>
      <c r="E88" s="324">
        <v>449.88333333333321</v>
      </c>
      <c r="F88" s="324">
        <v>433.86666666666662</v>
      </c>
      <c r="G88" s="324">
        <v>424.38333333333321</v>
      </c>
      <c r="H88" s="324">
        <v>475.38333333333321</v>
      </c>
      <c r="I88" s="324">
        <v>484.86666666666667</v>
      </c>
      <c r="J88" s="324">
        <v>500.88333333333321</v>
      </c>
      <c r="K88" s="323">
        <v>468.85</v>
      </c>
      <c r="L88" s="323">
        <v>443.35</v>
      </c>
      <c r="M88" s="323">
        <v>62.140560000000001</v>
      </c>
      <c r="N88" s="1"/>
      <c r="O88" s="1"/>
    </row>
    <row r="89" spans="1:15" ht="12.75" customHeight="1">
      <c r="A89" s="30">
        <v>79</v>
      </c>
      <c r="B89" s="342" t="s">
        <v>412</v>
      </c>
      <c r="C89" s="323">
        <v>818.7</v>
      </c>
      <c r="D89" s="324">
        <v>818.06666666666661</v>
      </c>
      <c r="E89" s="324">
        <v>791.63333333333321</v>
      </c>
      <c r="F89" s="324">
        <v>764.56666666666661</v>
      </c>
      <c r="G89" s="324">
        <v>738.13333333333321</v>
      </c>
      <c r="H89" s="324">
        <v>845.13333333333321</v>
      </c>
      <c r="I89" s="324">
        <v>871.56666666666661</v>
      </c>
      <c r="J89" s="324">
        <v>898.63333333333321</v>
      </c>
      <c r="K89" s="323">
        <v>844.5</v>
      </c>
      <c r="L89" s="323">
        <v>791</v>
      </c>
      <c r="M89" s="323">
        <v>25.49888</v>
      </c>
      <c r="N89" s="1"/>
      <c r="O89" s="1"/>
    </row>
    <row r="90" spans="1:15" ht="12.75" customHeight="1">
      <c r="A90" s="30">
        <v>80</v>
      </c>
      <c r="B90" s="342" t="s">
        <v>342</v>
      </c>
      <c r="C90" s="323">
        <v>2374.8000000000002</v>
      </c>
      <c r="D90" s="324">
        <v>2384.2666666666669</v>
      </c>
      <c r="E90" s="324">
        <v>2360.5333333333338</v>
      </c>
      <c r="F90" s="324">
        <v>2346.2666666666669</v>
      </c>
      <c r="G90" s="324">
        <v>2322.5333333333338</v>
      </c>
      <c r="H90" s="324">
        <v>2398.5333333333338</v>
      </c>
      <c r="I90" s="324">
        <v>2422.2666666666664</v>
      </c>
      <c r="J90" s="324">
        <v>2436.5333333333338</v>
      </c>
      <c r="K90" s="323">
        <v>2408</v>
      </c>
      <c r="L90" s="323">
        <v>2370</v>
      </c>
      <c r="M90" s="323">
        <v>1.71377</v>
      </c>
      <c r="N90" s="1"/>
      <c r="O90" s="1"/>
    </row>
    <row r="91" spans="1:15" ht="12.75" customHeight="1">
      <c r="A91" s="30">
        <v>81</v>
      </c>
      <c r="B91" s="342" t="s">
        <v>82</v>
      </c>
      <c r="C91" s="323">
        <v>226</v>
      </c>
      <c r="D91" s="324">
        <v>224.41666666666666</v>
      </c>
      <c r="E91" s="324">
        <v>221.73333333333332</v>
      </c>
      <c r="F91" s="324">
        <v>217.46666666666667</v>
      </c>
      <c r="G91" s="324">
        <v>214.78333333333333</v>
      </c>
      <c r="H91" s="324">
        <v>228.68333333333331</v>
      </c>
      <c r="I91" s="324">
        <v>231.36666666666665</v>
      </c>
      <c r="J91" s="324">
        <v>235.6333333333333</v>
      </c>
      <c r="K91" s="323">
        <v>227.1</v>
      </c>
      <c r="L91" s="323">
        <v>220.15</v>
      </c>
      <c r="M91" s="323">
        <v>96.861959999999996</v>
      </c>
      <c r="N91" s="1"/>
      <c r="O91" s="1"/>
    </row>
    <row r="92" spans="1:15" ht="12.75" customHeight="1">
      <c r="A92" s="30">
        <v>82</v>
      </c>
      <c r="B92" s="342" t="s">
        <v>328</v>
      </c>
      <c r="C92" s="323">
        <v>601.54999999999995</v>
      </c>
      <c r="D92" s="324">
        <v>602.31666666666672</v>
      </c>
      <c r="E92" s="324">
        <v>593.18333333333339</v>
      </c>
      <c r="F92" s="324">
        <v>584.81666666666672</v>
      </c>
      <c r="G92" s="324">
        <v>575.68333333333339</v>
      </c>
      <c r="H92" s="324">
        <v>610.68333333333339</v>
      </c>
      <c r="I92" s="324">
        <v>619.81666666666683</v>
      </c>
      <c r="J92" s="324">
        <v>628.18333333333339</v>
      </c>
      <c r="K92" s="323">
        <v>611.45000000000005</v>
      </c>
      <c r="L92" s="323">
        <v>593.95000000000005</v>
      </c>
      <c r="M92" s="323">
        <v>5.8363500000000004</v>
      </c>
      <c r="N92" s="1"/>
      <c r="O92" s="1"/>
    </row>
    <row r="93" spans="1:15" ht="12.75" customHeight="1">
      <c r="A93" s="30">
        <v>83</v>
      </c>
      <c r="B93" s="342" t="s">
        <v>329</v>
      </c>
      <c r="C93" s="323">
        <v>706.9</v>
      </c>
      <c r="D93" s="324">
        <v>713.5</v>
      </c>
      <c r="E93" s="324">
        <v>693.4</v>
      </c>
      <c r="F93" s="324">
        <v>679.9</v>
      </c>
      <c r="G93" s="324">
        <v>659.8</v>
      </c>
      <c r="H93" s="324">
        <v>727</v>
      </c>
      <c r="I93" s="324">
        <v>747.09999999999991</v>
      </c>
      <c r="J93" s="324">
        <v>760.6</v>
      </c>
      <c r="K93" s="323">
        <v>733.6</v>
      </c>
      <c r="L93" s="323">
        <v>700</v>
      </c>
      <c r="M93" s="323">
        <v>2.6755800000000001</v>
      </c>
      <c r="N93" s="1"/>
      <c r="O93" s="1"/>
    </row>
    <row r="94" spans="1:15" ht="12.75" customHeight="1">
      <c r="A94" s="30">
        <v>84</v>
      </c>
      <c r="B94" s="342" t="s">
        <v>331</v>
      </c>
      <c r="C94" s="323">
        <v>763.45</v>
      </c>
      <c r="D94" s="324">
        <v>767.1</v>
      </c>
      <c r="E94" s="324">
        <v>742.2</v>
      </c>
      <c r="F94" s="324">
        <v>720.95</v>
      </c>
      <c r="G94" s="324">
        <v>696.05000000000007</v>
      </c>
      <c r="H94" s="324">
        <v>788.35</v>
      </c>
      <c r="I94" s="324">
        <v>813.24999999999989</v>
      </c>
      <c r="J94" s="324">
        <v>834.5</v>
      </c>
      <c r="K94" s="323">
        <v>792</v>
      </c>
      <c r="L94" s="323">
        <v>745.85</v>
      </c>
      <c r="M94" s="323">
        <v>3.6932800000000001</v>
      </c>
      <c r="N94" s="1"/>
      <c r="O94" s="1"/>
    </row>
    <row r="95" spans="1:15" ht="12.75" customHeight="1">
      <c r="A95" s="30">
        <v>85</v>
      </c>
      <c r="B95" s="342" t="s">
        <v>249</v>
      </c>
      <c r="C95" s="323">
        <v>103.75</v>
      </c>
      <c r="D95" s="324">
        <v>104.11666666666667</v>
      </c>
      <c r="E95" s="324">
        <v>102.68333333333335</v>
      </c>
      <c r="F95" s="324">
        <v>101.61666666666667</v>
      </c>
      <c r="G95" s="324">
        <v>100.18333333333335</v>
      </c>
      <c r="H95" s="324">
        <v>105.18333333333335</v>
      </c>
      <c r="I95" s="324">
        <v>106.61666666666669</v>
      </c>
      <c r="J95" s="324">
        <v>107.68333333333335</v>
      </c>
      <c r="K95" s="323">
        <v>105.55</v>
      </c>
      <c r="L95" s="323">
        <v>103.05</v>
      </c>
      <c r="M95" s="323">
        <v>17.321660000000001</v>
      </c>
      <c r="N95" s="1"/>
      <c r="O95" s="1"/>
    </row>
    <row r="96" spans="1:15" ht="12.75" customHeight="1">
      <c r="A96" s="30">
        <v>86</v>
      </c>
      <c r="B96" s="342" t="s">
        <v>325</v>
      </c>
      <c r="C96" s="323">
        <v>390.45</v>
      </c>
      <c r="D96" s="324">
        <v>390.98333333333335</v>
      </c>
      <c r="E96" s="324">
        <v>387.4666666666667</v>
      </c>
      <c r="F96" s="324">
        <v>384.48333333333335</v>
      </c>
      <c r="G96" s="324">
        <v>380.9666666666667</v>
      </c>
      <c r="H96" s="324">
        <v>393.9666666666667</v>
      </c>
      <c r="I96" s="324">
        <v>397.48333333333335</v>
      </c>
      <c r="J96" s="324">
        <v>400.4666666666667</v>
      </c>
      <c r="K96" s="323">
        <v>394.5</v>
      </c>
      <c r="L96" s="323">
        <v>388</v>
      </c>
      <c r="M96" s="323">
        <v>1.4821599999999999</v>
      </c>
      <c r="N96" s="1"/>
      <c r="O96" s="1"/>
    </row>
    <row r="97" spans="1:15" ht="12.75" customHeight="1">
      <c r="A97" s="30">
        <v>87</v>
      </c>
      <c r="B97" s="342" t="s">
        <v>334</v>
      </c>
      <c r="C97" s="323">
        <v>1482.7</v>
      </c>
      <c r="D97" s="324">
        <v>1489.0666666666666</v>
      </c>
      <c r="E97" s="324">
        <v>1468.6333333333332</v>
      </c>
      <c r="F97" s="324">
        <v>1454.5666666666666</v>
      </c>
      <c r="G97" s="324">
        <v>1434.1333333333332</v>
      </c>
      <c r="H97" s="324">
        <v>1503.1333333333332</v>
      </c>
      <c r="I97" s="324">
        <v>1523.5666666666666</v>
      </c>
      <c r="J97" s="324">
        <v>1537.6333333333332</v>
      </c>
      <c r="K97" s="323">
        <v>1509.5</v>
      </c>
      <c r="L97" s="323">
        <v>1475</v>
      </c>
      <c r="M97" s="323">
        <v>6.2815099999999999</v>
      </c>
      <c r="N97" s="1"/>
      <c r="O97" s="1"/>
    </row>
    <row r="98" spans="1:15" ht="12.75" customHeight="1">
      <c r="A98" s="30">
        <v>88</v>
      </c>
      <c r="B98" s="342" t="s">
        <v>332</v>
      </c>
      <c r="C98" s="323">
        <v>987.2</v>
      </c>
      <c r="D98" s="324">
        <v>989.94999999999993</v>
      </c>
      <c r="E98" s="324">
        <v>979.24999999999989</v>
      </c>
      <c r="F98" s="324">
        <v>971.3</v>
      </c>
      <c r="G98" s="324">
        <v>960.59999999999991</v>
      </c>
      <c r="H98" s="324">
        <v>997.89999999999986</v>
      </c>
      <c r="I98" s="324">
        <v>1008.5999999999999</v>
      </c>
      <c r="J98" s="324">
        <v>1016.5499999999998</v>
      </c>
      <c r="K98" s="323">
        <v>1000.65</v>
      </c>
      <c r="L98" s="323">
        <v>982</v>
      </c>
      <c r="M98" s="323">
        <v>0.70757000000000003</v>
      </c>
      <c r="N98" s="1"/>
      <c r="O98" s="1"/>
    </row>
    <row r="99" spans="1:15" ht="12.75" customHeight="1">
      <c r="A99" s="30">
        <v>89</v>
      </c>
      <c r="B99" s="342" t="s">
        <v>333</v>
      </c>
      <c r="C99" s="323">
        <v>19</v>
      </c>
      <c r="D99" s="324">
        <v>19.033333333333335</v>
      </c>
      <c r="E99" s="324">
        <v>18.81666666666667</v>
      </c>
      <c r="F99" s="324">
        <v>18.633333333333336</v>
      </c>
      <c r="G99" s="324">
        <v>18.416666666666671</v>
      </c>
      <c r="H99" s="324">
        <v>19.216666666666669</v>
      </c>
      <c r="I99" s="324">
        <v>19.43333333333333</v>
      </c>
      <c r="J99" s="324">
        <v>19.616666666666667</v>
      </c>
      <c r="K99" s="323">
        <v>19.25</v>
      </c>
      <c r="L99" s="323">
        <v>18.850000000000001</v>
      </c>
      <c r="M99" s="323">
        <v>25.199619999999999</v>
      </c>
      <c r="N99" s="1"/>
      <c r="O99" s="1"/>
    </row>
    <row r="100" spans="1:15" ht="12.75" customHeight="1">
      <c r="A100" s="30">
        <v>90</v>
      </c>
      <c r="B100" s="342" t="s">
        <v>335</v>
      </c>
      <c r="C100" s="323">
        <v>710.5</v>
      </c>
      <c r="D100" s="324">
        <v>713.7833333333333</v>
      </c>
      <c r="E100" s="324">
        <v>691.56666666666661</v>
      </c>
      <c r="F100" s="324">
        <v>672.63333333333333</v>
      </c>
      <c r="G100" s="324">
        <v>650.41666666666663</v>
      </c>
      <c r="H100" s="324">
        <v>732.71666666666658</v>
      </c>
      <c r="I100" s="324">
        <v>754.93333333333328</v>
      </c>
      <c r="J100" s="324">
        <v>773.86666666666656</v>
      </c>
      <c r="K100" s="323">
        <v>736</v>
      </c>
      <c r="L100" s="323">
        <v>694.85</v>
      </c>
      <c r="M100" s="323">
        <v>22.05424</v>
      </c>
      <c r="N100" s="1"/>
      <c r="O100" s="1"/>
    </row>
    <row r="101" spans="1:15" ht="12.75" customHeight="1">
      <c r="A101" s="30">
        <v>91</v>
      </c>
      <c r="B101" s="342" t="s">
        <v>336</v>
      </c>
      <c r="C101" s="323">
        <v>834.05</v>
      </c>
      <c r="D101" s="324">
        <v>826.15</v>
      </c>
      <c r="E101" s="324">
        <v>810.55</v>
      </c>
      <c r="F101" s="324">
        <v>787.05</v>
      </c>
      <c r="G101" s="324">
        <v>771.44999999999993</v>
      </c>
      <c r="H101" s="324">
        <v>849.65</v>
      </c>
      <c r="I101" s="324">
        <v>865.25000000000011</v>
      </c>
      <c r="J101" s="324">
        <v>888.75</v>
      </c>
      <c r="K101" s="323">
        <v>841.75</v>
      </c>
      <c r="L101" s="323">
        <v>802.65</v>
      </c>
      <c r="M101" s="323">
        <v>5.67788</v>
      </c>
      <c r="N101" s="1"/>
      <c r="O101" s="1"/>
    </row>
    <row r="102" spans="1:15" ht="12.75" customHeight="1">
      <c r="A102" s="30">
        <v>92</v>
      </c>
      <c r="B102" s="342" t="s">
        <v>337</v>
      </c>
      <c r="C102" s="323">
        <v>4768.75</v>
      </c>
      <c r="D102" s="324">
        <v>4768.25</v>
      </c>
      <c r="E102" s="324">
        <v>4741.55</v>
      </c>
      <c r="F102" s="324">
        <v>4714.3500000000004</v>
      </c>
      <c r="G102" s="324">
        <v>4687.6500000000005</v>
      </c>
      <c r="H102" s="324">
        <v>4795.45</v>
      </c>
      <c r="I102" s="324">
        <v>4822.1500000000005</v>
      </c>
      <c r="J102" s="324">
        <v>4849.3499999999995</v>
      </c>
      <c r="K102" s="323">
        <v>4794.95</v>
      </c>
      <c r="L102" s="323">
        <v>4741.05</v>
      </c>
      <c r="M102" s="323">
        <v>5.935E-2</v>
      </c>
      <c r="N102" s="1"/>
      <c r="O102" s="1"/>
    </row>
    <row r="103" spans="1:15" ht="12.75" customHeight="1">
      <c r="A103" s="30">
        <v>93</v>
      </c>
      <c r="B103" s="342" t="s">
        <v>248</v>
      </c>
      <c r="C103" s="323">
        <v>75.3</v>
      </c>
      <c r="D103" s="324">
        <v>74.983333333333334</v>
      </c>
      <c r="E103" s="324">
        <v>74.066666666666663</v>
      </c>
      <c r="F103" s="324">
        <v>72.833333333333329</v>
      </c>
      <c r="G103" s="324">
        <v>71.916666666666657</v>
      </c>
      <c r="H103" s="324">
        <v>76.216666666666669</v>
      </c>
      <c r="I103" s="324">
        <v>77.133333333333326</v>
      </c>
      <c r="J103" s="324">
        <v>78.366666666666674</v>
      </c>
      <c r="K103" s="323">
        <v>75.900000000000006</v>
      </c>
      <c r="L103" s="323">
        <v>73.75</v>
      </c>
      <c r="M103" s="323">
        <v>29.486049999999999</v>
      </c>
      <c r="N103" s="1"/>
      <c r="O103" s="1"/>
    </row>
    <row r="104" spans="1:15" ht="12.75" customHeight="1">
      <c r="A104" s="30">
        <v>94</v>
      </c>
      <c r="B104" s="342" t="s">
        <v>330</v>
      </c>
      <c r="C104" s="323">
        <v>617.75</v>
      </c>
      <c r="D104" s="324">
        <v>618.91666666666663</v>
      </c>
      <c r="E104" s="324">
        <v>613.83333333333326</v>
      </c>
      <c r="F104" s="324">
        <v>609.91666666666663</v>
      </c>
      <c r="G104" s="324">
        <v>604.83333333333326</v>
      </c>
      <c r="H104" s="324">
        <v>622.83333333333326</v>
      </c>
      <c r="I104" s="324">
        <v>627.91666666666652</v>
      </c>
      <c r="J104" s="324">
        <v>631.83333333333326</v>
      </c>
      <c r="K104" s="323">
        <v>624</v>
      </c>
      <c r="L104" s="323">
        <v>615</v>
      </c>
      <c r="M104" s="323">
        <v>2.47858</v>
      </c>
      <c r="N104" s="1"/>
      <c r="O104" s="1"/>
    </row>
    <row r="105" spans="1:15" ht="12.75" customHeight="1">
      <c r="A105" s="30">
        <v>95</v>
      </c>
      <c r="B105" s="342" t="s">
        <v>829</v>
      </c>
      <c r="C105" s="323">
        <v>174.75</v>
      </c>
      <c r="D105" s="324">
        <v>173.45000000000002</v>
      </c>
      <c r="E105" s="324">
        <v>170.90000000000003</v>
      </c>
      <c r="F105" s="324">
        <v>167.05</v>
      </c>
      <c r="G105" s="324">
        <v>164.50000000000003</v>
      </c>
      <c r="H105" s="324">
        <v>177.30000000000004</v>
      </c>
      <c r="I105" s="324">
        <v>179.85000000000005</v>
      </c>
      <c r="J105" s="324">
        <v>183.70000000000005</v>
      </c>
      <c r="K105" s="323">
        <v>176</v>
      </c>
      <c r="L105" s="323">
        <v>169.6</v>
      </c>
      <c r="M105" s="323">
        <v>17.112909999999999</v>
      </c>
      <c r="N105" s="1"/>
      <c r="O105" s="1"/>
    </row>
    <row r="106" spans="1:15" ht="12.75" customHeight="1">
      <c r="A106" s="30">
        <v>96</v>
      </c>
      <c r="B106" s="342" t="s">
        <v>338</v>
      </c>
      <c r="C106" s="323">
        <v>303.64999999999998</v>
      </c>
      <c r="D106" s="324">
        <v>292.61666666666662</v>
      </c>
      <c r="E106" s="324">
        <v>277.33333333333326</v>
      </c>
      <c r="F106" s="324">
        <v>251.01666666666665</v>
      </c>
      <c r="G106" s="324">
        <v>235.73333333333329</v>
      </c>
      <c r="H106" s="324">
        <v>318.93333333333322</v>
      </c>
      <c r="I106" s="324">
        <v>334.21666666666664</v>
      </c>
      <c r="J106" s="324">
        <v>360.53333333333319</v>
      </c>
      <c r="K106" s="323">
        <v>307.89999999999998</v>
      </c>
      <c r="L106" s="323">
        <v>266.3</v>
      </c>
      <c r="M106" s="323">
        <v>41.642200000000003</v>
      </c>
      <c r="N106" s="1"/>
      <c r="O106" s="1"/>
    </row>
    <row r="107" spans="1:15" ht="12.75" customHeight="1">
      <c r="A107" s="30">
        <v>97</v>
      </c>
      <c r="B107" s="342" t="s">
        <v>339</v>
      </c>
      <c r="C107" s="323">
        <v>436.25</v>
      </c>
      <c r="D107" s="324">
        <v>433.08333333333331</v>
      </c>
      <c r="E107" s="324">
        <v>425.16666666666663</v>
      </c>
      <c r="F107" s="324">
        <v>414.08333333333331</v>
      </c>
      <c r="G107" s="324">
        <v>406.16666666666663</v>
      </c>
      <c r="H107" s="324">
        <v>444.16666666666663</v>
      </c>
      <c r="I107" s="324">
        <v>452.08333333333326</v>
      </c>
      <c r="J107" s="324">
        <v>463.16666666666663</v>
      </c>
      <c r="K107" s="323">
        <v>441</v>
      </c>
      <c r="L107" s="323">
        <v>422</v>
      </c>
      <c r="M107" s="323">
        <v>32.681440000000002</v>
      </c>
      <c r="N107" s="1"/>
      <c r="O107" s="1"/>
    </row>
    <row r="108" spans="1:15" ht="12.75" customHeight="1">
      <c r="A108" s="30">
        <v>98</v>
      </c>
      <c r="B108" s="342" t="s">
        <v>83</v>
      </c>
      <c r="C108" s="323">
        <v>711.95</v>
      </c>
      <c r="D108" s="324">
        <v>705.69999999999993</v>
      </c>
      <c r="E108" s="324">
        <v>691.39999999999986</v>
      </c>
      <c r="F108" s="324">
        <v>670.84999999999991</v>
      </c>
      <c r="G108" s="324">
        <v>656.54999999999984</v>
      </c>
      <c r="H108" s="324">
        <v>726.24999999999989</v>
      </c>
      <c r="I108" s="324">
        <v>740.54999999999984</v>
      </c>
      <c r="J108" s="324">
        <v>761.09999999999991</v>
      </c>
      <c r="K108" s="323">
        <v>720</v>
      </c>
      <c r="L108" s="323">
        <v>685.15</v>
      </c>
      <c r="M108" s="323">
        <v>17.441549999999999</v>
      </c>
      <c r="N108" s="1"/>
      <c r="O108" s="1"/>
    </row>
    <row r="109" spans="1:15" ht="12.75" customHeight="1">
      <c r="A109" s="30">
        <v>99</v>
      </c>
      <c r="B109" s="342" t="s">
        <v>340</v>
      </c>
      <c r="C109" s="323">
        <v>618.6</v>
      </c>
      <c r="D109" s="324">
        <v>614.65</v>
      </c>
      <c r="E109" s="324">
        <v>606.5</v>
      </c>
      <c r="F109" s="324">
        <v>594.4</v>
      </c>
      <c r="G109" s="324">
        <v>586.25</v>
      </c>
      <c r="H109" s="324">
        <v>626.75</v>
      </c>
      <c r="I109" s="324">
        <v>634.89999999999986</v>
      </c>
      <c r="J109" s="324">
        <v>647</v>
      </c>
      <c r="K109" s="323">
        <v>622.79999999999995</v>
      </c>
      <c r="L109" s="323">
        <v>602.54999999999995</v>
      </c>
      <c r="M109" s="323">
        <v>0.24818999999999999</v>
      </c>
      <c r="N109" s="1"/>
      <c r="O109" s="1"/>
    </row>
    <row r="110" spans="1:15" ht="12.75" customHeight="1">
      <c r="A110" s="30">
        <v>100</v>
      </c>
      <c r="B110" s="342" t="s">
        <v>84</v>
      </c>
      <c r="C110" s="323">
        <v>1032.5999999999999</v>
      </c>
      <c r="D110" s="324">
        <v>1035.2833333333333</v>
      </c>
      <c r="E110" s="324">
        <v>1021.3166666666666</v>
      </c>
      <c r="F110" s="324">
        <v>1010.0333333333333</v>
      </c>
      <c r="G110" s="324">
        <v>996.06666666666661</v>
      </c>
      <c r="H110" s="324">
        <v>1046.5666666666666</v>
      </c>
      <c r="I110" s="324">
        <v>1060.5333333333333</v>
      </c>
      <c r="J110" s="324">
        <v>1071.8166666666666</v>
      </c>
      <c r="K110" s="323">
        <v>1049.25</v>
      </c>
      <c r="L110" s="323">
        <v>1024</v>
      </c>
      <c r="M110" s="323">
        <v>22.695440000000001</v>
      </c>
      <c r="N110" s="1"/>
      <c r="O110" s="1"/>
    </row>
    <row r="111" spans="1:15" ht="12.75" customHeight="1">
      <c r="A111" s="30">
        <v>101</v>
      </c>
      <c r="B111" s="342" t="s">
        <v>85</v>
      </c>
      <c r="C111" s="323">
        <v>183.35</v>
      </c>
      <c r="D111" s="324">
        <v>183.21666666666667</v>
      </c>
      <c r="E111" s="324">
        <v>180.63333333333333</v>
      </c>
      <c r="F111" s="324">
        <v>177.91666666666666</v>
      </c>
      <c r="G111" s="324">
        <v>175.33333333333331</v>
      </c>
      <c r="H111" s="324">
        <v>185.93333333333334</v>
      </c>
      <c r="I111" s="324">
        <v>188.51666666666665</v>
      </c>
      <c r="J111" s="324">
        <v>191.23333333333335</v>
      </c>
      <c r="K111" s="323">
        <v>185.8</v>
      </c>
      <c r="L111" s="323">
        <v>180.5</v>
      </c>
      <c r="M111" s="323">
        <v>123.72751</v>
      </c>
      <c r="N111" s="1"/>
      <c r="O111" s="1"/>
    </row>
    <row r="112" spans="1:15" ht="12.75" customHeight="1">
      <c r="A112" s="30">
        <v>102</v>
      </c>
      <c r="B112" s="342" t="s">
        <v>341</v>
      </c>
      <c r="C112" s="323">
        <v>300.55</v>
      </c>
      <c r="D112" s="324">
        <v>300.48333333333335</v>
      </c>
      <c r="E112" s="324">
        <v>298.06666666666672</v>
      </c>
      <c r="F112" s="324">
        <v>295.58333333333337</v>
      </c>
      <c r="G112" s="324">
        <v>293.16666666666674</v>
      </c>
      <c r="H112" s="324">
        <v>302.9666666666667</v>
      </c>
      <c r="I112" s="324">
        <v>305.38333333333333</v>
      </c>
      <c r="J112" s="324">
        <v>307.86666666666667</v>
      </c>
      <c r="K112" s="323">
        <v>302.89999999999998</v>
      </c>
      <c r="L112" s="323">
        <v>298</v>
      </c>
      <c r="M112" s="323">
        <v>1.87463</v>
      </c>
      <c r="N112" s="1"/>
      <c r="O112" s="1"/>
    </row>
    <row r="113" spans="1:15" ht="12.75" customHeight="1">
      <c r="A113" s="30">
        <v>103</v>
      </c>
      <c r="B113" s="342" t="s">
        <v>87</v>
      </c>
      <c r="C113" s="323">
        <v>4457.7</v>
      </c>
      <c r="D113" s="324">
        <v>4441.9000000000005</v>
      </c>
      <c r="E113" s="324">
        <v>4403.8000000000011</v>
      </c>
      <c r="F113" s="324">
        <v>4349.9000000000005</v>
      </c>
      <c r="G113" s="324">
        <v>4311.8000000000011</v>
      </c>
      <c r="H113" s="324">
        <v>4495.8000000000011</v>
      </c>
      <c r="I113" s="324">
        <v>4533.9000000000015</v>
      </c>
      <c r="J113" s="324">
        <v>4587.8000000000011</v>
      </c>
      <c r="K113" s="323">
        <v>4480</v>
      </c>
      <c r="L113" s="323">
        <v>4388</v>
      </c>
      <c r="M113" s="323">
        <v>2.1796199999999999</v>
      </c>
      <c r="N113" s="1"/>
      <c r="O113" s="1"/>
    </row>
    <row r="114" spans="1:15" ht="12.75" customHeight="1">
      <c r="A114" s="30">
        <v>104</v>
      </c>
      <c r="B114" s="342" t="s">
        <v>88</v>
      </c>
      <c r="C114" s="323">
        <v>1505.1</v>
      </c>
      <c r="D114" s="324">
        <v>1500.95</v>
      </c>
      <c r="E114" s="324">
        <v>1483.25</v>
      </c>
      <c r="F114" s="324">
        <v>1461.3999999999999</v>
      </c>
      <c r="G114" s="324">
        <v>1443.6999999999998</v>
      </c>
      <c r="H114" s="324">
        <v>1522.8000000000002</v>
      </c>
      <c r="I114" s="324">
        <v>1540.5000000000005</v>
      </c>
      <c r="J114" s="324">
        <v>1562.3500000000004</v>
      </c>
      <c r="K114" s="323">
        <v>1518.65</v>
      </c>
      <c r="L114" s="323">
        <v>1479.1</v>
      </c>
      <c r="M114" s="323">
        <v>4.1621800000000002</v>
      </c>
      <c r="N114" s="1"/>
      <c r="O114" s="1"/>
    </row>
    <row r="115" spans="1:15" ht="12.75" customHeight="1">
      <c r="A115" s="30">
        <v>105</v>
      </c>
      <c r="B115" s="342" t="s">
        <v>89</v>
      </c>
      <c r="C115" s="323">
        <v>615.20000000000005</v>
      </c>
      <c r="D115" s="324">
        <v>613.30000000000007</v>
      </c>
      <c r="E115" s="324">
        <v>609.50000000000011</v>
      </c>
      <c r="F115" s="324">
        <v>603.80000000000007</v>
      </c>
      <c r="G115" s="324">
        <v>600.00000000000011</v>
      </c>
      <c r="H115" s="324">
        <v>619.00000000000011</v>
      </c>
      <c r="I115" s="324">
        <v>622.80000000000007</v>
      </c>
      <c r="J115" s="324">
        <v>628.50000000000011</v>
      </c>
      <c r="K115" s="323">
        <v>617.1</v>
      </c>
      <c r="L115" s="323">
        <v>607.6</v>
      </c>
      <c r="M115" s="323">
        <v>10.45609</v>
      </c>
      <c r="N115" s="1"/>
      <c r="O115" s="1"/>
    </row>
    <row r="116" spans="1:15" ht="12.75" customHeight="1">
      <c r="A116" s="30">
        <v>106</v>
      </c>
      <c r="B116" s="342" t="s">
        <v>90</v>
      </c>
      <c r="C116" s="323">
        <v>830.8</v>
      </c>
      <c r="D116" s="324">
        <v>838.85</v>
      </c>
      <c r="E116" s="324">
        <v>817.2</v>
      </c>
      <c r="F116" s="324">
        <v>803.6</v>
      </c>
      <c r="G116" s="324">
        <v>781.95</v>
      </c>
      <c r="H116" s="324">
        <v>852.45</v>
      </c>
      <c r="I116" s="324">
        <v>874.09999999999991</v>
      </c>
      <c r="J116" s="324">
        <v>887.7</v>
      </c>
      <c r="K116" s="323">
        <v>860.5</v>
      </c>
      <c r="L116" s="323">
        <v>825.25</v>
      </c>
      <c r="M116" s="323">
        <v>6.2596600000000002</v>
      </c>
      <c r="N116" s="1"/>
      <c r="O116" s="1"/>
    </row>
    <row r="117" spans="1:15" ht="12.75" customHeight="1">
      <c r="A117" s="30">
        <v>107</v>
      </c>
      <c r="B117" s="342" t="s">
        <v>343</v>
      </c>
      <c r="C117" s="323">
        <v>802.85</v>
      </c>
      <c r="D117" s="324">
        <v>807.41666666666663</v>
      </c>
      <c r="E117" s="324">
        <v>779.83333333333326</v>
      </c>
      <c r="F117" s="324">
        <v>756.81666666666661</v>
      </c>
      <c r="G117" s="324">
        <v>729.23333333333323</v>
      </c>
      <c r="H117" s="324">
        <v>830.43333333333328</v>
      </c>
      <c r="I117" s="324">
        <v>858.01666666666654</v>
      </c>
      <c r="J117" s="324">
        <v>881.0333333333333</v>
      </c>
      <c r="K117" s="323">
        <v>835</v>
      </c>
      <c r="L117" s="323">
        <v>784.4</v>
      </c>
      <c r="M117" s="323">
        <v>4.8607899999999997</v>
      </c>
      <c r="N117" s="1"/>
      <c r="O117" s="1"/>
    </row>
    <row r="118" spans="1:15" ht="12.75" customHeight="1">
      <c r="A118" s="30">
        <v>108</v>
      </c>
      <c r="B118" s="342" t="s">
        <v>326</v>
      </c>
      <c r="C118" s="323">
        <v>3077.55</v>
      </c>
      <c r="D118" s="324">
        <v>3022.1666666666665</v>
      </c>
      <c r="E118" s="324">
        <v>2944.3833333333332</v>
      </c>
      <c r="F118" s="324">
        <v>2811.2166666666667</v>
      </c>
      <c r="G118" s="324">
        <v>2733.4333333333334</v>
      </c>
      <c r="H118" s="324">
        <v>3155.333333333333</v>
      </c>
      <c r="I118" s="324">
        <v>3233.1166666666668</v>
      </c>
      <c r="J118" s="324">
        <v>3366.2833333333328</v>
      </c>
      <c r="K118" s="323">
        <v>3099.95</v>
      </c>
      <c r="L118" s="323">
        <v>2889</v>
      </c>
      <c r="M118" s="323">
        <v>0.86424000000000001</v>
      </c>
      <c r="N118" s="1"/>
      <c r="O118" s="1"/>
    </row>
    <row r="119" spans="1:15" ht="12.75" customHeight="1">
      <c r="A119" s="30">
        <v>109</v>
      </c>
      <c r="B119" s="342" t="s">
        <v>250</v>
      </c>
      <c r="C119" s="323">
        <v>387.3</v>
      </c>
      <c r="D119" s="324">
        <v>387.33333333333331</v>
      </c>
      <c r="E119" s="324">
        <v>380.51666666666665</v>
      </c>
      <c r="F119" s="324">
        <v>373.73333333333335</v>
      </c>
      <c r="G119" s="324">
        <v>366.91666666666669</v>
      </c>
      <c r="H119" s="324">
        <v>394.11666666666662</v>
      </c>
      <c r="I119" s="324">
        <v>400.93333333333334</v>
      </c>
      <c r="J119" s="324">
        <v>407.71666666666658</v>
      </c>
      <c r="K119" s="323">
        <v>394.15</v>
      </c>
      <c r="L119" s="323">
        <v>380.55</v>
      </c>
      <c r="M119" s="323">
        <v>22.03247</v>
      </c>
      <c r="N119" s="1"/>
      <c r="O119" s="1"/>
    </row>
    <row r="120" spans="1:15" ht="12.75" customHeight="1">
      <c r="A120" s="30">
        <v>110</v>
      </c>
      <c r="B120" s="342" t="s">
        <v>327</v>
      </c>
      <c r="C120" s="323">
        <v>219.95</v>
      </c>
      <c r="D120" s="324">
        <v>219.85</v>
      </c>
      <c r="E120" s="324">
        <v>217.1</v>
      </c>
      <c r="F120" s="324">
        <v>214.25</v>
      </c>
      <c r="G120" s="324">
        <v>211.5</v>
      </c>
      <c r="H120" s="324">
        <v>222.7</v>
      </c>
      <c r="I120" s="324">
        <v>225.45</v>
      </c>
      <c r="J120" s="324">
        <v>228.29999999999998</v>
      </c>
      <c r="K120" s="323">
        <v>222.6</v>
      </c>
      <c r="L120" s="323">
        <v>217</v>
      </c>
      <c r="M120" s="323">
        <v>6.3416199999999998</v>
      </c>
      <c r="N120" s="1"/>
      <c r="O120" s="1"/>
    </row>
    <row r="121" spans="1:15" ht="12.75" customHeight="1">
      <c r="A121" s="30">
        <v>111</v>
      </c>
      <c r="B121" s="342" t="s">
        <v>91</v>
      </c>
      <c r="C121" s="323">
        <v>120</v>
      </c>
      <c r="D121" s="324">
        <v>119.5</v>
      </c>
      <c r="E121" s="324">
        <v>118.2</v>
      </c>
      <c r="F121" s="324">
        <v>116.4</v>
      </c>
      <c r="G121" s="324">
        <v>115.10000000000001</v>
      </c>
      <c r="H121" s="324">
        <v>121.3</v>
      </c>
      <c r="I121" s="324">
        <v>122.60000000000001</v>
      </c>
      <c r="J121" s="324">
        <v>124.39999999999999</v>
      </c>
      <c r="K121" s="323">
        <v>120.8</v>
      </c>
      <c r="L121" s="323">
        <v>117.7</v>
      </c>
      <c r="M121" s="323">
        <v>22.252610000000001</v>
      </c>
      <c r="N121" s="1"/>
      <c r="O121" s="1"/>
    </row>
    <row r="122" spans="1:15" ht="12.75" customHeight="1">
      <c r="A122" s="30">
        <v>112</v>
      </c>
      <c r="B122" s="342" t="s">
        <v>92</v>
      </c>
      <c r="C122" s="323">
        <v>1051.8499999999999</v>
      </c>
      <c r="D122" s="324">
        <v>1047.4333333333332</v>
      </c>
      <c r="E122" s="324">
        <v>1035.5666666666664</v>
      </c>
      <c r="F122" s="324">
        <v>1019.2833333333333</v>
      </c>
      <c r="G122" s="324">
        <v>1007.4166666666665</v>
      </c>
      <c r="H122" s="324">
        <v>1063.7166666666662</v>
      </c>
      <c r="I122" s="324">
        <v>1075.583333333333</v>
      </c>
      <c r="J122" s="324">
        <v>1091.8666666666661</v>
      </c>
      <c r="K122" s="323">
        <v>1059.3</v>
      </c>
      <c r="L122" s="323">
        <v>1031.1500000000001</v>
      </c>
      <c r="M122" s="323">
        <v>6.6124099999999997</v>
      </c>
      <c r="N122" s="1"/>
      <c r="O122" s="1"/>
    </row>
    <row r="123" spans="1:15" ht="12.75" customHeight="1">
      <c r="A123" s="30">
        <v>113</v>
      </c>
      <c r="B123" s="342" t="s">
        <v>344</v>
      </c>
      <c r="C123" s="323">
        <v>950</v>
      </c>
      <c r="D123" s="324">
        <v>934.48333333333323</v>
      </c>
      <c r="E123" s="324">
        <v>913.96666666666647</v>
      </c>
      <c r="F123" s="324">
        <v>877.93333333333328</v>
      </c>
      <c r="G123" s="324">
        <v>857.41666666666652</v>
      </c>
      <c r="H123" s="324">
        <v>970.51666666666642</v>
      </c>
      <c r="I123" s="324">
        <v>991.03333333333308</v>
      </c>
      <c r="J123" s="324">
        <v>1027.0666666666664</v>
      </c>
      <c r="K123" s="323">
        <v>955</v>
      </c>
      <c r="L123" s="323">
        <v>898.45</v>
      </c>
      <c r="M123" s="323">
        <v>5.2275200000000002</v>
      </c>
      <c r="N123" s="1"/>
      <c r="O123" s="1"/>
    </row>
    <row r="124" spans="1:15" ht="12.75" customHeight="1">
      <c r="A124" s="30">
        <v>114</v>
      </c>
      <c r="B124" s="342" t="s">
        <v>93</v>
      </c>
      <c r="C124" s="323">
        <v>534</v>
      </c>
      <c r="D124" s="324">
        <v>538.1</v>
      </c>
      <c r="E124" s="324">
        <v>527.20000000000005</v>
      </c>
      <c r="F124" s="324">
        <v>520.4</v>
      </c>
      <c r="G124" s="324">
        <v>509.5</v>
      </c>
      <c r="H124" s="324">
        <v>544.90000000000009</v>
      </c>
      <c r="I124" s="324">
        <v>555.79999999999995</v>
      </c>
      <c r="J124" s="324">
        <v>562.60000000000014</v>
      </c>
      <c r="K124" s="323">
        <v>549</v>
      </c>
      <c r="L124" s="323">
        <v>531.29999999999995</v>
      </c>
      <c r="M124" s="323">
        <v>23.69464</v>
      </c>
      <c r="N124" s="1"/>
      <c r="O124" s="1"/>
    </row>
    <row r="125" spans="1:15" ht="12.75" customHeight="1">
      <c r="A125" s="30">
        <v>115</v>
      </c>
      <c r="B125" s="342" t="s">
        <v>251</v>
      </c>
      <c r="C125" s="323">
        <v>1422.45</v>
      </c>
      <c r="D125" s="324">
        <v>1417.1499999999999</v>
      </c>
      <c r="E125" s="324">
        <v>1402.3499999999997</v>
      </c>
      <c r="F125" s="324">
        <v>1382.2499999999998</v>
      </c>
      <c r="G125" s="324">
        <v>1367.4499999999996</v>
      </c>
      <c r="H125" s="324">
        <v>1437.2499999999998</v>
      </c>
      <c r="I125" s="324">
        <v>1452.05</v>
      </c>
      <c r="J125" s="324">
        <v>1472.1499999999999</v>
      </c>
      <c r="K125" s="323">
        <v>1431.95</v>
      </c>
      <c r="L125" s="323">
        <v>1397.05</v>
      </c>
      <c r="M125" s="323">
        <v>2.0819999999999999</v>
      </c>
      <c r="N125" s="1"/>
      <c r="O125" s="1"/>
    </row>
    <row r="126" spans="1:15" ht="12.75" customHeight="1">
      <c r="A126" s="30">
        <v>116</v>
      </c>
      <c r="B126" s="342" t="s">
        <v>349</v>
      </c>
      <c r="C126" s="323">
        <v>247.05</v>
      </c>
      <c r="D126" s="324">
        <v>247.76666666666665</v>
      </c>
      <c r="E126" s="324">
        <v>243.68333333333331</v>
      </c>
      <c r="F126" s="324">
        <v>240.31666666666666</v>
      </c>
      <c r="G126" s="324">
        <v>236.23333333333332</v>
      </c>
      <c r="H126" s="324">
        <v>251.1333333333333</v>
      </c>
      <c r="I126" s="324">
        <v>255.21666666666667</v>
      </c>
      <c r="J126" s="324">
        <v>258.58333333333326</v>
      </c>
      <c r="K126" s="323">
        <v>251.85</v>
      </c>
      <c r="L126" s="323">
        <v>244.4</v>
      </c>
      <c r="M126" s="323">
        <v>5.2170399999999999</v>
      </c>
      <c r="N126" s="1"/>
      <c r="O126" s="1"/>
    </row>
    <row r="127" spans="1:15" ht="12.75" customHeight="1">
      <c r="A127" s="30">
        <v>117</v>
      </c>
      <c r="B127" s="342" t="s">
        <v>345</v>
      </c>
      <c r="C127" s="323">
        <v>72.05</v>
      </c>
      <c r="D127" s="324">
        <v>71.583333333333329</v>
      </c>
      <c r="E127" s="324">
        <v>70.666666666666657</v>
      </c>
      <c r="F127" s="324">
        <v>69.283333333333331</v>
      </c>
      <c r="G127" s="324">
        <v>68.36666666666666</v>
      </c>
      <c r="H127" s="324">
        <v>72.966666666666654</v>
      </c>
      <c r="I127" s="324">
        <v>73.883333333333312</v>
      </c>
      <c r="J127" s="324">
        <v>75.266666666666652</v>
      </c>
      <c r="K127" s="323">
        <v>72.5</v>
      </c>
      <c r="L127" s="323">
        <v>70.2</v>
      </c>
      <c r="M127" s="323">
        <v>15.302809999999999</v>
      </c>
      <c r="N127" s="1"/>
      <c r="O127" s="1"/>
    </row>
    <row r="128" spans="1:15" ht="12.75" customHeight="1">
      <c r="A128" s="30">
        <v>118</v>
      </c>
      <c r="B128" s="342" t="s">
        <v>346</v>
      </c>
      <c r="C128" s="323">
        <v>1073.8499999999999</v>
      </c>
      <c r="D128" s="324">
        <v>1068.2833333333333</v>
      </c>
      <c r="E128" s="324">
        <v>1056.5666666666666</v>
      </c>
      <c r="F128" s="324">
        <v>1039.2833333333333</v>
      </c>
      <c r="G128" s="324">
        <v>1027.5666666666666</v>
      </c>
      <c r="H128" s="324">
        <v>1085.5666666666666</v>
      </c>
      <c r="I128" s="324">
        <v>1097.2833333333333</v>
      </c>
      <c r="J128" s="324">
        <v>1114.5666666666666</v>
      </c>
      <c r="K128" s="323">
        <v>1080</v>
      </c>
      <c r="L128" s="323">
        <v>1051</v>
      </c>
      <c r="M128" s="323">
        <v>0.63875000000000004</v>
      </c>
      <c r="N128" s="1"/>
      <c r="O128" s="1"/>
    </row>
    <row r="129" spans="1:15" ht="12.75" customHeight="1">
      <c r="A129" s="30">
        <v>119</v>
      </c>
      <c r="B129" s="342" t="s">
        <v>94</v>
      </c>
      <c r="C129" s="323">
        <v>2255.4499999999998</v>
      </c>
      <c r="D129" s="324">
        <v>2243.6666666666665</v>
      </c>
      <c r="E129" s="324">
        <v>2201.7833333333328</v>
      </c>
      <c r="F129" s="324">
        <v>2148.1166666666663</v>
      </c>
      <c r="G129" s="324">
        <v>2106.2333333333327</v>
      </c>
      <c r="H129" s="324">
        <v>2297.333333333333</v>
      </c>
      <c r="I129" s="324">
        <v>2339.2166666666672</v>
      </c>
      <c r="J129" s="324">
        <v>2392.8833333333332</v>
      </c>
      <c r="K129" s="323">
        <v>2285.5500000000002</v>
      </c>
      <c r="L129" s="323">
        <v>2190</v>
      </c>
      <c r="M129" s="323">
        <v>10.23348</v>
      </c>
      <c r="N129" s="1"/>
      <c r="O129" s="1"/>
    </row>
    <row r="130" spans="1:15" ht="12.75" customHeight="1">
      <c r="A130" s="30">
        <v>120</v>
      </c>
      <c r="B130" s="342" t="s">
        <v>347</v>
      </c>
      <c r="C130" s="323">
        <v>304.55</v>
      </c>
      <c r="D130" s="324">
        <v>304.93333333333334</v>
      </c>
      <c r="E130" s="324">
        <v>297.11666666666667</v>
      </c>
      <c r="F130" s="324">
        <v>289.68333333333334</v>
      </c>
      <c r="G130" s="324">
        <v>281.86666666666667</v>
      </c>
      <c r="H130" s="324">
        <v>312.36666666666667</v>
      </c>
      <c r="I130" s="324">
        <v>320.18333333333339</v>
      </c>
      <c r="J130" s="324">
        <v>327.61666666666667</v>
      </c>
      <c r="K130" s="323">
        <v>312.75</v>
      </c>
      <c r="L130" s="323">
        <v>297.5</v>
      </c>
      <c r="M130" s="323">
        <v>143.31683000000001</v>
      </c>
      <c r="N130" s="1"/>
      <c r="O130" s="1"/>
    </row>
    <row r="131" spans="1:15" ht="12.75" customHeight="1">
      <c r="A131" s="30">
        <v>121</v>
      </c>
      <c r="B131" s="342" t="s">
        <v>252</v>
      </c>
      <c r="C131" s="323">
        <v>66.3</v>
      </c>
      <c r="D131" s="324">
        <v>67.016666666666666</v>
      </c>
      <c r="E131" s="324">
        <v>64.983333333333334</v>
      </c>
      <c r="F131" s="324">
        <v>63.666666666666671</v>
      </c>
      <c r="G131" s="324">
        <v>61.63333333333334</v>
      </c>
      <c r="H131" s="324">
        <v>68.333333333333329</v>
      </c>
      <c r="I131" s="324">
        <v>70.36666666666666</v>
      </c>
      <c r="J131" s="324">
        <v>71.683333333333323</v>
      </c>
      <c r="K131" s="323">
        <v>69.05</v>
      </c>
      <c r="L131" s="323">
        <v>65.7</v>
      </c>
      <c r="M131" s="323">
        <v>87.869619999999998</v>
      </c>
      <c r="N131" s="1"/>
      <c r="O131" s="1"/>
    </row>
    <row r="132" spans="1:15" ht="12.75" customHeight="1">
      <c r="A132" s="30">
        <v>122</v>
      </c>
      <c r="B132" s="342" t="s">
        <v>348</v>
      </c>
      <c r="C132" s="323">
        <v>720.25</v>
      </c>
      <c r="D132" s="324">
        <v>723.58333333333337</v>
      </c>
      <c r="E132" s="324">
        <v>710.86666666666679</v>
      </c>
      <c r="F132" s="324">
        <v>701.48333333333346</v>
      </c>
      <c r="G132" s="324">
        <v>688.76666666666688</v>
      </c>
      <c r="H132" s="324">
        <v>732.9666666666667</v>
      </c>
      <c r="I132" s="324">
        <v>745.68333333333317</v>
      </c>
      <c r="J132" s="324">
        <v>755.06666666666661</v>
      </c>
      <c r="K132" s="323">
        <v>736.3</v>
      </c>
      <c r="L132" s="323">
        <v>714.2</v>
      </c>
      <c r="M132" s="323">
        <v>0.19846</v>
      </c>
      <c r="N132" s="1"/>
      <c r="O132" s="1"/>
    </row>
    <row r="133" spans="1:15" ht="12.75" customHeight="1">
      <c r="A133" s="30">
        <v>123</v>
      </c>
      <c r="B133" s="342" t="s">
        <v>95</v>
      </c>
      <c r="C133" s="323">
        <v>4448.55</v>
      </c>
      <c r="D133" s="324">
        <v>4450.7666666666664</v>
      </c>
      <c r="E133" s="324">
        <v>4407.7833333333328</v>
      </c>
      <c r="F133" s="324">
        <v>4367.0166666666664</v>
      </c>
      <c r="G133" s="324">
        <v>4324.0333333333328</v>
      </c>
      <c r="H133" s="324">
        <v>4491.5333333333328</v>
      </c>
      <c r="I133" s="324">
        <v>4534.5166666666664</v>
      </c>
      <c r="J133" s="324">
        <v>4575.2833333333328</v>
      </c>
      <c r="K133" s="323">
        <v>4493.75</v>
      </c>
      <c r="L133" s="323">
        <v>4410</v>
      </c>
      <c r="M133" s="323">
        <v>2.9283100000000002</v>
      </c>
      <c r="N133" s="1"/>
      <c r="O133" s="1"/>
    </row>
    <row r="134" spans="1:15" ht="12.75" customHeight="1">
      <c r="A134" s="30">
        <v>124</v>
      </c>
      <c r="B134" s="342" t="s">
        <v>253</v>
      </c>
      <c r="C134" s="323">
        <v>4374</v>
      </c>
      <c r="D134" s="324">
        <v>4405.5333333333338</v>
      </c>
      <c r="E134" s="324">
        <v>4312.0666666666675</v>
      </c>
      <c r="F134" s="324">
        <v>4250.1333333333341</v>
      </c>
      <c r="G134" s="324">
        <v>4156.6666666666679</v>
      </c>
      <c r="H134" s="324">
        <v>4467.4666666666672</v>
      </c>
      <c r="I134" s="324">
        <v>4560.9333333333325</v>
      </c>
      <c r="J134" s="324">
        <v>4622.8666666666668</v>
      </c>
      <c r="K134" s="323">
        <v>4499</v>
      </c>
      <c r="L134" s="323">
        <v>4343.6000000000004</v>
      </c>
      <c r="M134" s="323">
        <v>3.3342399999999999</v>
      </c>
      <c r="N134" s="1"/>
      <c r="O134" s="1"/>
    </row>
    <row r="135" spans="1:15" ht="12.75" customHeight="1">
      <c r="A135" s="30">
        <v>125</v>
      </c>
      <c r="B135" s="342" t="s">
        <v>97</v>
      </c>
      <c r="C135" s="323">
        <v>358.65</v>
      </c>
      <c r="D135" s="324">
        <v>354.90000000000003</v>
      </c>
      <c r="E135" s="324">
        <v>348.95000000000005</v>
      </c>
      <c r="F135" s="324">
        <v>339.25</v>
      </c>
      <c r="G135" s="324">
        <v>333.3</v>
      </c>
      <c r="H135" s="324">
        <v>364.60000000000008</v>
      </c>
      <c r="I135" s="324">
        <v>370.55</v>
      </c>
      <c r="J135" s="324">
        <v>380.25000000000011</v>
      </c>
      <c r="K135" s="323">
        <v>360.85</v>
      </c>
      <c r="L135" s="323">
        <v>345.2</v>
      </c>
      <c r="M135" s="323">
        <v>55.614089999999997</v>
      </c>
      <c r="N135" s="1"/>
      <c r="O135" s="1"/>
    </row>
    <row r="136" spans="1:15" ht="12.75" customHeight="1">
      <c r="A136" s="30">
        <v>126</v>
      </c>
      <c r="B136" s="342" t="s">
        <v>244</v>
      </c>
      <c r="C136" s="323">
        <v>4054</v>
      </c>
      <c r="D136" s="324">
        <v>4071.3333333333335</v>
      </c>
      <c r="E136" s="324">
        <v>4013.666666666667</v>
      </c>
      <c r="F136" s="324">
        <v>3973.3333333333335</v>
      </c>
      <c r="G136" s="324">
        <v>3915.666666666667</v>
      </c>
      <c r="H136" s="324">
        <v>4111.666666666667</v>
      </c>
      <c r="I136" s="324">
        <v>4169.3333333333339</v>
      </c>
      <c r="J136" s="324">
        <v>4209.666666666667</v>
      </c>
      <c r="K136" s="323">
        <v>4129</v>
      </c>
      <c r="L136" s="323">
        <v>4031</v>
      </c>
      <c r="M136" s="323">
        <v>3.9689800000000002</v>
      </c>
      <c r="N136" s="1"/>
      <c r="O136" s="1"/>
    </row>
    <row r="137" spans="1:15" ht="12.75" customHeight="1">
      <c r="A137" s="30">
        <v>127</v>
      </c>
      <c r="B137" s="342" t="s">
        <v>98</v>
      </c>
      <c r="C137" s="323">
        <v>4030.35</v>
      </c>
      <c r="D137" s="324">
        <v>4019.1</v>
      </c>
      <c r="E137" s="324">
        <v>3981.25</v>
      </c>
      <c r="F137" s="324">
        <v>3932.15</v>
      </c>
      <c r="G137" s="324">
        <v>3894.3</v>
      </c>
      <c r="H137" s="324">
        <v>4068.2</v>
      </c>
      <c r="I137" s="324">
        <v>4106.0499999999993</v>
      </c>
      <c r="J137" s="324">
        <v>4155.1499999999996</v>
      </c>
      <c r="K137" s="323">
        <v>4056.95</v>
      </c>
      <c r="L137" s="323">
        <v>3970</v>
      </c>
      <c r="M137" s="323">
        <v>12.90222</v>
      </c>
      <c r="N137" s="1"/>
      <c r="O137" s="1"/>
    </row>
    <row r="138" spans="1:15" ht="12.75" customHeight="1">
      <c r="A138" s="30">
        <v>128</v>
      </c>
      <c r="B138" s="342" t="s">
        <v>563</v>
      </c>
      <c r="C138" s="323">
        <v>2366.5500000000002</v>
      </c>
      <c r="D138" s="324">
        <v>2354.1833333333334</v>
      </c>
      <c r="E138" s="324">
        <v>2313.3666666666668</v>
      </c>
      <c r="F138" s="324">
        <v>2260.1833333333334</v>
      </c>
      <c r="G138" s="324">
        <v>2219.3666666666668</v>
      </c>
      <c r="H138" s="324">
        <v>2407.3666666666668</v>
      </c>
      <c r="I138" s="324">
        <v>2448.1833333333334</v>
      </c>
      <c r="J138" s="324">
        <v>2501.3666666666668</v>
      </c>
      <c r="K138" s="323">
        <v>2395</v>
      </c>
      <c r="L138" s="323">
        <v>2301</v>
      </c>
      <c r="M138" s="323">
        <v>0.43737999999999999</v>
      </c>
      <c r="N138" s="1"/>
      <c r="O138" s="1"/>
    </row>
    <row r="139" spans="1:15" ht="12.75" customHeight="1">
      <c r="A139" s="30">
        <v>129</v>
      </c>
      <c r="B139" s="342" t="s">
        <v>353</v>
      </c>
      <c r="C139" s="323">
        <v>54.9</v>
      </c>
      <c r="D139" s="324">
        <v>55.20000000000001</v>
      </c>
      <c r="E139" s="324">
        <v>54.40000000000002</v>
      </c>
      <c r="F139" s="324">
        <v>53.900000000000013</v>
      </c>
      <c r="G139" s="324">
        <v>53.100000000000023</v>
      </c>
      <c r="H139" s="324">
        <v>55.700000000000017</v>
      </c>
      <c r="I139" s="324">
        <v>56.500000000000014</v>
      </c>
      <c r="J139" s="324">
        <v>57.000000000000014</v>
      </c>
      <c r="K139" s="323">
        <v>56</v>
      </c>
      <c r="L139" s="323">
        <v>54.7</v>
      </c>
      <c r="M139" s="323">
        <v>8.6880500000000005</v>
      </c>
      <c r="N139" s="1"/>
      <c r="O139" s="1"/>
    </row>
    <row r="140" spans="1:15" ht="12.75" customHeight="1">
      <c r="A140" s="30">
        <v>130</v>
      </c>
      <c r="B140" s="342" t="s">
        <v>99</v>
      </c>
      <c r="C140" s="323">
        <v>2380.4</v>
      </c>
      <c r="D140" s="324">
        <v>2371.4</v>
      </c>
      <c r="E140" s="324">
        <v>2338</v>
      </c>
      <c r="F140" s="324">
        <v>2295.6</v>
      </c>
      <c r="G140" s="324">
        <v>2262.1999999999998</v>
      </c>
      <c r="H140" s="324">
        <v>2413.8000000000002</v>
      </c>
      <c r="I140" s="324">
        <v>2447.2000000000007</v>
      </c>
      <c r="J140" s="324">
        <v>2489.6000000000004</v>
      </c>
      <c r="K140" s="323">
        <v>2404.8000000000002</v>
      </c>
      <c r="L140" s="323">
        <v>2329</v>
      </c>
      <c r="M140" s="323">
        <v>6.6112299999999999</v>
      </c>
      <c r="N140" s="1"/>
      <c r="O140" s="1"/>
    </row>
    <row r="141" spans="1:15" ht="12.75" customHeight="1">
      <c r="A141" s="30">
        <v>131</v>
      </c>
      <c r="B141" s="342" t="s">
        <v>350</v>
      </c>
      <c r="C141" s="323">
        <v>444.25</v>
      </c>
      <c r="D141" s="324">
        <v>444.63333333333338</v>
      </c>
      <c r="E141" s="324">
        <v>436.36666666666679</v>
      </c>
      <c r="F141" s="324">
        <v>428.48333333333341</v>
      </c>
      <c r="G141" s="324">
        <v>420.21666666666681</v>
      </c>
      <c r="H141" s="324">
        <v>452.51666666666677</v>
      </c>
      <c r="I141" s="324">
        <v>460.7833333333333</v>
      </c>
      <c r="J141" s="324">
        <v>468.66666666666674</v>
      </c>
      <c r="K141" s="323">
        <v>452.9</v>
      </c>
      <c r="L141" s="323">
        <v>436.75</v>
      </c>
      <c r="M141" s="323">
        <v>4.8604000000000003</v>
      </c>
      <c r="N141" s="1"/>
      <c r="O141" s="1"/>
    </row>
    <row r="142" spans="1:15" ht="12.75" customHeight="1">
      <c r="A142" s="30">
        <v>132</v>
      </c>
      <c r="B142" s="342" t="s">
        <v>351</v>
      </c>
      <c r="C142" s="323">
        <v>137.5</v>
      </c>
      <c r="D142" s="324">
        <v>138.03333333333333</v>
      </c>
      <c r="E142" s="324">
        <v>135.66666666666666</v>
      </c>
      <c r="F142" s="324">
        <v>133.83333333333331</v>
      </c>
      <c r="G142" s="324">
        <v>131.46666666666664</v>
      </c>
      <c r="H142" s="324">
        <v>139.86666666666667</v>
      </c>
      <c r="I142" s="324">
        <v>142.23333333333335</v>
      </c>
      <c r="J142" s="324">
        <v>144.06666666666669</v>
      </c>
      <c r="K142" s="323">
        <v>140.4</v>
      </c>
      <c r="L142" s="323">
        <v>136.19999999999999</v>
      </c>
      <c r="M142" s="323">
        <v>4.23271</v>
      </c>
      <c r="N142" s="1"/>
      <c r="O142" s="1"/>
    </row>
    <row r="143" spans="1:15" ht="12.75" customHeight="1">
      <c r="A143" s="30">
        <v>133</v>
      </c>
      <c r="B143" s="342" t="s">
        <v>354</v>
      </c>
      <c r="C143" s="323">
        <v>291.2</v>
      </c>
      <c r="D143" s="324">
        <v>291.41666666666669</v>
      </c>
      <c r="E143" s="324">
        <v>287.28333333333336</v>
      </c>
      <c r="F143" s="324">
        <v>283.36666666666667</v>
      </c>
      <c r="G143" s="324">
        <v>279.23333333333335</v>
      </c>
      <c r="H143" s="324">
        <v>295.33333333333337</v>
      </c>
      <c r="I143" s="324">
        <v>299.4666666666667</v>
      </c>
      <c r="J143" s="324">
        <v>303.38333333333338</v>
      </c>
      <c r="K143" s="323">
        <v>295.55</v>
      </c>
      <c r="L143" s="323">
        <v>287.5</v>
      </c>
      <c r="M143" s="323">
        <v>2.8250799999999998</v>
      </c>
      <c r="N143" s="1"/>
      <c r="O143" s="1"/>
    </row>
    <row r="144" spans="1:15" ht="12.75" customHeight="1">
      <c r="A144" s="30">
        <v>134</v>
      </c>
      <c r="B144" s="342" t="s">
        <v>254</v>
      </c>
      <c r="C144" s="323">
        <v>468.8</v>
      </c>
      <c r="D144" s="324">
        <v>471.86666666666662</v>
      </c>
      <c r="E144" s="324">
        <v>463.43333333333322</v>
      </c>
      <c r="F144" s="324">
        <v>458.06666666666661</v>
      </c>
      <c r="G144" s="324">
        <v>449.63333333333321</v>
      </c>
      <c r="H144" s="324">
        <v>477.23333333333323</v>
      </c>
      <c r="I144" s="324">
        <v>485.66666666666663</v>
      </c>
      <c r="J144" s="324">
        <v>491.03333333333325</v>
      </c>
      <c r="K144" s="323">
        <v>480.3</v>
      </c>
      <c r="L144" s="323">
        <v>466.5</v>
      </c>
      <c r="M144" s="323">
        <v>2.19232</v>
      </c>
      <c r="N144" s="1"/>
      <c r="O144" s="1"/>
    </row>
    <row r="145" spans="1:15" ht="12.75" customHeight="1">
      <c r="A145" s="30">
        <v>135</v>
      </c>
      <c r="B145" s="342" t="s">
        <v>255</v>
      </c>
      <c r="C145" s="323">
        <v>1145.8499999999999</v>
      </c>
      <c r="D145" s="324">
        <v>1154.9166666666667</v>
      </c>
      <c r="E145" s="324">
        <v>1130.9333333333334</v>
      </c>
      <c r="F145" s="324">
        <v>1116.0166666666667</v>
      </c>
      <c r="G145" s="324">
        <v>1092.0333333333333</v>
      </c>
      <c r="H145" s="324">
        <v>1169.8333333333335</v>
      </c>
      <c r="I145" s="324">
        <v>1193.8166666666666</v>
      </c>
      <c r="J145" s="324">
        <v>1208.7333333333336</v>
      </c>
      <c r="K145" s="323">
        <v>1178.9000000000001</v>
      </c>
      <c r="L145" s="323">
        <v>1140</v>
      </c>
      <c r="M145" s="323">
        <v>1.3083499999999999</v>
      </c>
      <c r="N145" s="1"/>
      <c r="O145" s="1"/>
    </row>
    <row r="146" spans="1:15" ht="12.75" customHeight="1">
      <c r="A146" s="30">
        <v>136</v>
      </c>
      <c r="B146" s="342" t="s">
        <v>355</v>
      </c>
      <c r="C146" s="323">
        <v>61.5</v>
      </c>
      <c r="D146" s="324">
        <v>61.583333333333336</v>
      </c>
      <c r="E146" s="324">
        <v>61.166666666666671</v>
      </c>
      <c r="F146" s="324">
        <v>60.833333333333336</v>
      </c>
      <c r="G146" s="324">
        <v>60.416666666666671</v>
      </c>
      <c r="H146" s="324">
        <v>61.916666666666671</v>
      </c>
      <c r="I146" s="324">
        <v>62.333333333333343</v>
      </c>
      <c r="J146" s="324">
        <v>62.666666666666671</v>
      </c>
      <c r="K146" s="323">
        <v>62</v>
      </c>
      <c r="L146" s="323">
        <v>61.25</v>
      </c>
      <c r="M146" s="323">
        <v>10.4154</v>
      </c>
      <c r="N146" s="1"/>
      <c r="O146" s="1"/>
    </row>
    <row r="147" spans="1:15" ht="12.75" customHeight="1">
      <c r="A147" s="30">
        <v>137</v>
      </c>
      <c r="B147" s="342" t="s">
        <v>352</v>
      </c>
      <c r="C147" s="323">
        <v>154.85</v>
      </c>
      <c r="D147" s="324">
        <v>155.25</v>
      </c>
      <c r="E147" s="324">
        <v>152.6</v>
      </c>
      <c r="F147" s="324">
        <v>150.35</v>
      </c>
      <c r="G147" s="324">
        <v>147.69999999999999</v>
      </c>
      <c r="H147" s="324">
        <v>157.5</v>
      </c>
      <c r="I147" s="324">
        <v>160.14999999999998</v>
      </c>
      <c r="J147" s="324">
        <v>162.4</v>
      </c>
      <c r="K147" s="323">
        <v>157.9</v>
      </c>
      <c r="L147" s="323">
        <v>153</v>
      </c>
      <c r="M147" s="323">
        <v>3.5268000000000002</v>
      </c>
      <c r="N147" s="1"/>
      <c r="O147" s="1"/>
    </row>
    <row r="148" spans="1:15" ht="12.75" customHeight="1">
      <c r="A148" s="30">
        <v>138</v>
      </c>
      <c r="B148" s="342" t="s">
        <v>356</v>
      </c>
      <c r="C148" s="323">
        <v>111.15</v>
      </c>
      <c r="D148" s="324">
        <v>113.10000000000001</v>
      </c>
      <c r="E148" s="324">
        <v>106.70000000000002</v>
      </c>
      <c r="F148" s="324">
        <v>102.25000000000001</v>
      </c>
      <c r="G148" s="324">
        <v>95.850000000000023</v>
      </c>
      <c r="H148" s="324">
        <v>117.55000000000001</v>
      </c>
      <c r="I148" s="324">
        <v>123.95000000000002</v>
      </c>
      <c r="J148" s="324">
        <v>128.4</v>
      </c>
      <c r="K148" s="323">
        <v>119.5</v>
      </c>
      <c r="L148" s="323">
        <v>108.65</v>
      </c>
      <c r="M148" s="323">
        <v>37.581029999999998</v>
      </c>
      <c r="N148" s="1"/>
      <c r="O148" s="1"/>
    </row>
    <row r="149" spans="1:15" ht="12.75" customHeight="1">
      <c r="A149" s="30">
        <v>139</v>
      </c>
      <c r="B149" s="342" t="s">
        <v>830</v>
      </c>
      <c r="C149" s="323">
        <v>54.1</v>
      </c>
      <c r="D149" s="324">
        <v>54.85</v>
      </c>
      <c r="E149" s="324">
        <v>51.85</v>
      </c>
      <c r="F149" s="324">
        <v>49.6</v>
      </c>
      <c r="G149" s="324">
        <v>46.6</v>
      </c>
      <c r="H149" s="324">
        <v>57.1</v>
      </c>
      <c r="I149" s="324">
        <v>60.1</v>
      </c>
      <c r="J149" s="324">
        <v>62.35</v>
      </c>
      <c r="K149" s="323">
        <v>57.85</v>
      </c>
      <c r="L149" s="323">
        <v>52.6</v>
      </c>
      <c r="M149" s="323">
        <v>30.318619999999999</v>
      </c>
      <c r="N149" s="1"/>
      <c r="O149" s="1"/>
    </row>
    <row r="150" spans="1:15" ht="12.75" customHeight="1">
      <c r="A150" s="30">
        <v>140</v>
      </c>
      <c r="B150" s="342" t="s">
        <v>357</v>
      </c>
      <c r="C150" s="323">
        <v>712.4</v>
      </c>
      <c r="D150" s="324">
        <v>716.1</v>
      </c>
      <c r="E150" s="324">
        <v>706.30000000000007</v>
      </c>
      <c r="F150" s="324">
        <v>700.2</v>
      </c>
      <c r="G150" s="324">
        <v>690.40000000000009</v>
      </c>
      <c r="H150" s="324">
        <v>722.2</v>
      </c>
      <c r="I150" s="324">
        <v>732</v>
      </c>
      <c r="J150" s="324">
        <v>738.1</v>
      </c>
      <c r="K150" s="323">
        <v>725.9</v>
      </c>
      <c r="L150" s="323">
        <v>710</v>
      </c>
      <c r="M150" s="323">
        <v>0.51749000000000001</v>
      </c>
      <c r="N150" s="1"/>
      <c r="O150" s="1"/>
    </row>
    <row r="151" spans="1:15" ht="12.75" customHeight="1">
      <c r="A151" s="30">
        <v>141</v>
      </c>
      <c r="B151" s="342" t="s">
        <v>100</v>
      </c>
      <c r="C151" s="323">
        <v>1840.65</v>
      </c>
      <c r="D151" s="324">
        <v>1841.2166666666665</v>
      </c>
      <c r="E151" s="324">
        <v>1832.5333333333328</v>
      </c>
      <c r="F151" s="324">
        <v>1824.4166666666663</v>
      </c>
      <c r="G151" s="324">
        <v>1815.7333333333327</v>
      </c>
      <c r="H151" s="324">
        <v>1849.333333333333</v>
      </c>
      <c r="I151" s="324">
        <v>1858.0166666666669</v>
      </c>
      <c r="J151" s="324">
        <v>1866.1333333333332</v>
      </c>
      <c r="K151" s="323">
        <v>1849.9</v>
      </c>
      <c r="L151" s="323">
        <v>1833.1</v>
      </c>
      <c r="M151" s="323">
        <v>8.8770100000000003</v>
      </c>
      <c r="N151" s="1"/>
      <c r="O151" s="1"/>
    </row>
    <row r="152" spans="1:15" ht="12.75" customHeight="1">
      <c r="A152" s="30">
        <v>142</v>
      </c>
      <c r="B152" s="342" t="s">
        <v>101</v>
      </c>
      <c r="C152" s="323">
        <v>154.85</v>
      </c>
      <c r="D152" s="324">
        <v>154.38333333333335</v>
      </c>
      <c r="E152" s="324">
        <v>153.26666666666671</v>
      </c>
      <c r="F152" s="324">
        <v>151.68333333333337</v>
      </c>
      <c r="G152" s="324">
        <v>150.56666666666672</v>
      </c>
      <c r="H152" s="324">
        <v>155.9666666666667</v>
      </c>
      <c r="I152" s="324">
        <v>157.08333333333331</v>
      </c>
      <c r="J152" s="324">
        <v>158.66666666666669</v>
      </c>
      <c r="K152" s="323">
        <v>155.5</v>
      </c>
      <c r="L152" s="323">
        <v>152.80000000000001</v>
      </c>
      <c r="M152" s="323">
        <v>14.58193</v>
      </c>
      <c r="N152" s="1"/>
      <c r="O152" s="1"/>
    </row>
    <row r="153" spans="1:15" ht="12.75" customHeight="1">
      <c r="A153" s="30">
        <v>143</v>
      </c>
      <c r="B153" s="342" t="s">
        <v>831</v>
      </c>
      <c r="C153" s="323">
        <v>136.6</v>
      </c>
      <c r="D153" s="324">
        <v>135.53333333333333</v>
      </c>
      <c r="E153" s="324">
        <v>131.56666666666666</v>
      </c>
      <c r="F153" s="324">
        <v>126.53333333333333</v>
      </c>
      <c r="G153" s="324">
        <v>122.56666666666666</v>
      </c>
      <c r="H153" s="324">
        <v>140.56666666666666</v>
      </c>
      <c r="I153" s="324">
        <v>144.5333333333333</v>
      </c>
      <c r="J153" s="324">
        <v>149.56666666666666</v>
      </c>
      <c r="K153" s="323">
        <v>139.5</v>
      </c>
      <c r="L153" s="323">
        <v>130.5</v>
      </c>
      <c r="M153" s="323">
        <v>13.95026</v>
      </c>
      <c r="N153" s="1"/>
      <c r="O153" s="1"/>
    </row>
    <row r="154" spans="1:15" ht="12.75" customHeight="1">
      <c r="A154" s="30">
        <v>144</v>
      </c>
      <c r="B154" s="342" t="s">
        <v>358</v>
      </c>
      <c r="C154" s="323">
        <v>262.55</v>
      </c>
      <c r="D154" s="324">
        <v>263.0333333333333</v>
      </c>
      <c r="E154" s="324">
        <v>260.56666666666661</v>
      </c>
      <c r="F154" s="324">
        <v>258.58333333333331</v>
      </c>
      <c r="G154" s="324">
        <v>256.11666666666662</v>
      </c>
      <c r="H154" s="324">
        <v>265.01666666666659</v>
      </c>
      <c r="I154" s="324">
        <v>267.48333333333329</v>
      </c>
      <c r="J154" s="324">
        <v>269.46666666666658</v>
      </c>
      <c r="K154" s="323">
        <v>265.5</v>
      </c>
      <c r="L154" s="323">
        <v>261.05</v>
      </c>
      <c r="M154" s="323">
        <v>0.87433000000000005</v>
      </c>
      <c r="N154" s="1"/>
      <c r="O154" s="1"/>
    </row>
    <row r="155" spans="1:15" ht="12.75" customHeight="1">
      <c r="A155" s="30">
        <v>145</v>
      </c>
      <c r="B155" s="342" t="s">
        <v>102</v>
      </c>
      <c r="C155" s="323">
        <v>98.85</v>
      </c>
      <c r="D155" s="324">
        <v>98.183333333333337</v>
      </c>
      <c r="E155" s="324">
        <v>97.166666666666671</v>
      </c>
      <c r="F155" s="324">
        <v>95.483333333333334</v>
      </c>
      <c r="G155" s="324">
        <v>94.466666666666669</v>
      </c>
      <c r="H155" s="324">
        <v>99.866666666666674</v>
      </c>
      <c r="I155" s="324">
        <v>100.88333333333333</v>
      </c>
      <c r="J155" s="324">
        <v>102.56666666666668</v>
      </c>
      <c r="K155" s="323">
        <v>99.2</v>
      </c>
      <c r="L155" s="323">
        <v>96.5</v>
      </c>
      <c r="M155" s="323">
        <v>118.71146</v>
      </c>
      <c r="N155" s="1"/>
      <c r="O155" s="1"/>
    </row>
    <row r="156" spans="1:15" ht="12.75" customHeight="1">
      <c r="A156" s="30">
        <v>146</v>
      </c>
      <c r="B156" s="342" t="s">
        <v>360</v>
      </c>
      <c r="C156" s="323">
        <v>398.05</v>
      </c>
      <c r="D156" s="324">
        <v>399.36666666666662</v>
      </c>
      <c r="E156" s="324">
        <v>395.78333333333325</v>
      </c>
      <c r="F156" s="324">
        <v>393.51666666666665</v>
      </c>
      <c r="G156" s="324">
        <v>389.93333333333328</v>
      </c>
      <c r="H156" s="324">
        <v>401.63333333333321</v>
      </c>
      <c r="I156" s="324">
        <v>405.21666666666658</v>
      </c>
      <c r="J156" s="324">
        <v>407.48333333333318</v>
      </c>
      <c r="K156" s="323">
        <v>402.95</v>
      </c>
      <c r="L156" s="323">
        <v>397.1</v>
      </c>
      <c r="M156" s="323">
        <v>2.0367299999999999</v>
      </c>
      <c r="N156" s="1"/>
      <c r="O156" s="1"/>
    </row>
    <row r="157" spans="1:15" ht="12.75" customHeight="1">
      <c r="A157" s="30">
        <v>147</v>
      </c>
      <c r="B157" s="342" t="s">
        <v>359</v>
      </c>
      <c r="C157" s="323">
        <v>3920.7</v>
      </c>
      <c r="D157" s="324">
        <v>3936.8666666666668</v>
      </c>
      <c r="E157" s="324">
        <v>3848.2333333333336</v>
      </c>
      <c r="F157" s="324">
        <v>3775.7666666666669</v>
      </c>
      <c r="G157" s="324">
        <v>3687.1333333333337</v>
      </c>
      <c r="H157" s="324">
        <v>4009.3333333333335</v>
      </c>
      <c r="I157" s="324">
        <v>4097.9666666666672</v>
      </c>
      <c r="J157" s="324">
        <v>4170.4333333333334</v>
      </c>
      <c r="K157" s="323">
        <v>4025.5</v>
      </c>
      <c r="L157" s="323">
        <v>3864.4</v>
      </c>
      <c r="M157" s="323">
        <v>0.21701000000000001</v>
      </c>
      <c r="N157" s="1"/>
      <c r="O157" s="1"/>
    </row>
    <row r="158" spans="1:15" ht="12.75" customHeight="1">
      <c r="A158" s="30">
        <v>148</v>
      </c>
      <c r="B158" s="342" t="s">
        <v>361</v>
      </c>
      <c r="C158" s="323">
        <v>154.75</v>
      </c>
      <c r="D158" s="324">
        <v>155.1</v>
      </c>
      <c r="E158" s="324">
        <v>153</v>
      </c>
      <c r="F158" s="324">
        <v>151.25</v>
      </c>
      <c r="G158" s="324">
        <v>149.15</v>
      </c>
      <c r="H158" s="324">
        <v>156.85</v>
      </c>
      <c r="I158" s="324">
        <v>158.94999999999996</v>
      </c>
      <c r="J158" s="324">
        <v>160.69999999999999</v>
      </c>
      <c r="K158" s="323">
        <v>157.19999999999999</v>
      </c>
      <c r="L158" s="323">
        <v>153.35</v>
      </c>
      <c r="M158" s="323">
        <v>4.1642400000000004</v>
      </c>
      <c r="N158" s="1"/>
      <c r="O158" s="1"/>
    </row>
    <row r="159" spans="1:15" ht="12.75" customHeight="1">
      <c r="A159" s="30">
        <v>149</v>
      </c>
      <c r="B159" s="342" t="s">
        <v>378</v>
      </c>
      <c r="C159" s="323">
        <v>2941.15</v>
      </c>
      <c r="D159" s="324">
        <v>2968.7166666666667</v>
      </c>
      <c r="E159" s="324">
        <v>2892.4333333333334</v>
      </c>
      <c r="F159" s="324">
        <v>2843.7166666666667</v>
      </c>
      <c r="G159" s="324">
        <v>2767.4333333333334</v>
      </c>
      <c r="H159" s="324">
        <v>3017.4333333333334</v>
      </c>
      <c r="I159" s="324">
        <v>3093.7166666666672</v>
      </c>
      <c r="J159" s="324">
        <v>3142.4333333333334</v>
      </c>
      <c r="K159" s="323">
        <v>3045</v>
      </c>
      <c r="L159" s="323">
        <v>2920</v>
      </c>
      <c r="M159" s="323">
        <v>0.30249999999999999</v>
      </c>
      <c r="N159" s="1"/>
      <c r="O159" s="1"/>
    </row>
    <row r="160" spans="1:15" ht="12.75" customHeight="1">
      <c r="A160" s="30">
        <v>150</v>
      </c>
      <c r="B160" s="342" t="s">
        <v>256</v>
      </c>
      <c r="C160" s="323">
        <v>261.7</v>
      </c>
      <c r="D160" s="324">
        <v>260.41666666666663</v>
      </c>
      <c r="E160" s="324">
        <v>257.93333333333328</v>
      </c>
      <c r="F160" s="324">
        <v>254.16666666666663</v>
      </c>
      <c r="G160" s="324">
        <v>251.68333333333328</v>
      </c>
      <c r="H160" s="324">
        <v>264.18333333333328</v>
      </c>
      <c r="I160" s="324">
        <v>266.66666666666663</v>
      </c>
      <c r="J160" s="324">
        <v>270.43333333333328</v>
      </c>
      <c r="K160" s="323">
        <v>262.89999999999998</v>
      </c>
      <c r="L160" s="323">
        <v>256.64999999999998</v>
      </c>
      <c r="M160" s="323">
        <v>5.4394799999999996</v>
      </c>
      <c r="N160" s="1"/>
      <c r="O160" s="1"/>
    </row>
    <row r="161" spans="1:15" ht="12.75" customHeight="1">
      <c r="A161" s="30">
        <v>151</v>
      </c>
      <c r="B161" s="342" t="s">
        <v>364</v>
      </c>
      <c r="C161" s="323">
        <v>30.35</v>
      </c>
      <c r="D161" s="324">
        <v>31.683333333333334</v>
      </c>
      <c r="E161" s="324">
        <v>28.366666666666667</v>
      </c>
      <c r="F161" s="324">
        <v>26.383333333333333</v>
      </c>
      <c r="G161" s="324">
        <v>23.066666666666666</v>
      </c>
      <c r="H161" s="324">
        <v>33.666666666666671</v>
      </c>
      <c r="I161" s="324">
        <v>36.983333333333334</v>
      </c>
      <c r="J161" s="324">
        <v>38.966666666666669</v>
      </c>
      <c r="K161" s="323">
        <v>35</v>
      </c>
      <c r="L161" s="323">
        <v>29.7</v>
      </c>
      <c r="M161" s="323">
        <v>241.5264</v>
      </c>
      <c r="N161" s="1"/>
      <c r="O161" s="1"/>
    </row>
    <row r="162" spans="1:15" ht="12.75" customHeight="1">
      <c r="A162" s="30">
        <v>152</v>
      </c>
      <c r="B162" s="342" t="s">
        <v>362</v>
      </c>
      <c r="C162" s="323">
        <v>125.6</v>
      </c>
      <c r="D162" s="324">
        <v>124.78333333333335</v>
      </c>
      <c r="E162" s="324">
        <v>121.16666666666669</v>
      </c>
      <c r="F162" s="324">
        <v>116.73333333333333</v>
      </c>
      <c r="G162" s="324">
        <v>113.11666666666667</v>
      </c>
      <c r="H162" s="324">
        <v>129.2166666666667</v>
      </c>
      <c r="I162" s="324">
        <v>132.83333333333334</v>
      </c>
      <c r="J162" s="324">
        <v>137.26666666666671</v>
      </c>
      <c r="K162" s="323">
        <v>128.4</v>
      </c>
      <c r="L162" s="323">
        <v>120.35</v>
      </c>
      <c r="M162" s="323">
        <v>58.770710000000001</v>
      </c>
      <c r="N162" s="1"/>
      <c r="O162" s="1"/>
    </row>
    <row r="163" spans="1:15" ht="12.75" customHeight="1">
      <c r="A163" s="30">
        <v>153</v>
      </c>
      <c r="B163" s="342" t="s">
        <v>377</v>
      </c>
      <c r="C163" s="323">
        <v>251.85</v>
      </c>
      <c r="D163" s="324">
        <v>251.78333333333333</v>
      </c>
      <c r="E163" s="324">
        <v>244.06666666666666</v>
      </c>
      <c r="F163" s="324">
        <v>236.28333333333333</v>
      </c>
      <c r="G163" s="324">
        <v>228.56666666666666</v>
      </c>
      <c r="H163" s="324">
        <v>259.56666666666666</v>
      </c>
      <c r="I163" s="324">
        <v>267.2833333333333</v>
      </c>
      <c r="J163" s="324">
        <v>275.06666666666666</v>
      </c>
      <c r="K163" s="323">
        <v>259.5</v>
      </c>
      <c r="L163" s="323">
        <v>244</v>
      </c>
      <c r="M163" s="323">
        <v>11.94083</v>
      </c>
      <c r="N163" s="1"/>
      <c r="O163" s="1"/>
    </row>
    <row r="164" spans="1:15" ht="12.75" customHeight="1">
      <c r="A164" s="30">
        <v>154</v>
      </c>
      <c r="B164" s="342" t="s">
        <v>103</v>
      </c>
      <c r="C164" s="323">
        <v>143.44999999999999</v>
      </c>
      <c r="D164" s="324">
        <v>144.1</v>
      </c>
      <c r="E164" s="324">
        <v>142.04999999999998</v>
      </c>
      <c r="F164" s="324">
        <v>140.64999999999998</v>
      </c>
      <c r="G164" s="324">
        <v>138.59999999999997</v>
      </c>
      <c r="H164" s="324">
        <v>145.5</v>
      </c>
      <c r="I164" s="324">
        <v>147.55000000000001</v>
      </c>
      <c r="J164" s="324">
        <v>148.95000000000002</v>
      </c>
      <c r="K164" s="323">
        <v>146.15</v>
      </c>
      <c r="L164" s="323">
        <v>142.69999999999999</v>
      </c>
      <c r="M164" s="323">
        <v>128.17516000000001</v>
      </c>
      <c r="N164" s="1"/>
      <c r="O164" s="1"/>
    </row>
    <row r="165" spans="1:15" ht="12.75" customHeight="1">
      <c r="A165" s="30">
        <v>155</v>
      </c>
      <c r="B165" s="342" t="s">
        <v>366</v>
      </c>
      <c r="C165" s="323">
        <v>2941.85</v>
      </c>
      <c r="D165" s="324">
        <v>2939.2166666666667</v>
      </c>
      <c r="E165" s="324">
        <v>2882.7333333333336</v>
      </c>
      <c r="F165" s="324">
        <v>2823.6166666666668</v>
      </c>
      <c r="G165" s="324">
        <v>2767.1333333333337</v>
      </c>
      <c r="H165" s="324">
        <v>2998.3333333333335</v>
      </c>
      <c r="I165" s="324">
        <v>3054.8166666666662</v>
      </c>
      <c r="J165" s="324">
        <v>3113.9333333333334</v>
      </c>
      <c r="K165" s="323">
        <v>2995.7</v>
      </c>
      <c r="L165" s="323">
        <v>2880.1</v>
      </c>
      <c r="M165" s="323">
        <v>0.13014000000000001</v>
      </c>
      <c r="N165" s="1"/>
      <c r="O165" s="1"/>
    </row>
    <row r="166" spans="1:15" ht="12.75" customHeight="1">
      <c r="A166" s="30">
        <v>156</v>
      </c>
      <c r="B166" s="342" t="s">
        <v>367</v>
      </c>
      <c r="C166" s="323">
        <v>2706</v>
      </c>
      <c r="D166" s="324">
        <v>2708.6666666666665</v>
      </c>
      <c r="E166" s="324">
        <v>2677.333333333333</v>
      </c>
      <c r="F166" s="324">
        <v>2648.6666666666665</v>
      </c>
      <c r="G166" s="324">
        <v>2617.333333333333</v>
      </c>
      <c r="H166" s="324">
        <v>2737.333333333333</v>
      </c>
      <c r="I166" s="324">
        <v>2768.6666666666661</v>
      </c>
      <c r="J166" s="324">
        <v>2797.333333333333</v>
      </c>
      <c r="K166" s="323">
        <v>2740</v>
      </c>
      <c r="L166" s="323">
        <v>2680</v>
      </c>
      <c r="M166" s="323">
        <v>0.10059</v>
      </c>
      <c r="N166" s="1"/>
      <c r="O166" s="1"/>
    </row>
    <row r="167" spans="1:15" ht="12.75" customHeight="1">
      <c r="A167" s="30">
        <v>157</v>
      </c>
      <c r="B167" s="342" t="s">
        <v>373</v>
      </c>
      <c r="C167" s="323">
        <v>336.2</v>
      </c>
      <c r="D167" s="324">
        <v>337.36666666666667</v>
      </c>
      <c r="E167" s="324">
        <v>329.23333333333335</v>
      </c>
      <c r="F167" s="324">
        <v>322.26666666666665</v>
      </c>
      <c r="G167" s="324">
        <v>314.13333333333333</v>
      </c>
      <c r="H167" s="324">
        <v>344.33333333333337</v>
      </c>
      <c r="I167" s="324">
        <v>352.4666666666667</v>
      </c>
      <c r="J167" s="324">
        <v>359.43333333333339</v>
      </c>
      <c r="K167" s="323">
        <v>345.5</v>
      </c>
      <c r="L167" s="323">
        <v>330.4</v>
      </c>
      <c r="M167" s="323">
        <v>2.96184</v>
      </c>
      <c r="N167" s="1"/>
      <c r="O167" s="1"/>
    </row>
    <row r="168" spans="1:15" ht="12.75" customHeight="1">
      <c r="A168" s="30">
        <v>158</v>
      </c>
      <c r="B168" s="342" t="s">
        <v>368</v>
      </c>
      <c r="C168" s="323">
        <v>116.15</v>
      </c>
      <c r="D168" s="324">
        <v>116.15000000000002</v>
      </c>
      <c r="E168" s="324">
        <v>114.85000000000004</v>
      </c>
      <c r="F168" s="324">
        <v>113.55000000000001</v>
      </c>
      <c r="G168" s="324">
        <v>112.25000000000003</v>
      </c>
      <c r="H168" s="324">
        <v>117.45000000000005</v>
      </c>
      <c r="I168" s="324">
        <v>118.75000000000003</v>
      </c>
      <c r="J168" s="324">
        <v>120.05000000000005</v>
      </c>
      <c r="K168" s="323">
        <v>117.45</v>
      </c>
      <c r="L168" s="323">
        <v>114.85</v>
      </c>
      <c r="M168" s="323">
        <v>3.67021</v>
      </c>
      <c r="N168" s="1"/>
      <c r="O168" s="1"/>
    </row>
    <row r="169" spans="1:15" ht="12.75" customHeight="1">
      <c r="A169" s="30">
        <v>159</v>
      </c>
      <c r="B169" s="342" t="s">
        <v>369</v>
      </c>
      <c r="C169" s="323">
        <v>4900.3500000000004</v>
      </c>
      <c r="D169" s="324">
        <v>5072.1166666666668</v>
      </c>
      <c r="E169" s="324">
        <v>4678.2333333333336</v>
      </c>
      <c r="F169" s="324">
        <v>4456.1166666666668</v>
      </c>
      <c r="G169" s="324">
        <v>4062.2333333333336</v>
      </c>
      <c r="H169" s="324">
        <v>5294.2333333333336</v>
      </c>
      <c r="I169" s="324">
        <v>5688.1166666666668</v>
      </c>
      <c r="J169" s="324">
        <v>5910.2333333333336</v>
      </c>
      <c r="K169" s="323">
        <v>5466</v>
      </c>
      <c r="L169" s="323">
        <v>4850</v>
      </c>
      <c r="M169" s="323">
        <v>0.16547000000000001</v>
      </c>
      <c r="N169" s="1"/>
      <c r="O169" s="1"/>
    </row>
    <row r="170" spans="1:15" ht="12.75" customHeight="1">
      <c r="A170" s="30">
        <v>160</v>
      </c>
      <c r="B170" s="342" t="s">
        <v>257</v>
      </c>
      <c r="C170" s="323">
        <v>3199.85</v>
      </c>
      <c r="D170" s="324">
        <v>3221.9500000000003</v>
      </c>
      <c r="E170" s="324">
        <v>3147.9000000000005</v>
      </c>
      <c r="F170" s="324">
        <v>3095.9500000000003</v>
      </c>
      <c r="G170" s="324">
        <v>3021.9000000000005</v>
      </c>
      <c r="H170" s="324">
        <v>3273.9000000000005</v>
      </c>
      <c r="I170" s="324">
        <v>3347.9500000000007</v>
      </c>
      <c r="J170" s="324">
        <v>3399.9000000000005</v>
      </c>
      <c r="K170" s="323">
        <v>3296</v>
      </c>
      <c r="L170" s="323">
        <v>3170</v>
      </c>
      <c r="M170" s="323">
        <v>1.94024</v>
      </c>
      <c r="N170" s="1"/>
      <c r="O170" s="1"/>
    </row>
    <row r="171" spans="1:15" ht="12.75" customHeight="1">
      <c r="A171" s="30">
        <v>161</v>
      </c>
      <c r="B171" s="342" t="s">
        <v>370</v>
      </c>
      <c r="C171" s="323">
        <v>1564.95</v>
      </c>
      <c r="D171" s="324">
        <v>1575.3166666666666</v>
      </c>
      <c r="E171" s="324">
        <v>1540.6333333333332</v>
      </c>
      <c r="F171" s="324">
        <v>1516.3166666666666</v>
      </c>
      <c r="G171" s="324">
        <v>1481.6333333333332</v>
      </c>
      <c r="H171" s="324">
        <v>1599.6333333333332</v>
      </c>
      <c r="I171" s="324">
        <v>1634.3166666666666</v>
      </c>
      <c r="J171" s="324">
        <v>1658.6333333333332</v>
      </c>
      <c r="K171" s="323">
        <v>1610</v>
      </c>
      <c r="L171" s="323">
        <v>1551</v>
      </c>
      <c r="M171" s="323">
        <v>0.28661999999999999</v>
      </c>
      <c r="N171" s="1"/>
      <c r="O171" s="1"/>
    </row>
    <row r="172" spans="1:15" ht="12.75" customHeight="1">
      <c r="A172" s="30">
        <v>162</v>
      </c>
      <c r="B172" s="342" t="s">
        <v>104</v>
      </c>
      <c r="C172" s="323">
        <v>450.05</v>
      </c>
      <c r="D172" s="324">
        <v>451.36666666666662</v>
      </c>
      <c r="E172" s="324">
        <v>443.18333333333322</v>
      </c>
      <c r="F172" s="324">
        <v>436.31666666666661</v>
      </c>
      <c r="G172" s="324">
        <v>428.13333333333321</v>
      </c>
      <c r="H172" s="324">
        <v>458.23333333333323</v>
      </c>
      <c r="I172" s="324">
        <v>466.41666666666663</v>
      </c>
      <c r="J172" s="324">
        <v>473.28333333333325</v>
      </c>
      <c r="K172" s="323">
        <v>459.55</v>
      </c>
      <c r="L172" s="323">
        <v>444.5</v>
      </c>
      <c r="M172" s="323">
        <v>8.9872300000000003</v>
      </c>
      <c r="N172" s="1"/>
      <c r="O172" s="1"/>
    </row>
    <row r="173" spans="1:15" ht="12.75" customHeight="1">
      <c r="A173" s="30">
        <v>163</v>
      </c>
      <c r="B173" s="342" t="s">
        <v>365</v>
      </c>
      <c r="C173" s="323">
        <v>4410.8999999999996</v>
      </c>
      <c r="D173" s="324">
        <v>4393.2</v>
      </c>
      <c r="E173" s="324">
        <v>4330.95</v>
      </c>
      <c r="F173" s="324">
        <v>4251</v>
      </c>
      <c r="G173" s="324">
        <v>4188.75</v>
      </c>
      <c r="H173" s="324">
        <v>4473.1499999999996</v>
      </c>
      <c r="I173" s="324">
        <v>4535.3999999999996</v>
      </c>
      <c r="J173" s="324">
        <v>4615.3499999999995</v>
      </c>
      <c r="K173" s="323">
        <v>4455.45</v>
      </c>
      <c r="L173" s="323">
        <v>4313.25</v>
      </c>
      <c r="M173" s="323">
        <v>0.19961000000000001</v>
      </c>
      <c r="N173" s="1"/>
      <c r="O173" s="1"/>
    </row>
    <row r="174" spans="1:15" ht="12.75" customHeight="1">
      <c r="A174" s="30">
        <v>164</v>
      </c>
      <c r="B174" s="342" t="s">
        <v>379</v>
      </c>
      <c r="C174" s="323">
        <v>799.45</v>
      </c>
      <c r="D174" s="324">
        <v>788.68333333333339</v>
      </c>
      <c r="E174" s="324">
        <v>769.36666666666679</v>
      </c>
      <c r="F174" s="324">
        <v>739.28333333333342</v>
      </c>
      <c r="G174" s="324">
        <v>719.96666666666681</v>
      </c>
      <c r="H174" s="324">
        <v>818.76666666666677</v>
      </c>
      <c r="I174" s="324">
        <v>838.08333333333337</v>
      </c>
      <c r="J174" s="324">
        <v>868.16666666666674</v>
      </c>
      <c r="K174" s="323">
        <v>808</v>
      </c>
      <c r="L174" s="323">
        <v>758.6</v>
      </c>
      <c r="M174" s="323">
        <v>69.79862</v>
      </c>
      <c r="N174" s="1"/>
      <c r="O174" s="1"/>
    </row>
    <row r="175" spans="1:15" ht="12.75" customHeight="1">
      <c r="A175" s="30">
        <v>165</v>
      </c>
      <c r="B175" s="342" t="s">
        <v>371</v>
      </c>
      <c r="C175" s="323">
        <v>1085.45</v>
      </c>
      <c r="D175" s="324">
        <v>1077.8666666666666</v>
      </c>
      <c r="E175" s="324">
        <v>1055.7333333333331</v>
      </c>
      <c r="F175" s="324">
        <v>1026.0166666666667</v>
      </c>
      <c r="G175" s="324">
        <v>1003.8833333333332</v>
      </c>
      <c r="H175" s="324">
        <v>1107.583333333333</v>
      </c>
      <c r="I175" s="324">
        <v>1129.7166666666667</v>
      </c>
      <c r="J175" s="324">
        <v>1159.4333333333329</v>
      </c>
      <c r="K175" s="323">
        <v>1100</v>
      </c>
      <c r="L175" s="323">
        <v>1048.1500000000001</v>
      </c>
      <c r="M175" s="323">
        <v>0.52312000000000003</v>
      </c>
      <c r="N175" s="1"/>
      <c r="O175" s="1"/>
    </row>
    <row r="176" spans="1:15" ht="12.75" customHeight="1">
      <c r="A176" s="30">
        <v>166</v>
      </c>
      <c r="B176" s="342" t="s">
        <v>258</v>
      </c>
      <c r="C176" s="323">
        <v>464.8</v>
      </c>
      <c r="D176" s="324">
        <v>466.5333333333333</v>
      </c>
      <c r="E176" s="324">
        <v>459.06666666666661</v>
      </c>
      <c r="F176" s="324">
        <v>453.33333333333331</v>
      </c>
      <c r="G176" s="324">
        <v>445.86666666666662</v>
      </c>
      <c r="H176" s="324">
        <v>472.26666666666659</v>
      </c>
      <c r="I176" s="324">
        <v>479.73333333333329</v>
      </c>
      <c r="J176" s="324">
        <v>485.46666666666658</v>
      </c>
      <c r="K176" s="323">
        <v>474</v>
      </c>
      <c r="L176" s="323">
        <v>460.8</v>
      </c>
      <c r="M176" s="323">
        <v>1.29451</v>
      </c>
      <c r="N176" s="1"/>
      <c r="O176" s="1"/>
    </row>
    <row r="177" spans="1:15" ht="12.75" customHeight="1">
      <c r="A177" s="30">
        <v>167</v>
      </c>
      <c r="B177" s="342" t="s">
        <v>107</v>
      </c>
      <c r="C177" s="323">
        <v>699.3</v>
      </c>
      <c r="D177" s="324">
        <v>703.85</v>
      </c>
      <c r="E177" s="324">
        <v>686.7</v>
      </c>
      <c r="F177" s="324">
        <v>674.1</v>
      </c>
      <c r="G177" s="324">
        <v>656.95</v>
      </c>
      <c r="H177" s="324">
        <v>716.45</v>
      </c>
      <c r="I177" s="324">
        <v>733.59999999999991</v>
      </c>
      <c r="J177" s="324">
        <v>746.2</v>
      </c>
      <c r="K177" s="323">
        <v>721</v>
      </c>
      <c r="L177" s="323">
        <v>691.25</v>
      </c>
      <c r="M177" s="323">
        <v>28.03453</v>
      </c>
      <c r="N177" s="1"/>
      <c r="O177" s="1"/>
    </row>
    <row r="178" spans="1:15" ht="12.75" customHeight="1">
      <c r="A178" s="30">
        <v>168</v>
      </c>
      <c r="B178" s="342" t="s">
        <v>259</v>
      </c>
      <c r="C178" s="323">
        <v>487.8</v>
      </c>
      <c r="D178" s="324">
        <v>489.26666666666665</v>
      </c>
      <c r="E178" s="324">
        <v>484.5333333333333</v>
      </c>
      <c r="F178" s="324">
        <v>481.26666666666665</v>
      </c>
      <c r="G178" s="324">
        <v>476.5333333333333</v>
      </c>
      <c r="H178" s="324">
        <v>492.5333333333333</v>
      </c>
      <c r="I178" s="324">
        <v>497.26666666666665</v>
      </c>
      <c r="J178" s="324">
        <v>500.5333333333333</v>
      </c>
      <c r="K178" s="323">
        <v>494</v>
      </c>
      <c r="L178" s="323">
        <v>486</v>
      </c>
      <c r="M178" s="323">
        <v>1.3507199999999999</v>
      </c>
      <c r="N178" s="1"/>
      <c r="O178" s="1"/>
    </row>
    <row r="179" spans="1:15" ht="12.75" customHeight="1">
      <c r="A179" s="30">
        <v>169</v>
      </c>
      <c r="B179" s="342" t="s">
        <v>108</v>
      </c>
      <c r="C179" s="323">
        <v>1578.95</v>
      </c>
      <c r="D179" s="324">
        <v>1577.0666666666666</v>
      </c>
      <c r="E179" s="324">
        <v>1547.1333333333332</v>
      </c>
      <c r="F179" s="324">
        <v>1515.3166666666666</v>
      </c>
      <c r="G179" s="324">
        <v>1485.3833333333332</v>
      </c>
      <c r="H179" s="324">
        <v>1608.8833333333332</v>
      </c>
      <c r="I179" s="324">
        <v>1638.8166666666666</v>
      </c>
      <c r="J179" s="324">
        <v>1670.6333333333332</v>
      </c>
      <c r="K179" s="323">
        <v>1607</v>
      </c>
      <c r="L179" s="323">
        <v>1545.25</v>
      </c>
      <c r="M179" s="323">
        <v>8.7299000000000007</v>
      </c>
      <c r="N179" s="1"/>
      <c r="O179" s="1"/>
    </row>
    <row r="180" spans="1:15" ht="12.75" customHeight="1">
      <c r="A180" s="30">
        <v>170</v>
      </c>
      <c r="B180" s="342" t="s">
        <v>380</v>
      </c>
      <c r="C180" s="323">
        <v>82.1</v>
      </c>
      <c r="D180" s="324">
        <v>82.45</v>
      </c>
      <c r="E180" s="324">
        <v>81.25</v>
      </c>
      <c r="F180" s="324">
        <v>80.399999999999991</v>
      </c>
      <c r="G180" s="324">
        <v>79.199999999999989</v>
      </c>
      <c r="H180" s="324">
        <v>83.300000000000011</v>
      </c>
      <c r="I180" s="324">
        <v>84.500000000000028</v>
      </c>
      <c r="J180" s="324">
        <v>85.350000000000023</v>
      </c>
      <c r="K180" s="323">
        <v>83.65</v>
      </c>
      <c r="L180" s="323">
        <v>81.599999999999994</v>
      </c>
      <c r="M180" s="323">
        <v>2.8292299999999999</v>
      </c>
      <c r="N180" s="1"/>
      <c r="O180" s="1"/>
    </row>
    <row r="181" spans="1:15" ht="12.75" customHeight="1">
      <c r="A181" s="30">
        <v>171</v>
      </c>
      <c r="B181" s="342" t="s">
        <v>109</v>
      </c>
      <c r="C181" s="323">
        <v>312.45</v>
      </c>
      <c r="D181" s="324">
        <v>312.15000000000003</v>
      </c>
      <c r="E181" s="324">
        <v>308.80000000000007</v>
      </c>
      <c r="F181" s="324">
        <v>305.15000000000003</v>
      </c>
      <c r="G181" s="324">
        <v>301.80000000000007</v>
      </c>
      <c r="H181" s="324">
        <v>315.80000000000007</v>
      </c>
      <c r="I181" s="324">
        <v>319.15000000000009</v>
      </c>
      <c r="J181" s="324">
        <v>322.80000000000007</v>
      </c>
      <c r="K181" s="323">
        <v>315.5</v>
      </c>
      <c r="L181" s="323">
        <v>308.5</v>
      </c>
      <c r="M181" s="323">
        <v>10.938179999999999</v>
      </c>
      <c r="N181" s="1"/>
      <c r="O181" s="1"/>
    </row>
    <row r="182" spans="1:15" ht="12.75" customHeight="1">
      <c r="A182" s="30">
        <v>172</v>
      </c>
      <c r="B182" s="342" t="s">
        <v>372</v>
      </c>
      <c r="C182" s="323">
        <v>515.15</v>
      </c>
      <c r="D182" s="324">
        <v>510.98333333333329</v>
      </c>
      <c r="E182" s="324">
        <v>495.26666666666654</v>
      </c>
      <c r="F182" s="324">
        <v>475.38333333333327</v>
      </c>
      <c r="G182" s="324">
        <v>459.66666666666652</v>
      </c>
      <c r="H182" s="324">
        <v>530.86666666666656</v>
      </c>
      <c r="I182" s="324">
        <v>546.58333333333337</v>
      </c>
      <c r="J182" s="324">
        <v>566.46666666666658</v>
      </c>
      <c r="K182" s="323">
        <v>526.70000000000005</v>
      </c>
      <c r="L182" s="323">
        <v>491.1</v>
      </c>
      <c r="M182" s="323">
        <v>38.509889999999999</v>
      </c>
      <c r="N182" s="1"/>
      <c r="O182" s="1"/>
    </row>
    <row r="183" spans="1:15" ht="12.75" customHeight="1">
      <c r="A183" s="30">
        <v>173</v>
      </c>
      <c r="B183" s="342" t="s">
        <v>110</v>
      </c>
      <c r="C183" s="323">
        <v>1582.5</v>
      </c>
      <c r="D183" s="324">
        <v>1566.1833333333332</v>
      </c>
      <c r="E183" s="324">
        <v>1541.4166666666663</v>
      </c>
      <c r="F183" s="324">
        <v>1500.333333333333</v>
      </c>
      <c r="G183" s="324">
        <v>1475.5666666666662</v>
      </c>
      <c r="H183" s="324">
        <v>1607.2666666666664</v>
      </c>
      <c r="I183" s="324">
        <v>1632.0333333333333</v>
      </c>
      <c r="J183" s="324">
        <v>1673.1166666666666</v>
      </c>
      <c r="K183" s="323">
        <v>1590.95</v>
      </c>
      <c r="L183" s="323">
        <v>1525.1</v>
      </c>
      <c r="M183" s="323">
        <v>10.137359999999999</v>
      </c>
      <c r="N183" s="1"/>
      <c r="O183" s="1"/>
    </row>
    <row r="184" spans="1:15" ht="12.75" customHeight="1">
      <c r="A184" s="30">
        <v>174</v>
      </c>
      <c r="B184" s="342" t="s">
        <v>374</v>
      </c>
      <c r="C184" s="323">
        <v>187</v>
      </c>
      <c r="D184" s="324">
        <v>187.5</v>
      </c>
      <c r="E184" s="324">
        <v>183.05</v>
      </c>
      <c r="F184" s="324">
        <v>179.10000000000002</v>
      </c>
      <c r="G184" s="324">
        <v>174.65000000000003</v>
      </c>
      <c r="H184" s="324">
        <v>191.45</v>
      </c>
      <c r="I184" s="324">
        <v>195.89999999999998</v>
      </c>
      <c r="J184" s="324">
        <v>199.84999999999997</v>
      </c>
      <c r="K184" s="323">
        <v>191.95</v>
      </c>
      <c r="L184" s="323">
        <v>183.55</v>
      </c>
      <c r="M184" s="323">
        <v>38.036569999999998</v>
      </c>
      <c r="N184" s="1"/>
      <c r="O184" s="1"/>
    </row>
    <row r="185" spans="1:15" ht="12.75" customHeight="1">
      <c r="A185" s="30">
        <v>175</v>
      </c>
      <c r="B185" s="342" t="s">
        <v>375</v>
      </c>
      <c r="C185" s="323">
        <v>1806.25</v>
      </c>
      <c r="D185" s="324">
        <v>1805.1166666666668</v>
      </c>
      <c r="E185" s="324">
        <v>1782.2333333333336</v>
      </c>
      <c r="F185" s="324">
        <v>1758.2166666666667</v>
      </c>
      <c r="G185" s="324">
        <v>1735.3333333333335</v>
      </c>
      <c r="H185" s="324">
        <v>1829.1333333333337</v>
      </c>
      <c r="I185" s="324">
        <v>1852.0166666666669</v>
      </c>
      <c r="J185" s="324">
        <v>1876.0333333333338</v>
      </c>
      <c r="K185" s="323">
        <v>1828</v>
      </c>
      <c r="L185" s="323">
        <v>1781.1</v>
      </c>
      <c r="M185" s="323">
        <v>0.39903</v>
      </c>
      <c r="N185" s="1"/>
      <c r="O185" s="1"/>
    </row>
    <row r="186" spans="1:15" ht="12.75" customHeight="1">
      <c r="A186" s="30">
        <v>176</v>
      </c>
      <c r="B186" s="342" t="s">
        <v>381</v>
      </c>
      <c r="C186" s="323">
        <v>150.4</v>
      </c>
      <c r="D186" s="324">
        <v>149.93333333333334</v>
      </c>
      <c r="E186" s="324">
        <v>146.71666666666667</v>
      </c>
      <c r="F186" s="324">
        <v>143.03333333333333</v>
      </c>
      <c r="G186" s="324">
        <v>139.81666666666666</v>
      </c>
      <c r="H186" s="324">
        <v>153.61666666666667</v>
      </c>
      <c r="I186" s="324">
        <v>156.83333333333337</v>
      </c>
      <c r="J186" s="324">
        <v>160.51666666666668</v>
      </c>
      <c r="K186" s="323">
        <v>153.15</v>
      </c>
      <c r="L186" s="323">
        <v>146.25</v>
      </c>
      <c r="M186" s="323">
        <v>75.415279999999996</v>
      </c>
      <c r="N186" s="1"/>
      <c r="O186" s="1"/>
    </row>
    <row r="187" spans="1:15" ht="12.75" customHeight="1">
      <c r="A187" s="30">
        <v>177</v>
      </c>
      <c r="B187" s="342" t="s">
        <v>260</v>
      </c>
      <c r="C187" s="323">
        <v>268.3</v>
      </c>
      <c r="D187" s="324">
        <v>267.81666666666666</v>
      </c>
      <c r="E187" s="324">
        <v>263.0333333333333</v>
      </c>
      <c r="F187" s="324">
        <v>257.76666666666665</v>
      </c>
      <c r="G187" s="324">
        <v>252.98333333333329</v>
      </c>
      <c r="H187" s="324">
        <v>273.08333333333331</v>
      </c>
      <c r="I187" s="324">
        <v>277.86666666666673</v>
      </c>
      <c r="J187" s="324">
        <v>283.13333333333333</v>
      </c>
      <c r="K187" s="323">
        <v>272.60000000000002</v>
      </c>
      <c r="L187" s="323">
        <v>262.55</v>
      </c>
      <c r="M187" s="323">
        <v>8.8887699999999992</v>
      </c>
      <c r="N187" s="1"/>
      <c r="O187" s="1"/>
    </row>
    <row r="188" spans="1:15" ht="12.75" customHeight="1">
      <c r="A188" s="30">
        <v>178</v>
      </c>
      <c r="B188" s="342" t="s">
        <v>376</v>
      </c>
      <c r="C188" s="323">
        <v>756</v>
      </c>
      <c r="D188" s="324">
        <v>749.36666666666667</v>
      </c>
      <c r="E188" s="324">
        <v>738.93333333333339</v>
      </c>
      <c r="F188" s="324">
        <v>721.86666666666667</v>
      </c>
      <c r="G188" s="324">
        <v>711.43333333333339</v>
      </c>
      <c r="H188" s="324">
        <v>766.43333333333339</v>
      </c>
      <c r="I188" s="324">
        <v>776.86666666666656</v>
      </c>
      <c r="J188" s="324">
        <v>793.93333333333339</v>
      </c>
      <c r="K188" s="323">
        <v>759.8</v>
      </c>
      <c r="L188" s="323">
        <v>732.3</v>
      </c>
      <c r="M188" s="323">
        <v>3.8368600000000002</v>
      </c>
      <c r="N188" s="1"/>
      <c r="O188" s="1"/>
    </row>
    <row r="189" spans="1:15" ht="12.75" customHeight="1">
      <c r="A189" s="30">
        <v>179</v>
      </c>
      <c r="B189" s="342" t="s">
        <v>111</v>
      </c>
      <c r="C189" s="323">
        <v>491.9</v>
      </c>
      <c r="D189" s="324">
        <v>495.23333333333335</v>
      </c>
      <c r="E189" s="324">
        <v>483.86666666666667</v>
      </c>
      <c r="F189" s="324">
        <v>475.83333333333331</v>
      </c>
      <c r="G189" s="324">
        <v>464.46666666666664</v>
      </c>
      <c r="H189" s="324">
        <v>503.26666666666671</v>
      </c>
      <c r="I189" s="324">
        <v>514.63333333333344</v>
      </c>
      <c r="J189" s="324">
        <v>522.66666666666674</v>
      </c>
      <c r="K189" s="323">
        <v>506.6</v>
      </c>
      <c r="L189" s="323">
        <v>487.2</v>
      </c>
      <c r="M189" s="323">
        <v>15.12778</v>
      </c>
      <c r="N189" s="1"/>
      <c r="O189" s="1"/>
    </row>
    <row r="190" spans="1:15" ht="12.75" customHeight="1">
      <c r="A190" s="30">
        <v>180</v>
      </c>
      <c r="B190" s="342" t="s">
        <v>261</v>
      </c>
      <c r="C190" s="323">
        <v>1414.75</v>
      </c>
      <c r="D190" s="324">
        <v>1419.9333333333334</v>
      </c>
      <c r="E190" s="324">
        <v>1392.8666666666668</v>
      </c>
      <c r="F190" s="324">
        <v>1370.9833333333333</v>
      </c>
      <c r="G190" s="324">
        <v>1343.9166666666667</v>
      </c>
      <c r="H190" s="324">
        <v>1441.8166666666668</v>
      </c>
      <c r="I190" s="324">
        <v>1468.8833333333334</v>
      </c>
      <c r="J190" s="324">
        <v>1490.7666666666669</v>
      </c>
      <c r="K190" s="323">
        <v>1447</v>
      </c>
      <c r="L190" s="323">
        <v>1398.05</v>
      </c>
      <c r="M190" s="323">
        <v>5.6957899999999997</v>
      </c>
      <c r="N190" s="1"/>
      <c r="O190" s="1"/>
    </row>
    <row r="191" spans="1:15" ht="12.75" customHeight="1">
      <c r="A191" s="30">
        <v>181</v>
      </c>
      <c r="B191" s="342" t="s">
        <v>385</v>
      </c>
      <c r="C191" s="323">
        <v>1136.5999999999999</v>
      </c>
      <c r="D191" s="324">
        <v>1135.9333333333334</v>
      </c>
      <c r="E191" s="324">
        <v>1118.9166666666667</v>
      </c>
      <c r="F191" s="324">
        <v>1101.2333333333333</v>
      </c>
      <c r="G191" s="324">
        <v>1084.2166666666667</v>
      </c>
      <c r="H191" s="324">
        <v>1153.6166666666668</v>
      </c>
      <c r="I191" s="324">
        <v>1170.6333333333332</v>
      </c>
      <c r="J191" s="324">
        <v>1188.3166666666668</v>
      </c>
      <c r="K191" s="323">
        <v>1152.95</v>
      </c>
      <c r="L191" s="323">
        <v>1118.25</v>
      </c>
      <c r="M191" s="323">
        <v>3.0724100000000001</v>
      </c>
      <c r="N191" s="1"/>
      <c r="O191" s="1"/>
    </row>
    <row r="192" spans="1:15" ht="12.75" customHeight="1">
      <c r="A192" s="30">
        <v>182</v>
      </c>
      <c r="B192" s="342" t="s">
        <v>832</v>
      </c>
      <c r="C192" s="323">
        <v>18.8</v>
      </c>
      <c r="D192" s="324">
        <v>18.849999999999998</v>
      </c>
      <c r="E192" s="324">
        <v>18.649999999999995</v>
      </c>
      <c r="F192" s="324">
        <v>18.499999999999996</v>
      </c>
      <c r="G192" s="324">
        <v>18.299999999999994</v>
      </c>
      <c r="H192" s="324">
        <v>18.999999999999996</v>
      </c>
      <c r="I192" s="324">
        <v>19.2</v>
      </c>
      <c r="J192" s="324">
        <v>19.349999999999998</v>
      </c>
      <c r="K192" s="323">
        <v>19.05</v>
      </c>
      <c r="L192" s="323">
        <v>18.7</v>
      </c>
      <c r="M192" s="323">
        <v>22.90052</v>
      </c>
      <c r="N192" s="1"/>
      <c r="O192" s="1"/>
    </row>
    <row r="193" spans="1:15" ht="12.75" customHeight="1">
      <c r="A193" s="30">
        <v>183</v>
      </c>
      <c r="B193" s="342" t="s">
        <v>386</v>
      </c>
      <c r="C193" s="323">
        <v>1196.05</v>
      </c>
      <c r="D193" s="324">
        <v>1193</v>
      </c>
      <c r="E193" s="324">
        <v>1181.8</v>
      </c>
      <c r="F193" s="324">
        <v>1167.55</v>
      </c>
      <c r="G193" s="324">
        <v>1156.3499999999999</v>
      </c>
      <c r="H193" s="324">
        <v>1207.25</v>
      </c>
      <c r="I193" s="324">
        <v>1218.4499999999998</v>
      </c>
      <c r="J193" s="324">
        <v>1232.7</v>
      </c>
      <c r="K193" s="323">
        <v>1204.2</v>
      </c>
      <c r="L193" s="323">
        <v>1178.75</v>
      </c>
      <c r="M193" s="323">
        <v>0.16685</v>
      </c>
      <c r="N193" s="1"/>
      <c r="O193" s="1"/>
    </row>
    <row r="194" spans="1:15" ht="12.75" customHeight="1">
      <c r="A194" s="30">
        <v>184</v>
      </c>
      <c r="B194" s="342" t="s">
        <v>112</v>
      </c>
      <c r="C194" s="323">
        <v>1124.95</v>
      </c>
      <c r="D194" s="324">
        <v>1121.6499999999999</v>
      </c>
      <c r="E194" s="324">
        <v>1099.2999999999997</v>
      </c>
      <c r="F194" s="324">
        <v>1073.6499999999999</v>
      </c>
      <c r="G194" s="324">
        <v>1051.2999999999997</v>
      </c>
      <c r="H194" s="324">
        <v>1147.2999999999997</v>
      </c>
      <c r="I194" s="324">
        <v>1169.6499999999996</v>
      </c>
      <c r="J194" s="324">
        <v>1195.2999999999997</v>
      </c>
      <c r="K194" s="323">
        <v>1144</v>
      </c>
      <c r="L194" s="323">
        <v>1096</v>
      </c>
      <c r="M194" s="323">
        <v>12.07877</v>
      </c>
      <c r="N194" s="1"/>
      <c r="O194" s="1"/>
    </row>
    <row r="195" spans="1:15" ht="12.75" customHeight="1">
      <c r="A195" s="30">
        <v>185</v>
      </c>
      <c r="B195" s="342" t="s">
        <v>113</v>
      </c>
      <c r="C195" s="323">
        <v>1176.4000000000001</v>
      </c>
      <c r="D195" s="324">
        <v>1173.4833333333333</v>
      </c>
      <c r="E195" s="324">
        <v>1165.2166666666667</v>
      </c>
      <c r="F195" s="324">
        <v>1154.0333333333333</v>
      </c>
      <c r="G195" s="324">
        <v>1145.7666666666667</v>
      </c>
      <c r="H195" s="324">
        <v>1184.6666666666667</v>
      </c>
      <c r="I195" s="324">
        <v>1192.9333333333336</v>
      </c>
      <c r="J195" s="324">
        <v>1204.1166666666668</v>
      </c>
      <c r="K195" s="323">
        <v>1181.75</v>
      </c>
      <c r="L195" s="323">
        <v>1162.3</v>
      </c>
      <c r="M195" s="323">
        <v>45.168700000000001</v>
      </c>
      <c r="N195" s="1"/>
      <c r="O195" s="1"/>
    </row>
    <row r="196" spans="1:15" ht="12.75" customHeight="1">
      <c r="A196" s="30">
        <v>186</v>
      </c>
      <c r="B196" s="342" t="s">
        <v>114</v>
      </c>
      <c r="C196" s="323">
        <v>2402.75</v>
      </c>
      <c r="D196" s="324">
        <v>2392.7666666666669</v>
      </c>
      <c r="E196" s="324">
        <v>2365.5333333333338</v>
      </c>
      <c r="F196" s="324">
        <v>2328.3166666666671</v>
      </c>
      <c r="G196" s="324">
        <v>2301.0833333333339</v>
      </c>
      <c r="H196" s="324">
        <v>2429.9833333333336</v>
      </c>
      <c r="I196" s="324">
        <v>2457.2166666666662</v>
      </c>
      <c r="J196" s="324">
        <v>2494.4333333333334</v>
      </c>
      <c r="K196" s="323">
        <v>2420</v>
      </c>
      <c r="L196" s="323">
        <v>2355.5500000000002</v>
      </c>
      <c r="M196" s="323">
        <v>63.578560000000003</v>
      </c>
      <c r="N196" s="1"/>
      <c r="O196" s="1"/>
    </row>
    <row r="197" spans="1:15" ht="12.75" customHeight="1">
      <c r="A197" s="30">
        <v>187</v>
      </c>
      <c r="B197" s="342" t="s">
        <v>115</v>
      </c>
      <c r="C197" s="323">
        <v>2160.35</v>
      </c>
      <c r="D197" s="324">
        <v>2149.4</v>
      </c>
      <c r="E197" s="324">
        <v>2131.9500000000003</v>
      </c>
      <c r="F197" s="324">
        <v>2103.5500000000002</v>
      </c>
      <c r="G197" s="324">
        <v>2086.1000000000004</v>
      </c>
      <c r="H197" s="324">
        <v>2177.8000000000002</v>
      </c>
      <c r="I197" s="324">
        <v>2195.25</v>
      </c>
      <c r="J197" s="324">
        <v>2223.65</v>
      </c>
      <c r="K197" s="323">
        <v>2166.85</v>
      </c>
      <c r="L197" s="323">
        <v>2121</v>
      </c>
      <c r="M197" s="323">
        <v>2.7744800000000001</v>
      </c>
      <c r="N197" s="1"/>
      <c r="O197" s="1"/>
    </row>
    <row r="198" spans="1:15" ht="12.75" customHeight="1">
      <c r="A198" s="30">
        <v>188</v>
      </c>
      <c r="B198" s="342" t="s">
        <v>116</v>
      </c>
      <c r="C198" s="323">
        <v>1494.15</v>
      </c>
      <c r="D198" s="324">
        <v>1483.1166666666668</v>
      </c>
      <c r="E198" s="324">
        <v>1468.2333333333336</v>
      </c>
      <c r="F198" s="324">
        <v>1442.3166666666668</v>
      </c>
      <c r="G198" s="324">
        <v>1427.4333333333336</v>
      </c>
      <c r="H198" s="324">
        <v>1509.0333333333335</v>
      </c>
      <c r="I198" s="324">
        <v>1523.9166666666667</v>
      </c>
      <c r="J198" s="324">
        <v>1549.8333333333335</v>
      </c>
      <c r="K198" s="323">
        <v>1498</v>
      </c>
      <c r="L198" s="323">
        <v>1457.2</v>
      </c>
      <c r="M198" s="323">
        <v>52.309069999999998</v>
      </c>
      <c r="N198" s="1"/>
      <c r="O198" s="1"/>
    </row>
    <row r="199" spans="1:15" ht="12.75" customHeight="1">
      <c r="A199" s="30">
        <v>189</v>
      </c>
      <c r="B199" s="342" t="s">
        <v>117</v>
      </c>
      <c r="C199" s="323">
        <v>529.29999999999995</v>
      </c>
      <c r="D199" s="324">
        <v>525.43333333333328</v>
      </c>
      <c r="E199" s="324">
        <v>520.36666666666656</v>
      </c>
      <c r="F199" s="324">
        <v>511.43333333333328</v>
      </c>
      <c r="G199" s="324">
        <v>506.36666666666656</v>
      </c>
      <c r="H199" s="324">
        <v>534.36666666666656</v>
      </c>
      <c r="I199" s="324">
        <v>539.43333333333339</v>
      </c>
      <c r="J199" s="324">
        <v>548.36666666666656</v>
      </c>
      <c r="K199" s="323">
        <v>530.5</v>
      </c>
      <c r="L199" s="323">
        <v>516.5</v>
      </c>
      <c r="M199" s="323">
        <v>34.576059999999998</v>
      </c>
      <c r="N199" s="1"/>
      <c r="O199" s="1"/>
    </row>
    <row r="200" spans="1:15" ht="12.75" customHeight="1">
      <c r="A200" s="30">
        <v>190</v>
      </c>
      <c r="B200" s="342" t="s">
        <v>383</v>
      </c>
      <c r="C200" s="323">
        <v>1308.8499999999999</v>
      </c>
      <c r="D200" s="324">
        <v>1295.4833333333333</v>
      </c>
      <c r="E200" s="324">
        <v>1266.1666666666667</v>
      </c>
      <c r="F200" s="324">
        <v>1223.4833333333333</v>
      </c>
      <c r="G200" s="324">
        <v>1194.1666666666667</v>
      </c>
      <c r="H200" s="324">
        <v>1338.1666666666667</v>
      </c>
      <c r="I200" s="324">
        <v>1367.4833333333333</v>
      </c>
      <c r="J200" s="324">
        <v>1410.1666666666667</v>
      </c>
      <c r="K200" s="323">
        <v>1324.8</v>
      </c>
      <c r="L200" s="323">
        <v>1252.8</v>
      </c>
      <c r="M200" s="323">
        <v>8.3351299999999995</v>
      </c>
      <c r="N200" s="1"/>
      <c r="O200" s="1"/>
    </row>
    <row r="201" spans="1:15" ht="12.75" customHeight="1">
      <c r="A201" s="30">
        <v>191</v>
      </c>
      <c r="B201" s="342" t="s">
        <v>387</v>
      </c>
      <c r="C201" s="323">
        <v>194.9</v>
      </c>
      <c r="D201" s="324">
        <v>193.75</v>
      </c>
      <c r="E201" s="324">
        <v>191.5</v>
      </c>
      <c r="F201" s="324">
        <v>188.1</v>
      </c>
      <c r="G201" s="324">
        <v>185.85</v>
      </c>
      <c r="H201" s="324">
        <v>197.15</v>
      </c>
      <c r="I201" s="324">
        <v>199.4</v>
      </c>
      <c r="J201" s="324">
        <v>202.8</v>
      </c>
      <c r="K201" s="323">
        <v>196</v>
      </c>
      <c r="L201" s="323">
        <v>190.35</v>
      </c>
      <c r="M201" s="323">
        <v>1.5849500000000001</v>
      </c>
      <c r="N201" s="1"/>
      <c r="O201" s="1"/>
    </row>
    <row r="202" spans="1:15" ht="12.75" customHeight="1">
      <c r="A202" s="30">
        <v>192</v>
      </c>
      <c r="B202" s="342" t="s">
        <v>388</v>
      </c>
      <c r="C202" s="323">
        <v>122.3</v>
      </c>
      <c r="D202" s="324">
        <v>122.66666666666667</v>
      </c>
      <c r="E202" s="324">
        <v>120.53333333333335</v>
      </c>
      <c r="F202" s="324">
        <v>118.76666666666668</v>
      </c>
      <c r="G202" s="324">
        <v>116.63333333333335</v>
      </c>
      <c r="H202" s="324">
        <v>124.43333333333334</v>
      </c>
      <c r="I202" s="324">
        <v>126.56666666666666</v>
      </c>
      <c r="J202" s="324">
        <v>128.33333333333331</v>
      </c>
      <c r="K202" s="323">
        <v>124.8</v>
      </c>
      <c r="L202" s="323">
        <v>120.9</v>
      </c>
      <c r="M202" s="323">
        <v>12.466850000000001</v>
      </c>
      <c r="N202" s="1"/>
      <c r="O202" s="1"/>
    </row>
    <row r="203" spans="1:15" ht="12.75" customHeight="1">
      <c r="A203" s="30">
        <v>193</v>
      </c>
      <c r="B203" s="342" t="s">
        <v>118</v>
      </c>
      <c r="C203" s="323">
        <v>2423.65</v>
      </c>
      <c r="D203" s="324">
        <v>2401.2333333333331</v>
      </c>
      <c r="E203" s="324">
        <v>2367.4666666666662</v>
      </c>
      <c r="F203" s="324">
        <v>2311.2833333333333</v>
      </c>
      <c r="G203" s="324">
        <v>2277.5166666666664</v>
      </c>
      <c r="H203" s="324">
        <v>2457.4166666666661</v>
      </c>
      <c r="I203" s="324">
        <v>2491.1833333333334</v>
      </c>
      <c r="J203" s="324">
        <v>2547.3666666666659</v>
      </c>
      <c r="K203" s="323">
        <v>2435</v>
      </c>
      <c r="L203" s="323">
        <v>2345.0500000000002</v>
      </c>
      <c r="M203" s="323">
        <v>4.7020799999999996</v>
      </c>
      <c r="N203" s="1"/>
      <c r="O203" s="1"/>
    </row>
    <row r="204" spans="1:15" ht="12.75" customHeight="1">
      <c r="A204" s="30">
        <v>194</v>
      </c>
      <c r="B204" s="342" t="s">
        <v>384</v>
      </c>
      <c r="C204" s="323">
        <v>73</v>
      </c>
      <c r="D204" s="324">
        <v>73.13333333333334</v>
      </c>
      <c r="E204" s="324">
        <v>72.116666666666674</v>
      </c>
      <c r="F204" s="324">
        <v>71.233333333333334</v>
      </c>
      <c r="G204" s="324">
        <v>70.216666666666669</v>
      </c>
      <c r="H204" s="324">
        <v>74.01666666666668</v>
      </c>
      <c r="I204" s="324">
        <v>75.03333333333336</v>
      </c>
      <c r="J204" s="324">
        <v>75.916666666666686</v>
      </c>
      <c r="K204" s="323">
        <v>74.150000000000006</v>
      </c>
      <c r="L204" s="323">
        <v>72.25</v>
      </c>
      <c r="M204" s="323">
        <v>65.165469999999999</v>
      </c>
      <c r="N204" s="1"/>
      <c r="O204" s="1"/>
    </row>
    <row r="205" spans="1:15" ht="12.75" customHeight="1">
      <c r="A205" s="30">
        <v>195</v>
      </c>
      <c r="B205" s="342" t="s">
        <v>833</v>
      </c>
      <c r="C205" s="323">
        <v>1151.45</v>
      </c>
      <c r="D205" s="324">
        <v>1139.1333333333334</v>
      </c>
      <c r="E205" s="324">
        <v>1098.3166666666668</v>
      </c>
      <c r="F205" s="324">
        <v>1045.1833333333334</v>
      </c>
      <c r="G205" s="324">
        <v>1004.3666666666668</v>
      </c>
      <c r="H205" s="324">
        <v>1192.2666666666669</v>
      </c>
      <c r="I205" s="324">
        <v>1233.0833333333335</v>
      </c>
      <c r="J205" s="324">
        <v>1286.2166666666669</v>
      </c>
      <c r="K205" s="323">
        <v>1179.95</v>
      </c>
      <c r="L205" s="323">
        <v>1086</v>
      </c>
      <c r="M205" s="323">
        <v>1.8080799999999999</v>
      </c>
      <c r="N205" s="1"/>
      <c r="O205" s="1"/>
    </row>
    <row r="206" spans="1:15" ht="12.75" customHeight="1">
      <c r="A206" s="30">
        <v>196</v>
      </c>
      <c r="B206" s="342" t="s">
        <v>822</v>
      </c>
      <c r="C206" s="323">
        <v>404.55</v>
      </c>
      <c r="D206" s="324">
        <v>407.4666666666667</v>
      </c>
      <c r="E206" s="324">
        <v>397.08333333333337</v>
      </c>
      <c r="F206" s="324">
        <v>389.61666666666667</v>
      </c>
      <c r="G206" s="324">
        <v>379.23333333333335</v>
      </c>
      <c r="H206" s="324">
        <v>414.93333333333339</v>
      </c>
      <c r="I206" s="324">
        <v>425.31666666666672</v>
      </c>
      <c r="J206" s="324">
        <v>432.78333333333342</v>
      </c>
      <c r="K206" s="323">
        <v>417.85</v>
      </c>
      <c r="L206" s="323">
        <v>400</v>
      </c>
      <c r="M206" s="323">
        <v>1.0149600000000001</v>
      </c>
      <c r="N206" s="1"/>
      <c r="O206" s="1"/>
    </row>
    <row r="207" spans="1:15" ht="12.75" customHeight="1">
      <c r="A207" s="30">
        <v>197</v>
      </c>
      <c r="B207" s="342" t="s">
        <v>120</v>
      </c>
      <c r="C207" s="323">
        <v>593.45000000000005</v>
      </c>
      <c r="D207" s="324">
        <v>594.50000000000011</v>
      </c>
      <c r="E207" s="324">
        <v>586.1500000000002</v>
      </c>
      <c r="F207" s="324">
        <v>578.85000000000014</v>
      </c>
      <c r="G207" s="324">
        <v>570.50000000000023</v>
      </c>
      <c r="H207" s="324">
        <v>601.80000000000018</v>
      </c>
      <c r="I207" s="324">
        <v>610.15000000000009</v>
      </c>
      <c r="J207" s="324">
        <v>617.45000000000016</v>
      </c>
      <c r="K207" s="323">
        <v>602.85</v>
      </c>
      <c r="L207" s="323">
        <v>587.20000000000005</v>
      </c>
      <c r="M207" s="323">
        <v>74.903000000000006</v>
      </c>
      <c r="N207" s="1"/>
      <c r="O207" s="1"/>
    </row>
    <row r="208" spans="1:15" ht="12.75" customHeight="1">
      <c r="A208" s="30">
        <v>198</v>
      </c>
      <c r="B208" s="342" t="s">
        <v>389</v>
      </c>
      <c r="C208" s="323">
        <v>118.2</v>
      </c>
      <c r="D208" s="324">
        <v>118.23333333333333</v>
      </c>
      <c r="E208" s="324">
        <v>116.46666666666667</v>
      </c>
      <c r="F208" s="324">
        <v>114.73333333333333</v>
      </c>
      <c r="G208" s="324">
        <v>112.96666666666667</v>
      </c>
      <c r="H208" s="324">
        <v>119.96666666666667</v>
      </c>
      <c r="I208" s="324">
        <v>121.73333333333335</v>
      </c>
      <c r="J208" s="324">
        <v>123.46666666666667</v>
      </c>
      <c r="K208" s="323">
        <v>120</v>
      </c>
      <c r="L208" s="323">
        <v>116.5</v>
      </c>
      <c r="M208" s="323">
        <v>48.372920000000001</v>
      </c>
      <c r="N208" s="1"/>
      <c r="O208" s="1"/>
    </row>
    <row r="209" spans="1:15" ht="12.75" customHeight="1">
      <c r="A209" s="30">
        <v>199</v>
      </c>
      <c r="B209" s="342" t="s">
        <v>121</v>
      </c>
      <c r="C209" s="323">
        <v>280.14999999999998</v>
      </c>
      <c r="D209" s="324">
        <v>280.23333333333329</v>
      </c>
      <c r="E209" s="324">
        <v>274.56666666666661</v>
      </c>
      <c r="F209" s="324">
        <v>268.98333333333329</v>
      </c>
      <c r="G209" s="324">
        <v>263.31666666666661</v>
      </c>
      <c r="H209" s="324">
        <v>285.81666666666661</v>
      </c>
      <c r="I209" s="324">
        <v>291.48333333333323</v>
      </c>
      <c r="J209" s="324">
        <v>297.06666666666661</v>
      </c>
      <c r="K209" s="323">
        <v>285.89999999999998</v>
      </c>
      <c r="L209" s="323">
        <v>274.64999999999998</v>
      </c>
      <c r="M209" s="323">
        <v>85.27328</v>
      </c>
      <c r="N209" s="1"/>
      <c r="O209" s="1"/>
    </row>
    <row r="210" spans="1:15" ht="12.75" customHeight="1">
      <c r="A210" s="30">
        <v>200</v>
      </c>
      <c r="B210" s="342" t="s">
        <v>122</v>
      </c>
      <c r="C210" s="323">
        <v>1993.5</v>
      </c>
      <c r="D210" s="324">
        <v>2005.4166666666667</v>
      </c>
      <c r="E210" s="324">
        <v>1957.0833333333335</v>
      </c>
      <c r="F210" s="324">
        <v>1920.6666666666667</v>
      </c>
      <c r="G210" s="324">
        <v>1872.3333333333335</v>
      </c>
      <c r="H210" s="324">
        <v>2041.8333333333335</v>
      </c>
      <c r="I210" s="324">
        <v>2090.166666666667</v>
      </c>
      <c r="J210" s="324">
        <v>2126.5833333333335</v>
      </c>
      <c r="K210" s="323">
        <v>2053.75</v>
      </c>
      <c r="L210" s="323">
        <v>1969</v>
      </c>
      <c r="M210" s="323">
        <v>53.563029999999998</v>
      </c>
      <c r="N210" s="1"/>
      <c r="O210" s="1"/>
    </row>
    <row r="211" spans="1:15" ht="12.75" customHeight="1">
      <c r="A211" s="30">
        <v>201</v>
      </c>
      <c r="B211" s="342" t="s">
        <v>262</v>
      </c>
      <c r="C211" s="323">
        <v>313</v>
      </c>
      <c r="D211" s="324">
        <v>313.15000000000003</v>
      </c>
      <c r="E211" s="324">
        <v>311.30000000000007</v>
      </c>
      <c r="F211" s="324">
        <v>309.60000000000002</v>
      </c>
      <c r="G211" s="324">
        <v>307.75000000000006</v>
      </c>
      <c r="H211" s="324">
        <v>314.85000000000008</v>
      </c>
      <c r="I211" s="324">
        <v>316.7000000000001</v>
      </c>
      <c r="J211" s="324">
        <v>318.40000000000009</v>
      </c>
      <c r="K211" s="323">
        <v>315</v>
      </c>
      <c r="L211" s="323">
        <v>311.45</v>
      </c>
      <c r="M211" s="323">
        <v>11.783160000000001</v>
      </c>
      <c r="N211" s="1"/>
      <c r="O211" s="1"/>
    </row>
    <row r="212" spans="1:15" ht="12.75" customHeight="1">
      <c r="A212" s="30">
        <v>202</v>
      </c>
      <c r="B212" s="342" t="s">
        <v>834</v>
      </c>
      <c r="C212" s="323">
        <v>722.85</v>
      </c>
      <c r="D212" s="324">
        <v>719</v>
      </c>
      <c r="E212" s="324">
        <v>705.4</v>
      </c>
      <c r="F212" s="324">
        <v>687.94999999999993</v>
      </c>
      <c r="G212" s="324">
        <v>674.34999999999991</v>
      </c>
      <c r="H212" s="324">
        <v>736.45</v>
      </c>
      <c r="I212" s="324">
        <v>750.05</v>
      </c>
      <c r="J212" s="324">
        <v>767.50000000000011</v>
      </c>
      <c r="K212" s="323">
        <v>732.6</v>
      </c>
      <c r="L212" s="323">
        <v>701.55</v>
      </c>
      <c r="M212" s="323">
        <v>0.43552000000000002</v>
      </c>
      <c r="N212" s="1"/>
      <c r="O212" s="1"/>
    </row>
    <row r="213" spans="1:15" ht="12.75" customHeight="1">
      <c r="A213" s="30">
        <v>203</v>
      </c>
      <c r="B213" s="342" t="s">
        <v>390</v>
      </c>
      <c r="C213" s="323">
        <v>39328.15</v>
      </c>
      <c r="D213" s="324">
        <v>39411.333333333336</v>
      </c>
      <c r="E213" s="324">
        <v>38917.666666666672</v>
      </c>
      <c r="F213" s="324">
        <v>38507.183333333334</v>
      </c>
      <c r="G213" s="324">
        <v>38013.51666666667</v>
      </c>
      <c r="H213" s="324">
        <v>39821.816666666673</v>
      </c>
      <c r="I213" s="324">
        <v>40315.483333333344</v>
      </c>
      <c r="J213" s="324">
        <v>40725.966666666674</v>
      </c>
      <c r="K213" s="323">
        <v>39905</v>
      </c>
      <c r="L213" s="323">
        <v>39000.85</v>
      </c>
      <c r="M213" s="323">
        <v>1.6490000000000001E-2</v>
      </c>
      <c r="N213" s="1"/>
      <c r="O213" s="1"/>
    </row>
    <row r="214" spans="1:15" ht="12.75" customHeight="1">
      <c r="A214" s="30">
        <v>204</v>
      </c>
      <c r="B214" s="342" t="s">
        <v>391</v>
      </c>
      <c r="C214" s="323">
        <v>35.4</v>
      </c>
      <c r="D214" s="324">
        <v>35.4</v>
      </c>
      <c r="E214" s="324">
        <v>35.15</v>
      </c>
      <c r="F214" s="324">
        <v>34.9</v>
      </c>
      <c r="G214" s="324">
        <v>34.65</v>
      </c>
      <c r="H214" s="324">
        <v>35.65</v>
      </c>
      <c r="I214" s="324">
        <v>35.9</v>
      </c>
      <c r="J214" s="324">
        <v>36.15</v>
      </c>
      <c r="K214" s="323">
        <v>35.65</v>
      </c>
      <c r="L214" s="323">
        <v>35.15</v>
      </c>
      <c r="M214" s="323">
        <v>13.21105</v>
      </c>
      <c r="N214" s="1"/>
      <c r="O214" s="1"/>
    </row>
    <row r="215" spans="1:15" ht="12.75" customHeight="1">
      <c r="A215" s="30">
        <v>205</v>
      </c>
      <c r="B215" s="342" t="s">
        <v>403</v>
      </c>
      <c r="C215" s="323">
        <v>105.4</v>
      </c>
      <c r="D215" s="324">
        <v>105.75</v>
      </c>
      <c r="E215" s="324">
        <v>103</v>
      </c>
      <c r="F215" s="324">
        <v>100.6</v>
      </c>
      <c r="G215" s="324">
        <v>97.85</v>
      </c>
      <c r="H215" s="324">
        <v>108.15</v>
      </c>
      <c r="I215" s="324">
        <v>110.9</v>
      </c>
      <c r="J215" s="324">
        <v>113.30000000000001</v>
      </c>
      <c r="K215" s="323">
        <v>108.5</v>
      </c>
      <c r="L215" s="323">
        <v>103.35</v>
      </c>
      <c r="M215" s="323">
        <v>101.05504000000001</v>
      </c>
      <c r="N215" s="1"/>
      <c r="O215" s="1"/>
    </row>
    <row r="216" spans="1:15" ht="12.75" customHeight="1">
      <c r="A216" s="30">
        <v>206</v>
      </c>
      <c r="B216" s="342" t="s">
        <v>123</v>
      </c>
      <c r="C216" s="323">
        <v>154.44999999999999</v>
      </c>
      <c r="D216" s="324">
        <v>154.83333333333334</v>
      </c>
      <c r="E216" s="324">
        <v>152.2166666666667</v>
      </c>
      <c r="F216" s="324">
        <v>149.98333333333335</v>
      </c>
      <c r="G216" s="324">
        <v>147.3666666666667</v>
      </c>
      <c r="H216" s="324">
        <v>157.06666666666669</v>
      </c>
      <c r="I216" s="324">
        <v>159.68333333333331</v>
      </c>
      <c r="J216" s="324">
        <v>161.91666666666669</v>
      </c>
      <c r="K216" s="323">
        <v>157.44999999999999</v>
      </c>
      <c r="L216" s="323">
        <v>152.6</v>
      </c>
      <c r="M216" s="323">
        <v>85.282319999999999</v>
      </c>
      <c r="N216" s="1"/>
      <c r="O216" s="1"/>
    </row>
    <row r="217" spans="1:15" ht="12.75" customHeight="1">
      <c r="A217" s="30">
        <v>207</v>
      </c>
      <c r="B217" s="342" t="s">
        <v>124</v>
      </c>
      <c r="C217" s="323">
        <v>718.2</v>
      </c>
      <c r="D217" s="324">
        <v>712.9</v>
      </c>
      <c r="E217" s="324">
        <v>704.8</v>
      </c>
      <c r="F217" s="324">
        <v>691.4</v>
      </c>
      <c r="G217" s="324">
        <v>683.3</v>
      </c>
      <c r="H217" s="324">
        <v>726.3</v>
      </c>
      <c r="I217" s="324">
        <v>734.40000000000009</v>
      </c>
      <c r="J217" s="324">
        <v>747.8</v>
      </c>
      <c r="K217" s="323">
        <v>721</v>
      </c>
      <c r="L217" s="323">
        <v>699.5</v>
      </c>
      <c r="M217" s="323">
        <v>117.61758</v>
      </c>
      <c r="N217" s="1"/>
      <c r="O217" s="1"/>
    </row>
    <row r="218" spans="1:15" ht="12.75" customHeight="1">
      <c r="A218" s="30">
        <v>208</v>
      </c>
      <c r="B218" s="342" t="s">
        <v>125</v>
      </c>
      <c r="C218" s="323">
        <v>1250.4000000000001</v>
      </c>
      <c r="D218" s="324">
        <v>1242.5</v>
      </c>
      <c r="E218" s="324">
        <v>1232</v>
      </c>
      <c r="F218" s="324">
        <v>1213.5999999999999</v>
      </c>
      <c r="G218" s="324">
        <v>1203.0999999999999</v>
      </c>
      <c r="H218" s="324">
        <v>1260.9000000000001</v>
      </c>
      <c r="I218" s="324">
        <v>1271.4000000000001</v>
      </c>
      <c r="J218" s="324">
        <v>1289.8000000000002</v>
      </c>
      <c r="K218" s="323">
        <v>1253</v>
      </c>
      <c r="L218" s="323">
        <v>1224.0999999999999</v>
      </c>
      <c r="M218" s="323">
        <v>3.8897599999999999</v>
      </c>
      <c r="N218" s="1"/>
      <c r="O218" s="1"/>
    </row>
    <row r="219" spans="1:15" ht="12.75" customHeight="1">
      <c r="A219" s="30">
        <v>209</v>
      </c>
      <c r="B219" s="342" t="s">
        <v>126</v>
      </c>
      <c r="C219" s="323">
        <v>481.75</v>
      </c>
      <c r="D219" s="324">
        <v>479.51666666666665</v>
      </c>
      <c r="E219" s="324">
        <v>473.23333333333329</v>
      </c>
      <c r="F219" s="324">
        <v>464.71666666666664</v>
      </c>
      <c r="G219" s="324">
        <v>458.43333333333328</v>
      </c>
      <c r="H219" s="324">
        <v>488.0333333333333</v>
      </c>
      <c r="I219" s="324">
        <v>494.31666666666661</v>
      </c>
      <c r="J219" s="324">
        <v>502.83333333333331</v>
      </c>
      <c r="K219" s="323">
        <v>485.8</v>
      </c>
      <c r="L219" s="323">
        <v>471</v>
      </c>
      <c r="M219" s="323">
        <v>11.004860000000001</v>
      </c>
      <c r="N219" s="1"/>
      <c r="O219" s="1"/>
    </row>
    <row r="220" spans="1:15" ht="12.75" customHeight="1">
      <c r="A220" s="30">
        <v>210</v>
      </c>
      <c r="B220" s="342" t="s">
        <v>407</v>
      </c>
      <c r="C220" s="323">
        <v>164.2</v>
      </c>
      <c r="D220" s="324">
        <v>164.9</v>
      </c>
      <c r="E220" s="324">
        <v>161.80000000000001</v>
      </c>
      <c r="F220" s="324">
        <v>159.4</v>
      </c>
      <c r="G220" s="324">
        <v>156.30000000000001</v>
      </c>
      <c r="H220" s="324">
        <v>167.3</v>
      </c>
      <c r="I220" s="324">
        <v>170.39999999999998</v>
      </c>
      <c r="J220" s="324">
        <v>172.8</v>
      </c>
      <c r="K220" s="323">
        <v>168</v>
      </c>
      <c r="L220" s="323">
        <v>162.5</v>
      </c>
      <c r="M220" s="323">
        <v>3.0822699999999998</v>
      </c>
      <c r="N220" s="1"/>
      <c r="O220" s="1"/>
    </row>
    <row r="221" spans="1:15" ht="12.75" customHeight="1">
      <c r="A221" s="30">
        <v>211</v>
      </c>
      <c r="B221" s="342" t="s">
        <v>393</v>
      </c>
      <c r="C221" s="323">
        <v>45.3</v>
      </c>
      <c r="D221" s="324">
        <v>45.133333333333333</v>
      </c>
      <c r="E221" s="324">
        <v>44.066666666666663</v>
      </c>
      <c r="F221" s="324">
        <v>42.833333333333329</v>
      </c>
      <c r="G221" s="324">
        <v>41.766666666666659</v>
      </c>
      <c r="H221" s="324">
        <v>46.366666666666667</v>
      </c>
      <c r="I221" s="324">
        <v>47.433333333333344</v>
      </c>
      <c r="J221" s="324">
        <v>48.666666666666671</v>
      </c>
      <c r="K221" s="323">
        <v>46.2</v>
      </c>
      <c r="L221" s="323">
        <v>43.9</v>
      </c>
      <c r="M221" s="323">
        <v>106.51646</v>
      </c>
      <c r="N221" s="1"/>
      <c r="O221" s="1"/>
    </row>
    <row r="222" spans="1:15" ht="12.75" customHeight="1">
      <c r="A222" s="30">
        <v>212</v>
      </c>
      <c r="B222" s="342" t="s">
        <v>127</v>
      </c>
      <c r="C222" s="323">
        <v>10.050000000000001</v>
      </c>
      <c r="D222" s="324">
        <v>10.050000000000001</v>
      </c>
      <c r="E222" s="324">
        <v>9.9500000000000011</v>
      </c>
      <c r="F222" s="324">
        <v>9.85</v>
      </c>
      <c r="G222" s="324">
        <v>9.75</v>
      </c>
      <c r="H222" s="324">
        <v>10.150000000000002</v>
      </c>
      <c r="I222" s="324">
        <v>10.250000000000004</v>
      </c>
      <c r="J222" s="324">
        <v>10.350000000000003</v>
      </c>
      <c r="K222" s="323">
        <v>10.15</v>
      </c>
      <c r="L222" s="323">
        <v>9.9499999999999993</v>
      </c>
      <c r="M222" s="323">
        <v>1049.1478400000001</v>
      </c>
      <c r="N222" s="1"/>
      <c r="O222" s="1"/>
    </row>
    <row r="223" spans="1:15" ht="12.75" customHeight="1">
      <c r="A223" s="30">
        <v>213</v>
      </c>
      <c r="B223" s="342" t="s">
        <v>394</v>
      </c>
      <c r="C223" s="323">
        <v>60.2</v>
      </c>
      <c r="D223" s="324">
        <v>60.466666666666669</v>
      </c>
      <c r="E223" s="324">
        <v>59.483333333333334</v>
      </c>
      <c r="F223" s="324">
        <v>58.766666666666666</v>
      </c>
      <c r="G223" s="324">
        <v>57.783333333333331</v>
      </c>
      <c r="H223" s="324">
        <v>61.183333333333337</v>
      </c>
      <c r="I223" s="324">
        <v>62.166666666666671</v>
      </c>
      <c r="J223" s="324">
        <v>62.88333333333334</v>
      </c>
      <c r="K223" s="323">
        <v>61.45</v>
      </c>
      <c r="L223" s="323">
        <v>59.75</v>
      </c>
      <c r="M223" s="323">
        <v>117.12378</v>
      </c>
      <c r="N223" s="1"/>
      <c r="O223" s="1"/>
    </row>
    <row r="224" spans="1:15" ht="12.75" customHeight="1">
      <c r="A224" s="30">
        <v>214</v>
      </c>
      <c r="B224" s="342" t="s">
        <v>128</v>
      </c>
      <c r="C224" s="323">
        <v>40.6</v>
      </c>
      <c r="D224" s="324">
        <v>40.966666666666661</v>
      </c>
      <c r="E224" s="324">
        <v>39.933333333333323</v>
      </c>
      <c r="F224" s="324">
        <v>39.266666666666659</v>
      </c>
      <c r="G224" s="324">
        <v>38.23333333333332</v>
      </c>
      <c r="H224" s="324">
        <v>41.633333333333326</v>
      </c>
      <c r="I224" s="324">
        <v>42.666666666666671</v>
      </c>
      <c r="J224" s="324">
        <v>43.333333333333329</v>
      </c>
      <c r="K224" s="323">
        <v>42</v>
      </c>
      <c r="L224" s="323">
        <v>40.299999999999997</v>
      </c>
      <c r="M224" s="323">
        <v>520.99991999999997</v>
      </c>
      <c r="N224" s="1"/>
      <c r="O224" s="1"/>
    </row>
    <row r="225" spans="1:15" ht="12.75" customHeight="1">
      <c r="A225" s="30">
        <v>215</v>
      </c>
      <c r="B225" s="342" t="s">
        <v>405</v>
      </c>
      <c r="C225" s="323">
        <v>221.95</v>
      </c>
      <c r="D225" s="324">
        <v>221.0333333333333</v>
      </c>
      <c r="E225" s="324">
        <v>219.36666666666662</v>
      </c>
      <c r="F225" s="324">
        <v>216.7833333333333</v>
      </c>
      <c r="G225" s="324">
        <v>215.11666666666662</v>
      </c>
      <c r="H225" s="324">
        <v>223.61666666666662</v>
      </c>
      <c r="I225" s="324">
        <v>225.2833333333333</v>
      </c>
      <c r="J225" s="324">
        <v>227.86666666666662</v>
      </c>
      <c r="K225" s="323">
        <v>222.7</v>
      </c>
      <c r="L225" s="323">
        <v>218.45</v>
      </c>
      <c r="M225" s="323">
        <v>43.6008</v>
      </c>
      <c r="N225" s="1"/>
      <c r="O225" s="1"/>
    </row>
    <row r="226" spans="1:15" ht="12.75" customHeight="1">
      <c r="A226" s="30">
        <v>216</v>
      </c>
      <c r="B226" s="342" t="s">
        <v>395</v>
      </c>
      <c r="C226" s="323">
        <v>937.7</v>
      </c>
      <c r="D226" s="324">
        <v>944.26666666666677</v>
      </c>
      <c r="E226" s="324">
        <v>916.08333333333348</v>
      </c>
      <c r="F226" s="324">
        <v>894.4666666666667</v>
      </c>
      <c r="G226" s="324">
        <v>866.28333333333342</v>
      </c>
      <c r="H226" s="324">
        <v>965.88333333333355</v>
      </c>
      <c r="I226" s="324">
        <v>994.06666666666672</v>
      </c>
      <c r="J226" s="324">
        <v>1015.6833333333336</v>
      </c>
      <c r="K226" s="323">
        <v>972.45</v>
      </c>
      <c r="L226" s="323">
        <v>922.65</v>
      </c>
      <c r="M226" s="323">
        <v>0.29437000000000002</v>
      </c>
      <c r="N226" s="1"/>
      <c r="O226" s="1"/>
    </row>
    <row r="227" spans="1:15" ht="12.75" customHeight="1">
      <c r="A227" s="30">
        <v>217</v>
      </c>
      <c r="B227" s="342" t="s">
        <v>129</v>
      </c>
      <c r="C227" s="323">
        <v>370.9</v>
      </c>
      <c r="D227" s="324">
        <v>371.90000000000003</v>
      </c>
      <c r="E227" s="324">
        <v>367.00000000000006</v>
      </c>
      <c r="F227" s="324">
        <v>363.1</v>
      </c>
      <c r="G227" s="324">
        <v>358.20000000000005</v>
      </c>
      <c r="H227" s="324">
        <v>375.80000000000007</v>
      </c>
      <c r="I227" s="324">
        <v>380.70000000000005</v>
      </c>
      <c r="J227" s="324">
        <v>384.60000000000008</v>
      </c>
      <c r="K227" s="323">
        <v>376.8</v>
      </c>
      <c r="L227" s="323">
        <v>368</v>
      </c>
      <c r="M227" s="323">
        <v>23.086780000000001</v>
      </c>
      <c r="N227" s="1"/>
      <c r="O227" s="1"/>
    </row>
    <row r="228" spans="1:15" ht="12.75" customHeight="1">
      <c r="A228" s="30">
        <v>218</v>
      </c>
      <c r="B228" s="342" t="s">
        <v>396</v>
      </c>
      <c r="C228" s="323">
        <v>286.8</v>
      </c>
      <c r="D228" s="324">
        <v>287.76666666666665</v>
      </c>
      <c r="E228" s="324">
        <v>282.0333333333333</v>
      </c>
      <c r="F228" s="324">
        <v>277.26666666666665</v>
      </c>
      <c r="G228" s="324">
        <v>271.5333333333333</v>
      </c>
      <c r="H228" s="324">
        <v>292.5333333333333</v>
      </c>
      <c r="I228" s="324">
        <v>298.26666666666665</v>
      </c>
      <c r="J228" s="324">
        <v>303.0333333333333</v>
      </c>
      <c r="K228" s="323">
        <v>293.5</v>
      </c>
      <c r="L228" s="323">
        <v>283</v>
      </c>
      <c r="M228" s="323">
        <v>5.1671199999999997</v>
      </c>
      <c r="N228" s="1"/>
      <c r="O228" s="1"/>
    </row>
    <row r="229" spans="1:15" ht="12.75" customHeight="1">
      <c r="A229" s="30">
        <v>219</v>
      </c>
      <c r="B229" s="342" t="s">
        <v>397</v>
      </c>
      <c r="C229" s="323">
        <v>1587</v>
      </c>
      <c r="D229" s="324">
        <v>1578.0666666666666</v>
      </c>
      <c r="E229" s="324">
        <v>1561.0333333333333</v>
      </c>
      <c r="F229" s="324">
        <v>1535.0666666666666</v>
      </c>
      <c r="G229" s="324">
        <v>1518.0333333333333</v>
      </c>
      <c r="H229" s="324">
        <v>1604.0333333333333</v>
      </c>
      <c r="I229" s="324">
        <v>1621.0666666666666</v>
      </c>
      <c r="J229" s="324">
        <v>1647.0333333333333</v>
      </c>
      <c r="K229" s="323">
        <v>1595.1</v>
      </c>
      <c r="L229" s="323">
        <v>1552.1</v>
      </c>
      <c r="M229" s="323">
        <v>0.35809000000000002</v>
      </c>
      <c r="N229" s="1"/>
      <c r="O229" s="1"/>
    </row>
    <row r="230" spans="1:15" ht="12.75" customHeight="1">
      <c r="A230" s="30">
        <v>220</v>
      </c>
      <c r="B230" s="342" t="s">
        <v>130</v>
      </c>
      <c r="C230" s="323">
        <v>208.75</v>
      </c>
      <c r="D230" s="324">
        <v>209.51666666666665</v>
      </c>
      <c r="E230" s="324">
        <v>205.0333333333333</v>
      </c>
      <c r="F230" s="324">
        <v>201.31666666666666</v>
      </c>
      <c r="G230" s="324">
        <v>196.83333333333331</v>
      </c>
      <c r="H230" s="324">
        <v>213.23333333333329</v>
      </c>
      <c r="I230" s="324">
        <v>217.71666666666664</v>
      </c>
      <c r="J230" s="324">
        <v>221.43333333333328</v>
      </c>
      <c r="K230" s="323">
        <v>214</v>
      </c>
      <c r="L230" s="323">
        <v>205.8</v>
      </c>
      <c r="M230" s="323">
        <v>91.325789999999998</v>
      </c>
      <c r="N230" s="1"/>
      <c r="O230" s="1"/>
    </row>
    <row r="231" spans="1:15" ht="12.75" customHeight="1">
      <c r="A231" s="30">
        <v>221</v>
      </c>
      <c r="B231" s="342" t="s">
        <v>402</v>
      </c>
      <c r="C231" s="323">
        <v>211.8</v>
      </c>
      <c r="D231" s="324">
        <v>210.29999999999998</v>
      </c>
      <c r="E231" s="324">
        <v>207.74999999999997</v>
      </c>
      <c r="F231" s="324">
        <v>203.7</v>
      </c>
      <c r="G231" s="324">
        <v>201.14999999999998</v>
      </c>
      <c r="H231" s="324">
        <v>214.34999999999997</v>
      </c>
      <c r="I231" s="324">
        <v>216.89999999999998</v>
      </c>
      <c r="J231" s="324">
        <v>220.94999999999996</v>
      </c>
      <c r="K231" s="323">
        <v>212.85</v>
      </c>
      <c r="L231" s="323">
        <v>206.25</v>
      </c>
      <c r="M231" s="323">
        <v>22.099499999999999</v>
      </c>
      <c r="N231" s="1"/>
      <c r="O231" s="1"/>
    </row>
    <row r="232" spans="1:15" ht="12.75" customHeight="1">
      <c r="A232" s="30">
        <v>222</v>
      </c>
      <c r="B232" s="342" t="s">
        <v>264</v>
      </c>
      <c r="C232" s="323">
        <v>4485</v>
      </c>
      <c r="D232" s="324">
        <v>4448.333333333333</v>
      </c>
      <c r="E232" s="324">
        <v>4386.6666666666661</v>
      </c>
      <c r="F232" s="324">
        <v>4288.333333333333</v>
      </c>
      <c r="G232" s="324">
        <v>4226.6666666666661</v>
      </c>
      <c r="H232" s="324">
        <v>4546.6666666666661</v>
      </c>
      <c r="I232" s="324">
        <v>4608.3333333333321</v>
      </c>
      <c r="J232" s="324">
        <v>4706.6666666666661</v>
      </c>
      <c r="K232" s="323">
        <v>4510</v>
      </c>
      <c r="L232" s="323">
        <v>4350</v>
      </c>
      <c r="M232" s="323">
        <v>0.96545000000000003</v>
      </c>
      <c r="N232" s="1"/>
      <c r="O232" s="1"/>
    </row>
    <row r="233" spans="1:15" ht="12.75" customHeight="1">
      <c r="A233" s="30">
        <v>223</v>
      </c>
      <c r="B233" s="342" t="s">
        <v>404</v>
      </c>
      <c r="C233" s="323">
        <v>154.1</v>
      </c>
      <c r="D233" s="324">
        <v>153.93333333333334</v>
      </c>
      <c r="E233" s="324">
        <v>151.96666666666667</v>
      </c>
      <c r="F233" s="324">
        <v>149.83333333333334</v>
      </c>
      <c r="G233" s="324">
        <v>147.86666666666667</v>
      </c>
      <c r="H233" s="324">
        <v>156.06666666666666</v>
      </c>
      <c r="I233" s="324">
        <v>158.03333333333336</v>
      </c>
      <c r="J233" s="324">
        <v>160.16666666666666</v>
      </c>
      <c r="K233" s="323">
        <v>155.9</v>
      </c>
      <c r="L233" s="323">
        <v>151.80000000000001</v>
      </c>
      <c r="M233" s="323">
        <v>11.134779999999999</v>
      </c>
      <c r="N233" s="1"/>
      <c r="O233" s="1"/>
    </row>
    <row r="234" spans="1:15" ht="12.75" customHeight="1">
      <c r="A234" s="30">
        <v>224</v>
      </c>
      <c r="B234" s="342" t="s">
        <v>131</v>
      </c>
      <c r="C234" s="323">
        <v>1836.25</v>
      </c>
      <c r="D234" s="324">
        <v>1816.6666666666667</v>
      </c>
      <c r="E234" s="324">
        <v>1781.8333333333335</v>
      </c>
      <c r="F234" s="324">
        <v>1727.4166666666667</v>
      </c>
      <c r="G234" s="324">
        <v>1692.5833333333335</v>
      </c>
      <c r="H234" s="324">
        <v>1871.0833333333335</v>
      </c>
      <c r="I234" s="324">
        <v>1905.916666666667</v>
      </c>
      <c r="J234" s="324">
        <v>1960.3333333333335</v>
      </c>
      <c r="K234" s="323">
        <v>1851.5</v>
      </c>
      <c r="L234" s="323">
        <v>1762.25</v>
      </c>
      <c r="M234" s="323">
        <v>9.9008199999999995</v>
      </c>
      <c r="N234" s="1"/>
      <c r="O234" s="1"/>
    </row>
    <row r="235" spans="1:15" ht="12.75" customHeight="1">
      <c r="A235" s="30">
        <v>225</v>
      </c>
      <c r="B235" s="342" t="s">
        <v>835</v>
      </c>
      <c r="C235" s="323">
        <v>1588.1</v>
      </c>
      <c r="D235" s="324">
        <v>1580.6166666666668</v>
      </c>
      <c r="E235" s="324">
        <v>1561.2833333333335</v>
      </c>
      <c r="F235" s="324">
        <v>1534.4666666666667</v>
      </c>
      <c r="G235" s="324">
        <v>1515.1333333333334</v>
      </c>
      <c r="H235" s="324">
        <v>1607.4333333333336</v>
      </c>
      <c r="I235" s="324">
        <v>1626.7666666666667</v>
      </c>
      <c r="J235" s="324">
        <v>1653.5833333333337</v>
      </c>
      <c r="K235" s="323">
        <v>1599.95</v>
      </c>
      <c r="L235" s="323">
        <v>1553.8</v>
      </c>
      <c r="M235" s="323">
        <v>0.37297000000000002</v>
      </c>
      <c r="N235" s="1"/>
      <c r="O235" s="1"/>
    </row>
    <row r="236" spans="1:15" ht="12.75" customHeight="1">
      <c r="A236" s="30">
        <v>226</v>
      </c>
      <c r="B236" s="342" t="s">
        <v>408</v>
      </c>
      <c r="C236" s="323">
        <v>401.8</v>
      </c>
      <c r="D236" s="324">
        <v>408.36666666666662</v>
      </c>
      <c r="E236" s="324">
        <v>390.53333333333325</v>
      </c>
      <c r="F236" s="324">
        <v>379.26666666666665</v>
      </c>
      <c r="G236" s="324">
        <v>361.43333333333328</v>
      </c>
      <c r="H236" s="324">
        <v>419.63333333333321</v>
      </c>
      <c r="I236" s="324">
        <v>437.46666666666658</v>
      </c>
      <c r="J236" s="324">
        <v>448.73333333333318</v>
      </c>
      <c r="K236" s="323">
        <v>426.2</v>
      </c>
      <c r="L236" s="323">
        <v>397.1</v>
      </c>
      <c r="M236" s="323">
        <v>3.0549599999999999</v>
      </c>
      <c r="N236" s="1"/>
      <c r="O236" s="1"/>
    </row>
    <row r="237" spans="1:15" ht="12.75" customHeight="1">
      <c r="A237" s="30">
        <v>227</v>
      </c>
      <c r="B237" s="342" t="s">
        <v>132</v>
      </c>
      <c r="C237" s="323">
        <v>927.7</v>
      </c>
      <c r="D237" s="324">
        <v>921.1</v>
      </c>
      <c r="E237" s="324">
        <v>910.2</v>
      </c>
      <c r="F237" s="324">
        <v>892.7</v>
      </c>
      <c r="G237" s="324">
        <v>881.80000000000007</v>
      </c>
      <c r="H237" s="324">
        <v>938.6</v>
      </c>
      <c r="I237" s="324">
        <v>949.49999999999989</v>
      </c>
      <c r="J237" s="324">
        <v>967</v>
      </c>
      <c r="K237" s="323">
        <v>932</v>
      </c>
      <c r="L237" s="323">
        <v>903.6</v>
      </c>
      <c r="M237" s="323">
        <v>27.64481</v>
      </c>
      <c r="N237" s="1"/>
      <c r="O237" s="1"/>
    </row>
    <row r="238" spans="1:15" ht="12.75" customHeight="1">
      <c r="A238" s="30">
        <v>228</v>
      </c>
      <c r="B238" s="342" t="s">
        <v>133</v>
      </c>
      <c r="C238" s="323">
        <v>211.85</v>
      </c>
      <c r="D238" s="324">
        <v>211.21666666666667</v>
      </c>
      <c r="E238" s="324">
        <v>209.38333333333333</v>
      </c>
      <c r="F238" s="324">
        <v>206.91666666666666</v>
      </c>
      <c r="G238" s="324">
        <v>205.08333333333331</v>
      </c>
      <c r="H238" s="324">
        <v>213.68333333333334</v>
      </c>
      <c r="I238" s="324">
        <v>215.51666666666665</v>
      </c>
      <c r="J238" s="324">
        <v>217.98333333333335</v>
      </c>
      <c r="K238" s="323">
        <v>213.05</v>
      </c>
      <c r="L238" s="323">
        <v>208.75</v>
      </c>
      <c r="M238" s="323">
        <v>21.665089999999999</v>
      </c>
      <c r="N238" s="1"/>
      <c r="O238" s="1"/>
    </row>
    <row r="239" spans="1:15" ht="12.75" customHeight="1">
      <c r="A239" s="30">
        <v>229</v>
      </c>
      <c r="B239" s="342" t="s">
        <v>409</v>
      </c>
      <c r="C239" s="323">
        <v>20.149999999999999</v>
      </c>
      <c r="D239" s="324">
        <v>20.316666666666666</v>
      </c>
      <c r="E239" s="324">
        <v>19.833333333333332</v>
      </c>
      <c r="F239" s="324">
        <v>19.516666666666666</v>
      </c>
      <c r="G239" s="324">
        <v>19.033333333333331</v>
      </c>
      <c r="H239" s="324">
        <v>20.633333333333333</v>
      </c>
      <c r="I239" s="324">
        <v>21.116666666666667</v>
      </c>
      <c r="J239" s="324">
        <v>21.433333333333334</v>
      </c>
      <c r="K239" s="323">
        <v>20.8</v>
      </c>
      <c r="L239" s="323">
        <v>20</v>
      </c>
      <c r="M239" s="323">
        <v>67.263720000000006</v>
      </c>
      <c r="N239" s="1"/>
      <c r="O239" s="1"/>
    </row>
    <row r="240" spans="1:15" ht="12.75" customHeight="1">
      <c r="A240" s="30">
        <v>230</v>
      </c>
      <c r="B240" s="342" t="s">
        <v>134</v>
      </c>
      <c r="C240" s="323">
        <v>1887.4</v>
      </c>
      <c r="D240" s="324">
        <v>1872.1333333333332</v>
      </c>
      <c r="E240" s="324">
        <v>1854.2666666666664</v>
      </c>
      <c r="F240" s="324">
        <v>1821.1333333333332</v>
      </c>
      <c r="G240" s="324">
        <v>1803.2666666666664</v>
      </c>
      <c r="H240" s="324">
        <v>1905.2666666666664</v>
      </c>
      <c r="I240" s="324">
        <v>1923.1333333333332</v>
      </c>
      <c r="J240" s="324">
        <v>1956.2666666666664</v>
      </c>
      <c r="K240" s="323">
        <v>1890</v>
      </c>
      <c r="L240" s="323">
        <v>1839</v>
      </c>
      <c r="M240" s="323">
        <v>57.093820000000001</v>
      </c>
      <c r="N240" s="1"/>
      <c r="O240" s="1"/>
    </row>
    <row r="241" spans="1:15" ht="12.75" customHeight="1">
      <c r="A241" s="30">
        <v>231</v>
      </c>
      <c r="B241" s="342" t="s">
        <v>410</v>
      </c>
      <c r="C241" s="323">
        <v>1629.2</v>
      </c>
      <c r="D241" s="324">
        <v>1614.9166666666667</v>
      </c>
      <c r="E241" s="324">
        <v>1559.8333333333335</v>
      </c>
      <c r="F241" s="324">
        <v>1490.4666666666667</v>
      </c>
      <c r="G241" s="324">
        <v>1435.3833333333334</v>
      </c>
      <c r="H241" s="324">
        <v>1684.2833333333335</v>
      </c>
      <c r="I241" s="324">
        <v>1739.366666666667</v>
      </c>
      <c r="J241" s="324">
        <v>1808.7333333333336</v>
      </c>
      <c r="K241" s="323">
        <v>1670</v>
      </c>
      <c r="L241" s="323">
        <v>1545.55</v>
      </c>
      <c r="M241" s="323">
        <v>1.5662700000000001</v>
      </c>
      <c r="N241" s="1"/>
      <c r="O241" s="1"/>
    </row>
    <row r="242" spans="1:15" ht="12.75" customHeight="1">
      <c r="A242" s="30">
        <v>232</v>
      </c>
      <c r="B242" s="342" t="s">
        <v>411</v>
      </c>
      <c r="C242" s="323">
        <v>442.75</v>
      </c>
      <c r="D242" s="324">
        <v>445.33333333333331</v>
      </c>
      <c r="E242" s="324">
        <v>434.36666666666662</v>
      </c>
      <c r="F242" s="324">
        <v>425.98333333333329</v>
      </c>
      <c r="G242" s="324">
        <v>415.01666666666659</v>
      </c>
      <c r="H242" s="324">
        <v>453.71666666666664</v>
      </c>
      <c r="I242" s="324">
        <v>464.68333333333334</v>
      </c>
      <c r="J242" s="324">
        <v>473.06666666666666</v>
      </c>
      <c r="K242" s="323">
        <v>456.3</v>
      </c>
      <c r="L242" s="323">
        <v>436.95</v>
      </c>
      <c r="M242" s="323">
        <v>13.195790000000001</v>
      </c>
      <c r="N242" s="1"/>
      <c r="O242" s="1"/>
    </row>
    <row r="243" spans="1:15" ht="12.75" customHeight="1">
      <c r="A243" s="30">
        <v>233</v>
      </c>
      <c r="B243" s="342" t="s">
        <v>412</v>
      </c>
      <c r="C243" s="323">
        <v>818.7</v>
      </c>
      <c r="D243" s="324">
        <v>818.06666666666661</v>
      </c>
      <c r="E243" s="324">
        <v>791.63333333333321</v>
      </c>
      <c r="F243" s="324">
        <v>764.56666666666661</v>
      </c>
      <c r="G243" s="324">
        <v>738.13333333333321</v>
      </c>
      <c r="H243" s="324">
        <v>845.13333333333321</v>
      </c>
      <c r="I243" s="324">
        <v>871.56666666666661</v>
      </c>
      <c r="J243" s="324">
        <v>898.63333333333321</v>
      </c>
      <c r="K243" s="323">
        <v>844.5</v>
      </c>
      <c r="L243" s="323">
        <v>791</v>
      </c>
      <c r="M243" s="323">
        <v>25.49888</v>
      </c>
      <c r="N243" s="1"/>
      <c r="O243" s="1"/>
    </row>
    <row r="244" spans="1:15" ht="12.75" customHeight="1">
      <c r="A244" s="30">
        <v>234</v>
      </c>
      <c r="B244" s="342" t="s">
        <v>406</v>
      </c>
      <c r="C244" s="323">
        <v>18.2</v>
      </c>
      <c r="D244" s="324">
        <v>18.216666666666665</v>
      </c>
      <c r="E244" s="324">
        <v>18.083333333333329</v>
      </c>
      <c r="F244" s="324">
        <v>17.966666666666665</v>
      </c>
      <c r="G244" s="324">
        <v>17.833333333333329</v>
      </c>
      <c r="H244" s="324">
        <v>18.333333333333329</v>
      </c>
      <c r="I244" s="324">
        <v>18.466666666666661</v>
      </c>
      <c r="J244" s="324">
        <v>18.583333333333329</v>
      </c>
      <c r="K244" s="323">
        <v>18.350000000000001</v>
      </c>
      <c r="L244" s="323">
        <v>18.100000000000001</v>
      </c>
      <c r="M244" s="323">
        <v>15.11834</v>
      </c>
      <c r="N244" s="1"/>
      <c r="O244" s="1"/>
    </row>
    <row r="245" spans="1:15" ht="12.75" customHeight="1">
      <c r="A245" s="30">
        <v>235</v>
      </c>
      <c r="B245" s="342" t="s">
        <v>135</v>
      </c>
      <c r="C245" s="323">
        <v>120.65</v>
      </c>
      <c r="D245" s="324">
        <v>120.33333333333333</v>
      </c>
      <c r="E245" s="324">
        <v>118.81666666666666</v>
      </c>
      <c r="F245" s="324">
        <v>116.98333333333333</v>
      </c>
      <c r="G245" s="324">
        <v>115.46666666666667</v>
      </c>
      <c r="H245" s="324">
        <v>122.16666666666666</v>
      </c>
      <c r="I245" s="324">
        <v>123.68333333333334</v>
      </c>
      <c r="J245" s="324">
        <v>125.51666666666665</v>
      </c>
      <c r="K245" s="323">
        <v>121.85</v>
      </c>
      <c r="L245" s="323">
        <v>118.5</v>
      </c>
      <c r="M245" s="323">
        <v>206.19525999999999</v>
      </c>
      <c r="N245" s="1"/>
      <c r="O245" s="1"/>
    </row>
    <row r="246" spans="1:15" ht="12.75" customHeight="1">
      <c r="A246" s="30">
        <v>236</v>
      </c>
      <c r="B246" s="342" t="s">
        <v>398</v>
      </c>
      <c r="C246" s="323">
        <v>396.4</v>
      </c>
      <c r="D246" s="324">
        <v>399.63333333333338</v>
      </c>
      <c r="E246" s="324">
        <v>389.76666666666677</v>
      </c>
      <c r="F246" s="324">
        <v>383.13333333333338</v>
      </c>
      <c r="G246" s="324">
        <v>373.26666666666677</v>
      </c>
      <c r="H246" s="324">
        <v>406.26666666666677</v>
      </c>
      <c r="I246" s="324">
        <v>416.13333333333344</v>
      </c>
      <c r="J246" s="324">
        <v>422.76666666666677</v>
      </c>
      <c r="K246" s="323">
        <v>409.5</v>
      </c>
      <c r="L246" s="323">
        <v>393</v>
      </c>
      <c r="M246" s="323">
        <v>5.1478200000000003</v>
      </c>
      <c r="N246" s="1"/>
      <c r="O246" s="1"/>
    </row>
    <row r="247" spans="1:15" ht="12.75" customHeight="1">
      <c r="A247" s="30">
        <v>237</v>
      </c>
      <c r="B247" s="342" t="s">
        <v>265</v>
      </c>
      <c r="C247" s="323">
        <v>999.75</v>
      </c>
      <c r="D247" s="324">
        <v>1002.7833333333333</v>
      </c>
      <c r="E247" s="324">
        <v>992.06666666666661</v>
      </c>
      <c r="F247" s="324">
        <v>984.38333333333333</v>
      </c>
      <c r="G247" s="324">
        <v>973.66666666666663</v>
      </c>
      <c r="H247" s="324">
        <v>1010.4666666666666</v>
      </c>
      <c r="I247" s="324">
        <v>1021.1833333333333</v>
      </c>
      <c r="J247" s="324">
        <v>1028.8666666666666</v>
      </c>
      <c r="K247" s="323">
        <v>1013.5</v>
      </c>
      <c r="L247" s="323">
        <v>995.1</v>
      </c>
      <c r="M247" s="323">
        <v>2.1051000000000002</v>
      </c>
      <c r="N247" s="1"/>
      <c r="O247" s="1"/>
    </row>
    <row r="248" spans="1:15" ht="12.75" customHeight="1">
      <c r="A248" s="30">
        <v>238</v>
      </c>
      <c r="B248" s="342" t="s">
        <v>399</v>
      </c>
      <c r="C248" s="323">
        <v>226.3</v>
      </c>
      <c r="D248" s="324">
        <v>224.48333333333335</v>
      </c>
      <c r="E248" s="324">
        <v>221.06666666666669</v>
      </c>
      <c r="F248" s="324">
        <v>215.83333333333334</v>
      </c>
      <c r="G248" s="324">
        <v>212.41666666666669</v>
      </c>
      <c r="H248" s="324">
        <v>229.7166666666667</v>
      </c>
      <c r="I248" s="324">
        <v>233.13333333333333</v>
      </c>
      <c r="J248" s="324">
        <v>238.3666666666667</v>
      </c>
      <c r="K248" s="323">
        <v>227.9</v>
      </c>
      <c r="L248" s="323">
        <v>219.25</v>
      </c>
      <c r="M248" s="323">
        <v>13.29074</v>
      </c>
      <c r="N248" s="1"/>
      <c r="O248" s="1"/>
    </row>
    <row r="249" spans="1:15" ht="12.75" customHeight="1">
      <c r="A249" s="30">
        <v>239</v>
      </c>
      <c r="B249" s="342" t="s">
        <v>400</v>
      </c>
      <c r="C249" s="323">
        <v>41.1</v>
      </c>
      <c r="D249" s="324">
        <v>41.050000000000004</v>
      </c>
      <c r="E249" s="324">
        <v>40.900000000000006</v>
      </c>
      <c r="F249" s="324">
        <v>40.700000000000003</v>
      </c>
      <c r="G249" s="324">
        <v>40.550000000000004</v>
      </c>
      <c r="H249" s="324">
        <v>41.250000000000007</v>
      </c>
      <c r="I249" s="324">
        <v>41.4</v>
      </c>
      <c r="J249" s="324">
        <v>41.600000000000009</v>
      </c>
      <c r="K249" s="323">
        <v>41.2</v>
      </c>
      <c r="L249" s="323">
        <v>40.85</v>
      </c>
      <c r="M249" s="323">
        <v>6.8704000000000001</v>
      </c>
      <c r="N249" s="1"/>
      <c r="O249" s="1"/>
    </row>
    <row r="250" spans="1:15" ht="12.75" customHeight="1">
      <c r="A250" s="30">
        <v>240</v>
      </c>
      <c r="B250" s="342" t="s">
        <v>136</v>
      </c>
      <c r="C250" s="323">
        <v>765.8</v>
      </c>
      <c r="D250" s="324">
        <v>763.9666666666667</v>
      </c>
      <c r="E250" s="324">
        <v>753.93333333333339</v>
      </c>
      <c r="F250" s="324">
        <v>742.06666666666672</v>
      </c>
      <c r="G250" s="324">
        <v>732.03333333333342</v>
      </c>
      <c r="H250" s="324">
        <v>775.83333333333337</v>
      </c>
      <c r="I250" s="324">
        <v>785.86666666666667</v>
      </c>
      <c r="J250" s="324">
        <v>797.73333333333335</v>
      </c>
      <c r="K250" s="323">
        <v>774</v>
      </c>
      <c r="L250" s="323">
        <v>752.1</v>
      </c>
      <c r="M250" s="323">
        <v>26.705469999999998</v>
      </c>
      <c r="N250" s="1"/>
      <c r="O250" s="1"/>
    </row>
    <row r="251" spans="1:15" ht="12.75" customHeight="1">
      <c r="A251" s="30">
        <v>241</v>
      </c>
      <c r="B251" s="342" t="s">
        <v>828</v>
      </c>
      <c r="C251" s="323">
        <v>22.35</v>
      </c>
      <c r="D251" s="324">
        <v>22.433333333333334</v>
      </c>
      <c r="E251" s="324">
        <v>22.116666666666667</v>
      </c>
      <c r="F251" s="324">
        <v>21.883333333333333</v>
      </c>
      <c r="G251" s="324">
        <v>21.566666666666666</v>
      </c>
      <c r="H251" s="324">
        <v>22.666666666666668</v>
      </c>
      <c r="I251" s="324">
        <v>22.983333333333338</v>
      </c>
      <c r="J251" s="324">
        <v>23.216666666666669</v>
      </c>
      <c r="K251" s="323">
        <v>22.75</v>
      </c>
      <c r="L251" s="323">
        <v>22.2</v>
      </c>
      <c r="M251" s="323">
        <v>73.664420000000007</v>
      </c>
      <c r="N251" s="1"/>
      <c r="O251" s="1"/>
    </row>
    <row r="252" spans="1:15" ht="12.75" customHeight="1">
      <c r="A252" s="30">
        <v>242</v>
      </c>
      <c r="B252" s="342" t="s">
        <v>263</v>
      </c>
      <c r="C252" s="323">
        <v>669.75</v>
      </c>
      <c r="D252" s="324">
        <v>658.55000000000007</v>
      </c>
      <c r="E252" s="324">
        <v>643.20000000000016</v>
      </c>
      <c r="F252" s="324">
        <v>616.65000000000009</v>
      </c>
      <c r="G252" s="324">
        <v>601.30000000000018</v>
      </c>
      <c r="H252" s="324">
        <v>685.10000000000014</v>
      </c>
      <c r="I252" s="324">
        <v>700.45</v>
      </c>
      <c r="J252" s="324">
        <v>727.00000000000011</v>
      </c>
      <c r="K252" s="323">
        <v>673.9</v>
      </c>
      <c r="L252" s="323">
        <v>632</v>
      </c>
      <c r="M252" s="323">
        <v>4.4201899999999998</v>
      </c>
      <c r="N252" s="1"/>
      <c r="O252" s="1"/>
    </row>
    <row r="253" spans="1:15" ht="12.75" customHeight="1">
      <c r="A253" s="30">
        <v>243</v>
      </c>
      <c r="B253" s="342" t="s">
        <v>137</v>
      </c>
      <c r="C253" s="323">
        <v>249.75</v>
      </c>
      <c r="D253" s="324">
        <v>248.01666666666665</v>
      </c>
      <c r="E253" s="324">
        <v>245.2833333333333</v>
      </c>
      <c r="F253" s="324">
        <v>240.81666666666666</v>
      </c>
      <c r="G253" s="324">
        <v>238.08333333333331</v>
      </c>
      <c r="H253" s="324">
        <v>252.48333333333329</v>
      </c>
      <c r="I253" s="324">
        <v>255.21666666666664</v>
      </c>
      <c r="J253" s="324">
        <v>259.68333333333328</v>
      </c>
      <c r="K253" s="323">
        <v>250.75</v>
      </c>
      <c r="L253" s="323">
        <v>243.55</v>
      </c>
      <c r="M253" s="323">
        <v>369.45425999999998</v>
      </c>
      <c r="N253" s="1"/>
      <c r="O253" s="1"/>
    </row>
    <row r="254" spans="1:15" ht="12.75" customHeight="1">
      <c r="A254" s="30">
        <v>244</v>
      </c>
      <c r="B254" s="342" t="s">
        <v>401</v>
      </c>
      <c r="C254" s="323">
        <v>101.05</v>
      </c>
      <c r="D254" s="324">
        <v>101.35000000000001</v>
      </c>
      <c r="E254" s="324">
        <v>99.950000000000017</v>
      </c>
      <c r="F254" s="324">
        <v>98.850000000000009</v>
      </c>
      <c r="G254" s="324">
        <v>97.450000000000017</v>
      </c>
      <c r="H254" s="324">
        <v>102.45000000000002</v>
      </c>
      <c r="I254" s="324">
        <v>103.85000000000002</v>
      </c>
      <c r="J254" s="324">
        <v>104.95000000000002</v>
      </c>
      <c r="K254" s="323">
        <v>102.75</v>
      </c>
      <c r="L254" s="323">
        <v>100.25</v>
      </c>
      <c r="M254" s="323">
        <v>1.81277</v>
      </c>
      <c r="N254" s="1"/>
      <c r="O254" s="1"/>
    </row>
    <row r="255" spans="1:15" ht="12.75" customHeight="1">
      <c r="A255" s="30">
        <v>245</v>
      </c>
      <c r="B255" s="342" t="s">
        <v>419</v>
      </c>
      <c r="C255" s="323">
        <v>102.65</v>
      </c>
      <c r="D255" s="324">
        <v>102.91666666666667</v>
      </c>
      <c r="E255" s="324">
        <v>100.83333333333334</v>
      </c>
      <c r="F255" s="324">
        <v>99.016666666666666</v>
      </c>
      <c r="G255" s="324">
        <v>96.933333333333337</v>
      </c>
      <c r="H255" s="324">
        <v>104.73333333333335</v>
      </c>
      <c r="I255" s="324">
        <v>106.81666666666669</v>
      </c>
      <c r="J255" s="324">
        <v>108.63333333333335</v>
      </c>
      <c r="K255" s="323">
        <v>105</v>
      </c>
      <c r="L255" s="323">
        <v>101.1</v>
      </c>
      <c r="M255" s="323">
        <v>7.2529899999999996</v>
      </c>
      <c r="N255" s="1"/>
      <c r="O255" s="1"/>
    </row>
    <row r="256" spans="1:15" ht="12.75" customHeight="1">
      <c r="A256" s="30">
        <v>246</v>
      </c>
      <c r="B256" s="342" t="s">
        <v>413</v>
      </c>
      <c r="C256" s="323">
        <v>1599.3</v>
      </c>
      <c r="D256" s="324">
        <v>1596.45</v>
      </c>
      <c r="E256" s="324">
        <v>1579.9</v>
      </c>
      <c r="F256" s="324">
        <v>1560.5</v>
      </c>
      <c r="G256" s="324">
        <v>1543.95</v>
      </c>
      <c r="H256" s="324">
        <v>1615.8500000000001</v>
      </c>
      <c r="I256" s="324">
        <v>1632.3999999999999</v>
      </c>
      <c r="J256" s="324">
        <v>1651.8000000000002</v>
      </c>
      <c r="K256" s="323">
        <v>1613</v>
      </c>
      <c r="L256" s="323">
        <v>1577.05</v>
      </c>
      <c r="M256" s="323">
        <v>4.09842</v>
      </c>
      <c r="N256" s="1"/>
      <c r="O256" s="1"/>
    </row>
    <row r="257" spans="1:15" ht="12.75" customHeight="1">
      <c r="A257" s="30">
        <v>247</v>
      </c>
      <c r="B257" s="342" t="s">
        <v>423</v>
      </c>
      <c r="C257" s="323">
        <v>1906.7</v>
      </c>
      <c r="D257" s="324">
        <v>1917.05</v>
      </c>
      <c r="E257" s="324">
        <v>1890.8999999999999</v>
      </c>
      <c r="F257" s="324">
        <v>1875.1</v>
      </c>
      <c r="G257" s="324">
        <v>1848.9499999999998</v>
      </c>
      <c r="H257" s="324">
        <v>1932.85</v>
      </c>
      <c r="I257" s="324">
        <v>1959</v>
      </c>
      <c r="J257" s="324">
        <v>1974.8</v>
      </c>
      <c r="K257" s="323">
        <v>1943.2</v>
      </c>
      <c r="L257" s="323">
        <v>1901.25</v>
      </c>
      <c r="M257" s="323">
        <v>8.0070000000000002E-2</v>
      </c>
      <c r="N257" s="1"/>
      <c r="O257" s="1"/>
    </row>
    <row r="258" spans="1:15" ht="12.75" customHeight="1">
      <c r="A258" s="30">
        <v>248</v>
      </c>
      <c r="B258" s="342" t="s">
        <v>420</v>
      </c>
      <c r="C258" s="323">
        <v>92.45</v>
      </c>
      <c r="D258" s="324">
        <v>92.84999999999998</v>
      </c>
      <c r="E258" s="324">
        <v>91.44999999999996</v>
      </c>
      <c r="F258" s="324">
        <v>90.449999999999974</v>
      </c>
      <c r="G258" s="324">
        <v>89.049999999999955</v>
      </c>
      <c r="H258" s="324">
        <v>93.849999999999966</v>
      </c>
      <c r="I258" s="324">
        <v>95.249999999999972</v>
      </c>
      <c r="J258" s="324">
        <v>96.249999999999972</v>
      </c>
      <c r="K258" s="323">
        <v>94.25</v>
      </c>
      <c r="L258" s="323">
        <v>91.85</v>
      </c>
      <c r="M258" s="323">
        <v>7.7334399999999999</v>
      </c>
      <c r="N258" s="1"/>
      <c r="O258" s="1"/>
    </row>
    <row r="259" spans="1:15" ht="12.75" customHeight="1">
      <c r="A259" s="30">
        <v>249</v>
      </c>
      <c r="B259" s="342" t="s">
        <v>138</v>
      </c>
      <c r="C259" s="323">
        <v>493.1</v>
      </c>
      <c r="D259" s="324">
        <v>491.2833333333333</v>
      </c>
      <c r="E259" s="324">
        <v>484.81666666666661</v>
      </c>
      <c r="F259" s="324">
        <v>476.5333333333333</v>
      </c>
      <c r="G259" s="324">
        <v>470.06666666666661</v>
      </c>
      <c r="H259" s="324">
        <v>499.56666666666661</v>
      </c>
      <c r="I259" s="324">
        <v>506.0333333333333</v>
      </c>
      <c r="J259" s="324">
        <v>514.31666666666661</v>
      </c>
      <c r="K259" s="323">
        <v>497.75</v>
      </c>
      <c r="L259" s="323">
        <v>483</v>
      </c>
      <c r="M259" s="323">
        <v>58.452179999999998</v>
      </c>
      <c r="N259" s="1"/>
      <c r="O259" s="1"/>
    </row>
    <row r="260" spans="1:15" ht="12.75" customHeight="1">
      <c r="A260" s="30">
        <v>250</v>
      </c>
      <c r="B260" s="342" t="s">
        <v>414</v>
      </c>
      <c r="C260" s="323">
        <v>2382.9</v>
      </c>
      <c r="D260" s="324">
        <v>2391.6166666666668</v>
      </c>
      <c r="E260" s="324">
        <v>2323.3333333333335</v>
      </c>
      <c r="F260" s="324">
        <v>2263.7666666666669</v>
      </c>
      <c r="G260" s="324">
        <v>2195.4833333333336</v>
      </c>
      <c r="H260" s="324">
        <v>2451.1833333333334</v>
      </c>
      <c r="I260" s="324">
        <v>2519.4666666666662</v>
      </c>
      <c r="J260" s="324">
        <v>2579.0333333333333</v>
      </c>
      <c r="K260" s="323">
        <v>2459.9</v>
      </c>
      <c r="L260" s="323">
        <v>2332.0500000000002</v>
      </c>
      <c r="M260" s="323">
        <v>4.3670999999999998</v>
      </c>
      <c r="N260" s="1"/>
      <c r="O260" s="1"/>
    </row>
    <row r="261" spans="1:15" ht="12.75" customHeight="1">
      <c r="A261" s="30">
        <v>251</v>
      </c>
      <c r="B261" s="342" t="s">
        <v>415</v>
      </c>
      <c r="C261" s="323">
        <v>422</v>
      </c>
      <c r="D261" s="324">
        <v>423.41666666666669</v>
      </c>
      <c r="E261" s="324">
        <v>415.83333333333337</v>
      </c>
      <c r="F261" s="324">
        <v>409.66666666666669</v>
      </c>
      <c r="G261" s="324">
        <v>402.08333333333337</v>
      </c>
      <c r="H261" s="324">
        <v>429.58333333333337</v>
      </c>
      <c r="I261" s="324">
        <v>437.16666666666674</v>
      </c>
      <c r="J261" s="324">
        <v>443.33333333333337</v>
      </c>
      <c r="K261" s="323">
        <v>431</v>
      </c>
      <c r="L261" s="323">
        <v>417.25</v>
      </c>
      <c r="M261" s="323">
        <v>1.84958</v>
      </c>
      <c r="N261" s="1"/>
      <c r="O261" s="1"/>
    </row>
    <row r="262" spans="1:15" ht="12.75" customHeight="1">
      <c r="A262" s="30">
        <v>252</v>
      </c>
      <c r="B262" s="342" t="s">
        <v>416</v>
      </c>
      <c r="C262" s="323">
        <v>316.45</v>
      </c>
      <c r="D262" s="324">
        <v>315.76666666666665</v>
      </c>
      <c r="E262" s="324">
        <v>306.63333333333333</v>
      </c>
      <c r="F262" s="324">
        <v>296.81666666666666</v>
      </c>
      <c r="G262" s="324">
        <v>287.68333333333334</v>
      </c>
      <c r="H262" s="324">
        <v>325.58333333333331</v>
      </c>
      <c r="I262" s="324">
        <v>334.71666666666664</v>
      </c>
      <c r="J262" s="324">
        <v>344.5333333333333</v>
      </c>
      <c r="K262" s="323">
        <v>324.89999999999998</v>
      </c>
      <c r="L262" s="323">
        <v>305.95</v>
      </c>
      <c r="M262" s="323">
        <v>22.99605</v>
      </c>
      <c r="N262" s="1"/>
      <c r="O262" s="1"/>
    </row>
    <row r="263" spans="1:15" ht="12.75" customHeight="1">
      <c r="A263" s="30">
        <v>253</v>
      </c>
      <c r="B263" s="342" t="s">
        <v>417</v>
      </c>
      <c r="C263" s="323">
        <v>107.45</v>
      </c>
      <c r="D263" s="324">
        <v>107.89999999999999</v>
      </c>
      <c r="E263" s="324">
        <v>106.49999999999999</v>
      </c>
      <c r="F263" s="324">
        <v>105.55</v>
      </c>
      <c r="G263" s="324">
        <v>104.14999999999999</v>
      </c>
      <c r="H263" s="324">
        <v>108.84999999999998</v>
      </c>
      <c r="I263" s="324">
        <v>110.24999999999999</v>
      </c>
      <c r="J263" s="324">
        <v>111.19999999999997</v>
      </c>
      <c r="K263" s="323">
        <v>109.3</v>
      </c>
      <c r="L263" s="323">
        <v>106.95</v>
      </c>
      <c r="M263" s="323">
        <v>6.1755100000000001</v>
      </c>
      <c r="N263" s="1"/>
      <c r="O263" s="1"/>
    </row>
    <row r="264" spans="1:15" ht="12.75" customHeight="1">
      <c r="A264" s="30">
        <v>254</v>
      </c>
      <c r="B264" s="342" t="s">
        <v>418</v>
      </c>
      <c r="C264" s="323">
        <v>66.650000000000006</v>
      </c>
      <c r="D264" s="324">
        <v>66.516666666666666</v>
      </c>
      <c r="E264" s="324">
        <v>65.233333333333334</v>
      </c>
      <c r="F264" s="324">
        <v>63.816666666666663</v>
      </c>
      <c r="G264" s="324">
        <v>62.533333333333331</v>
      </c>
      <c r="H264" s="324">
        <v>67.933333333333337</v>
      </c>
      <c r="I264" s="324">
        <v>69.216666666666669</v>
      </c>
      <c r="J264" s="324">
        <v>70.63333333333334</v>
      </c>
      <c r="K264" s="323">
        <v>67.8</v>
      </c>
      <c r="L264" s="323">
        <v>65.099999999999994</v>
      </c>
      <c r="M264" s="323">
        <v>12.79548</v>
      </c>
      <c r="N264" s="1"/>
      <c r="O264" s="1"/>
    </row>
    <row r="265" spans="1:15" ht="12.75" customHeight="1">
      <c r="A265" s="30">
        <v>255</v>
      </c>
      <c r="B265" s="342" t="s">
        <v>422</v>
      </c>
      <c r="C265" s="323">
        <v>187.5</v>
      </c>
      <c r="D265" s="324">
        <v>188.35</v>
      </c>
      <c r="E265" s="324">
        <v>184.85</v>
      </c>
      <c r="F265" s="324">
        <v>182.2</v>
      </c>
      <c r="G265" s="324">
        <v>178.7</v>
      </c>
      <c r="H265" s="324">
        <v>191</v>
      </c>
      <c r="I265" s="324">
        <v>194.5</v>
      </c>
      <c r="J265" s="324">
        <v>197.15</v>
      </c>
      <c r="K265" s="323">
        <v>191.85</v>
      </c>
      <c r="L265" s="323">
        <v>185.7</v>
      </c>
      <c r="M265" s="323">
        <v>10.96232</v>
      </c>
      <c r="N265" s="1"/>
      <c r="O265" s="1"/>
    </row>
    <row r="266" spans="1:15" ht="12.75" customHeight="1">
      <c r="A266" s="30">
        <v>256</v>
      </c>
      <c r="B266" s="342" t="s">
        <v>421</v>
      </c>
      <c r="C266" s="323">
        <v>361.8</v>
      </c>
      <c r="D266" s="324">
        <v>363.09999999999997</v>
      </c>
      <c r="E266" s="324">
        <v>356.19999999999993</v>
      </c>
      <c r="F266" s="324">
        <v>350.59999999999997</v>
      </c>
      <c r="G266" s="324">
        <v>343.69999999999993</v>
      </c>
      <c r="H266" s="324">
        <v>368.69999999999993</v>
      </c>
      <c r="I266" s="324">
        <v>375.59999999999991</v>
      </c>
      <c r="J266" s="324">
        <v>381.19999999999993</v>
      </c>
      <c r="K266" s="323">
        <v>370</v>
      </c>
      <c r="L266" s="323">
        <v>357.5</v>
      </c>
      <c r="M266" s="323">
        <v>1.7927500000000001</v>
      </c>
      <c r="N266" s="1"/>
      <c r="O266" s="1"/>
    </row>
    <row r="267" spans="1:15" ht="12.75" customHeight="1">
      <c r="A267" s="30">
        <v>257</v>
      </c>
      <c r="B267" s="342" t="s">
        <v>266</v>
      </c>
      <c r="C267" s="323">
        <v>301.14999999999998</v>
      </c>
      <c r="D267" s="324">
        <v>302.38333333333333</v>
      </c>
      <c r="E267" s="324">
        <v>298.76666666666665</v>
      </c>
      <c r="F267" s="324">
        <v>296.38333333333333</v>
      </c>
      <c r="G267" s="324">
        <v>292.76666666666665</v>
      </c>
      <c r="H267" s="324">
        <v>304.76666666666665</v>
      </c>
      <c r="I267" s="324">
        <v>308.38333333333333</v>
      </c>
      <c r="J267" s="324">
        <v>310.76666666666665</v>
      </c>
      <c r="K267" s="323">
        <v>306</v>
      </c>
      <c r="L267" s="323">
        <v>300</v>
      </c>
      <c r="M267" s="323">
        <v>1.66238</v>
      </c>
      <c r="N267" s="1"/>
      <c r="O267" s="1"/>
    </row>
    <row r="268" spans="1:15" ht="12.75" customHeight="1">
      <c r="A268" s="30">
        <v>258</v>
      </c>
      <c r="B268" s="342" t="s">
        <v>139</v>
      </c>
      <c r="C268" s="323">
        <v>696.5</v>
      </c>
      <c r="D268" s="324">
        <v>691.28333333333342</v>
      </c>
      <c r="E268" s="324">
        <v>682.66666666666686</v>
      </c>
      <c r="F268" s="324">
        <v>668.83333333333348</v>
      </c>
      <c r="G268" s="324">
        <v>660.21666666666692</v>
      </c>
      <c r="H268" s="324">
        <v>705.11666666666679</v>
      </c>
      <c r="I268" s="324">
        <v>713.73333333333335</v>
      </c>
      <c r="J268" s="324">
        <v>727.56666666666672</v>
      </c>
      <c r="K268" s="323">
        <v>699.9</v>
      </c>
      <c r="L268" s="323">
        <v>677.45</v>
      </c>
      <c r="M268" s="323">
        <v>48.11589</v>
      </c>
      <c r="N268" s="1"/>
      <c r="O268" s="1"/>
    </row>
    <row r="269" spans="1:15" ht="12.75" customHeight="1">
      <c r="A269" s="30">
        <v>259</v>
      </c>
      <c r="B269" s="342" t="s">
        <v>140</v>
      </c>
      <c r="C269" s="323">
        <v>2621.35</v>
      </c>
      <c r="D269" s="324">
        <v>2581.1166666666668</v>
      </c>
      <c r="E269" s="324">
        <v>2522.2333333333336</v>
      </c>
      <c r="F269" s="324">
        <v>2423.1166666666668</v>
      </c>
      <c r="G269" s="324">
        <v>2364.2333333333336</v>
      </c>
      <c r="H269" s="324">
        <v>2680.2333333333336</v>
      </c>
      <c r="I269" s="324">
        <v>2739.1166666666668</v>
      </c>
      <c r="J269" s="324">
        <v>2838.2333333333336</v>
      </c>
      <c r="K269" s="323">
        <v>2640</v>
      </c>
      <c r="L269" s="323">
        <v>2482</v>
      </c>
      <c r="M269" s="323">
        <v>16.01024</v>
      </c>
      <c r="N269" s="1"/>
      <c r="O269" s="1"/>
    </row>
    <row r="270" spans="1:15" ht="12.75" customHeight="1">
      <c r="A270" s="30">
        <v>260</v>
      </c>
      <c r="B270" s="342" t="s">
        <v>836</v>
      </c>
      <c r="C270" s="323">
        <v>504.55</v>
      </c>
      <c r="D270" s="324">
        <v>506.01666666666665</v>
      </c>
      <c r="E270" s="324">
        <v>500.33333333333331</v>
      </c>
      <c r="F270" s="324">
        <v>496.11666666666667</v>
      </c>
      <c r="G270" s="324">
        <v>490.43333333333334</v>
      </c>
      <c r="H270" s="324">
        <v>510.23333333333329</v>
      </c>
      <c r="I270" s="324">
        <v>515.91666666666674</v>
      </c>
      <c r="J270" s="324">
        <v>520.13333333333321</v>
      </c>
      <c r="K270" s="323">
        <v>511.7</v>
      </c>
      <c r="L270" s="323">
        <v>501.8</v>
      </c>
      <c r="M270" s="323">
        <v>4.4369500000000004</v>
      </c>
      <c r="N270" s="1"/>
      <c r="O270" s="1"/>
    </row>
    <row r="271" spans="1:15" ht="12.75" customHeight="1">
      <c r="A271" s="30">
        <v>261</v>
      </c>
      <c r="B271" s="342" t="s">
        <v>837</v>
      </c>
      <c r="C271" s="323">
        <v>440.35</v>
      </c>
      <c r="D271" s="324">
        <v>442.7833333333333</v>
      </c>
      <c r="E271" s="324">
        <v>435.56666666666661</v>
      </c>
      <c r="F271" s="324">
        <v>430.7833333333333</v>
      </c>
      <c r="G271" s="324">
        <v>423.56666666666661</v>
      </c>
      <c r="H271" s="324">
        <v>447.56666666666661</v>
      </c>
      <c r="I271" s="324">
        <v>454.7833333333333</v>
      </c>
      <c r="J271" s="324">
        <v>459.56666666666661</v>
      </c>
      <c r="K271" s="323">
        <v>450</v>
      </c>
      <c r="L271" s="323">
        <v>438</v>
      </c>
      <c r="M271" s="323">
        <v>2.3791899999999999</v>
      </c>
      <c r="N271" s="1"/>
      <c r="O271" s="1"/>
    </row>
    <row r="272" spans="1:15" ht="12.75" customHeight="1">
      <c r="A272" s="30">
        <v>262</v>
      </c>
      <c r="B272" s="342" t="s">
        <v>424</v>
      </c>
      <c r="C272" s="323">
        <v>749.4</v>
      </c>
      <c r="D272" s="324">
        <v>752.9666666666667</v>
      </c>
      <c r="E272" s="324">
        <v>741.53333333333342</v>
      </c>
      <c r="F272" s="324">
        <v>733.66666666666674</v>
      </c>
      <c r="G272" s="324">
        <v>722.23333333333346</v>
      </c>
      <c r="H272" s="324">
        <v>760.83333333333337</v>
      </c>
      <c r="I272" s="324">
        <v>772.26666666666677</v>
      </c>
      <c r="J272" s="324">
        <v>780.13333333333333</v>
      </c>
      <c r="K272" s="323">
        <v>764.4</v>
      </c>
      <c r="L272" s="323">
        <v>745.1</v>
      </c>
      <c r="M272" s="323">
        <v>2.2111200000000002</v>
      </c>
      <c r="N272" s="1"/>
      <c r="O272" s="1"/>
    </row>
    <row r="273" spans="1:15" ht="12.75" customHeight="1">
      <c r="A273" s="30">
        <v>263</v>
      </c>
      <c r="B273" s="342" t="s">
        <v>425</v>
      </c>
      <c r="C273" s="323">
        <v>144.75</v>
      </c>
      <c r="D273" s="324">
        <v>144.76666666666665</v>
      </c>
      <c r="E273" s="324">
        <v>144.08333333333331</v>
      </c>
      <c r="F273" s="324">
        <v>143.41666666666666</v>
      </c>
      <c r="G273" s="324">
        <v>142.73333333333332</v>
      </c>
      <c r="H273" s="324">
        <v>145.43333333333331</v>
      </c>
      <c r="I273" s="324">
        <v>146.11666666666665</v>
      </c>
      <c r="J273" s="324">
        <v>146.7833333333333</v>
      </c>
      <c r="K273" s="323">
        <v>145.44999999999999</v>
      </c>
      <c r="L273" s="323">
        <v>144.1</v>
      </c>
      <c r="M273" s="323">
        <v>1.0308999999999999</v>
      </c>
      <c r="N273" s="1"/>
      <c r="O273" s="1"/>
    </row>
    <row r="274" spans="1:15" ht="12.75" customHeight="1">
      <c r="A274" s="30">
        <v>264</v>
      </c>
      <c r="B274" s="342" t="s">
        <v>432</v>
      </c>
      <c r="C274" s="323">
        <v>1043.6500000000001</v>
      </c>
      <c r="D274" s="324">
        <v>1042.0333333333333</v>
      </c>
      <c r="E274" s="324">
        <v>1015.7166666666667</v>
      </c>
      <c r="F274" s="324">
        <v>987.78333333333342</v>
      </c>
      <c r="G274" s="324">
        <v>961.46666666666681</v>
      </c>
      <c r="H274" s="324">
        <v>1069.9666666666667</v>
      </c>
      <c r="I274" s="324">
        <v>1096.2833333333333</v>
      </c>
      <c r="J274" s="324">
        <v>1124.2166666666665</v>
      </c>
      <c r="K274" s="323">
        <v>1068.3499999999999</v>
      </c>
      <c r="L274" s="323">
        <v>1014.1</v>
      </c>
      <c r="M274" s="323">
        <v>3.0720499999999999</v>
      </c>
      <c r="N274" s="1"/>
      <c r="O274" s="1"/>
    </row>
    <row r="275" spans="1:15" ht="12.75" customHeight="1">
      <c r="A275" s="30">
        <v>265</v>
      </c>
      <c r="B275" s="342" t="s">
        <v>433</v>
      </c>
      <c r="C275" s="323">
        <v>371.6</v>
      </c>
      <c r="D275" s="324">
        <v>372.10000000000008</v>
      </c>
      <c r="E275" s="324">
        <v>367.60000000000014</v>
      </c>
      <c r="F275" s="324">
        <v>363.60000000000008</v>
      </c>
      <c r="G275" s="324">
        <v>359.10000000000014</v>
      </c>
      <c r="H275" s="324">
        <v>376.10000000000014</v>
      </c>
      <c r="I275" s="324">
        <v>380.6</v>
      </c>
      <c r="J275" s="324">
        <v>384.60000000000014</v>
      </c>
      <c r="K275" s="323">
        <v>376.6</v>
      </c>
      <c r="L275" s="323">
        <v>368.1</v>
      </c>
      <c r="M275" s="323">
        <v>0.66991000000000001</v>
      </c>
      <c r="N275" s="1"/>
      <c r="O275" s="1"/>
    </row>
    <row r="276" spans="1:15" ht="12.75" customHeight="1">
      <c r="A276" s="30">
        <v>266</v>
      </c>
      <c r="B276" s="342" t="s">
        <v>838</v>
      </c>
      <c r="C276" s="323">
        <v>61.25</v>
      </c>
      <c r="D276" s="324">
        <v>61.216666666666669</v>
      </c>
      <c r="E276" s="324">
        <v>60.433333333333337</v>
      </c>
      <c r="F276" s="324">
        <v>59.616666666666667</v>
      </c>
      <c r="G276" s="324">
        <v>58.833333333333336</v>
      </c>
      <c r="H276" s="324">
        <v>62.033333333333339</v>
      </c>
      <c r="I276" s="324">
        <v>62.81666666666667</v>
      </c>
      <c r="J276" s="324">
        <v>63.63333333333334</v>
      </c>
      <c r="K276" s="323">
        <v>62</v>
      </c>
      <c r="L276" s="323">
        <v>60.4</v>
      </c>
      <c r="M276" s="323">
        <v>6.1876100000000003</v>
      </c>
      <c r="N276" s="1"/>
      <c r="O276" s="1"/>
    </row>
    <row r="277" spans="1:15" ht="12.75" customHeight="1">
      <c r="A277" s="30">
        <v>267</v>
      </c>
      <c r="B277" s="342" t="s">
        <v>434</v>
      </c>
      <c r="C277" s="323">
        <v>458.1</v>
      </c>
      <c r="D277" s="324">
        <v>459.36666666666673</v>
      </c>
      <c r="E277" s="324">
        <v>449.68333333333345</v>
      </c>
      <c r="F277" s="324">
        <v>441.26666666666671</v>
      </c>
      <c r="G277" s="324">
        <v>431.58333333333343</v>
      </c>
      <c r="H277" s="324">
        <v>467.78333333333347</v>
      </c>
      <c r="I277" s="324">
        <v>477.46666666666675</v>
      </c>
      <c r="J277" s="324">
        <v>485.8833333333335</v>
      </c>
      <c r="K277" s="323">
        <v>469.05</v>
      </c>
      <c r="L277" s="323">
        <v>450.95</v>
      </c>
      <c r="M277" s="323">
        <v>1.24953</v>
      </c>
      <c r="N277" s="1"/>
      <c r="O277" s="1"/>
    </row>
    <row r="278" spans="1:15" ht="12.75" customHeight="1">
      <c r="A278" s="30">
        <v>268</v>
      </c>
      <c r="B278" s="342" t="s">
        <v>435</v>
      </c>
      <c r="C278" s="323">
        <v>46.05</v>
      </c>
      <c r="D278" s="324">
        <v>46.133333333333333</v>
      </c>
      <c r="E278" s="324">
        <v>45.416666666666664</v>
      </c>
      <c r="F278" s="324">
        <v>44.783333333333331</v>
      </c>
      <c r="G278" s="324">
        <v>44.066666666666663</v>
      </c>
      <c r="H278" s="324">
        <v>46.766666666666666</v>
      </c>
      <c r="I278" s="324">
        <v>47.483333333333334</v>
      </c>
      <c r="J278" s="324">
        <v>48.116666666666667</v>
      </c>
      <c r="K278" s="323">
        <v>46.85</v>
      </c>
      <c r="L278" s="323">
        <v>45.5</v>
      </c>
      <c r="M278" s="323">
        <v>22.495760000000001</v>
      </c>
      <c r="N278" s="1"/>
      <c r="O278" s="1"/>
    </row>
    <row r="279" spans="1:15" ht="12.75" customHeight="1">
      <c r="A279" s="30">
        <v>269</v>
      </c>
      <c r="B279" s="342" t="s">
        <v>437</v>
      </c>
      <c r="C279" s="323">
        <v>398.45</v>
      </c>
      <c r="D279" s="324">
        <v>401.7833333333333</v>
      </c>
      <c r="E279" s="324">
        <v>393.81666666666661</v>
      </c>
      <c r="F279" s="324">
        <v>389.18333333333328</v>
      </c>
      <c r="G279" s="324">
        <v>381.21666666666658</v>
      </c>
      <c r="H279" s="324">
        <v>406.41666666666663</v>
      </c>
      <c r="I279" s="324">
        <v>414.38333333333333</v>
      </c>
      <c r="J279" s="324">
        <v>419.01666666666665</v>
      </c>
      <c r="K279" s="323">
        <v>409.75</v>
      </c>
      <c r="L279" s="323">
        <v>397.15</v>
      </c>
      <c r="M279" s="323">
        <v>2.53742</v>
      </c>
      <c r="N279" s="1"/>
      <c r="O279" s="1"/>
    </row>
    <row r="280" spans="1:15" ht="12.75" customHeight="1">
      <c r="A280" s="30">
        <v>270</v>
      </c>
      <c r="B280" s="342" t="s">
        <v>427</v>
      </c>
      <c r="C280" s="323">
        <v>1144.0999999999999</v>
      </c>
      <c r="D280" s="324">
        <v>1134.3666666666666</v>
      </c>
      <c r="E280" s="324">
        <v>1109.7333333333331</v>
      </c>
      <c r="F280" s="324">
        <v>1075.3666666666666</v>
      </c>
      <c r="G280" s="324">
        <v>1050.7333333333331</v>
      </c>
      <c r="H280" s="324">
        <v>1168.7333333333331</v>
      </c>
      <c r="I280" s="324">
        <v>1193.3666666666668</v>
      </c>
      <c r="J280" s="324">
        <v>1227.7333333333331</v>
      </c>
      <c r="K280" s="323">
        <v>1159</v>
      </c>
      <c r="L280" s="323">
        <v>1100</v>
      </c>
      <c r="M280" s="323">
        <v>1.16561</v>
      </c>
      <c r="N280" s="1"/>
      <c r="O280" s="1"/>
    </row>
    <row r="281" spans="1:15" ht="12.75" customHeight="1">
      <c r="A281" s="30">
        <v>271</v>
      </c>
      <c r="B281" s="342" t="s">
        <v>428</v>
      </c>
      <c r="C281" s="323">
        <v>281.75</v>
      </c>
      <c r="D281" s="324">
        <v>281.18333333333334</v>
      </c>
      <c r="E281" s="324">
        <v>279.2166666666667</v>
      </c>
      <c r="F281" s="324">
        <v>276.68333333333334</v>
      </c>
      <c r="G281" s="324">
        <v>274.7166666666667</v>
      </c>
      <c r="H281" s="324">
        <v>283.7166666666667</v>
      </c>
      <c r="I281" s="324">
        <v>285.68333333333328</v>
      </c>
      <c r="J281" s="324">
        <v>288.2166666666667</v>
      </c>
      <c r="K281" s="323">
        <v>283.14999999999998</v>
      </c>
      <c r="L281" s="323">
        <v>278.64999999999998</v>
      </c>
      <c r="M281" s="323">
        <v>2.42944</v>
      </c>
      <c r="N281" s="1"/>
      <c r="O281" s="1"/>
    </row>
    <row r="282" spans="1:15" ht="12.75" customHeight="1">
      <c r="A282" s="30">
        <v>272</v>
      </c>
      <c r="B282" s="342" t="s">
        <v>141</v>
      </c>
      <c r="C282" s="323">
        <v>1807.85</v>
      </c>
      <c r="D282" s="324">
        <v>1792.2666666666664</v>
      </c>
      <c r="E282" s="324">
        <v>1770.9333333333329</v>
      </c>
      <c r="F282" s="324">
        <v>1734.0166666666664</v>
      </c>
      <c r="G282" s="324">
        <v>1712.6833333333329</v>
      </c>
      <c r="H282" s="324">
        <v>1829.1833333333329</v>
      </c>
      <c r="I282" s="324">
        <v>1850.5166666666664</v>
      </c>
      <c r="J282" s="324">
        <v>1887.4333333333329</v>
      </c>
      <c r="K282" s="323">
        <v>1813.6</v>
      </c>
      <c r="L282" s="323">
        <v>1755.35</v>
      </c>
      <c r="M282" s="323">
        <v>33.974559999999997</v>
      </c>
      <c r="N282" s="1"/>
      <c r="O282" s="1"/>
    </row>
    <row r="283" spans="1:15" ht="12.75" customHeight="1">
      <c r="A283" s="30">
        <v>273</v>
      </c>
      <c r="B283" s="342" t="s">
        <v>429</v>
      </c>
      <c r="C283" s="323">
        <v>601</v>
      </c>
      <c r="D283" s="324">
        <v>597.56666666666672</v>
      </c>
      <c r="E283" s="324">
        <v>586.43333333333339</v>
      </c>
      <c r="F283" s="324">
        <v>571.86666666666667</v>
      </c>
      <c r="G283" s="324">
        <v>560.73333333333335</v>
      </c>
      <c r="H283" s="324">
        <v>612.13333333333344</v>
      </c>
      <c r="I283" s="324">
        <v>623.26666666666688</v>
      </c>
      <c r="J283" s="324">
        <v>637.83333333333348</v>
      </c>
      <c r="K283" s="323">
        <v>608.70000000000005</v>
      </c>
      <c r="L283" s="323">
        <v>583</v>
      </c>
      <c r="M283" s="323">
        <v>25.767479999999999</v>
      </c>
      <c r="N283" s="1"/>
      <c r="O283" s="1"/>
    </row>
    <row r="284" spans="1:15" ht="12.75" customHeight="1">
      <c r="A284" s="30">
        <v>274</v>
      </c>
      <c r="B284" s="342" t="s">
        <v>426</v>
      </c>
      <c r="C284" s="323">
        <v>627.15</v>
      </c>
      <c r="D284" s="324">
        <v>625.54999999999995</v>
      </c>
      <c r="E284" s="324">
        <v>618.89999999999986</v>
      </c>
      <c r="F284" s="324">
        <v>610.64999999999986</v>
      </c>
      <c r="G284" s="324">
        <v>603.99999999999977</v>
      </c>
      <c r="H284" s="324">
        <v>633.79999999999995</v>
      </c>
      <c r="I284" s="324">
        <v>640.45000000000005</v>
      </c>
      <c r="J284" s="324">
        <v>648.70000000000005</v>
      </c>
      <c r="K284" s="323">
        <v>632.20000000000005</v>
      </c>
      <c r="L284" s="323">
        <v>617.29999999999995</v>
      </c>
      <c r="M284" s="323">
        <v>1.0737300000000001</v>
      </c>
      <c r="N284" s="1"/>
      <c r="O284" s="1"/>
    </row>
    <row r="285" spans="1:15" ht="12.75" customHeight="1">
      <c r="A285" s="30">
        <v>275</v>
      </c>
      <c r="B285" s="342" t="s">
        <v>430</v>
      </c>
      <c r="C285" s="323">
        <v>208.9</v>
      </c>
      <c r="D285" s="324">
        <v>208.01666666666668</v>
      </c>
      <c r="E285" s="324">
        <v>206.23333333333335</v>
      </c>
      <c r="F285" s="324">
        <v>203.56666666666666</v>
      </c>
      <c r="G285" s="324">
        <v>201.78333333333333</v>
      </c>
      <c r="H285" s="324">
        <v>210.68333333333337</v>
      </c>
      <c r="I285" s="324">
        <v>212.46666666666673</v>
      </c>
      <c r="J285" s="324">
        <v>215.13333333333338</v>
      </c>
      <c r="K285" s="323">
        <v>209.8</v>
      </c>
      <c r="L285" s="323">
        <v>205.35</v>
      </c>
      <c r="M285" s="323">
        <v>2.9277899999999999</v>
      </c>
      <c r="N285" s="1"/>
      <c r="O285" s="1"/>
    </row>
    <row r="286" spans="1:15" ht="12.75" customHeight="1">
      <c r="A286" s="30">
        <v>276</v>
      </c>
      <c r="B286" s="342" t="s">
        <v>431</v>
      </c>
      <c r="C286" s="323">
        <v>1237.7</v>
      </c>
      <c r="D286" s="324">
        <v>1242.4333333333332</v>
      </c>
      <c r="E286" s="324">
        <v>1175.8666666666663</v>
      </c>
      <c r="F286" s="324">
        <v>1114.0333333333331</v>
      </c>
      <c r="G286" s="324">
        <v>1047.4666666666662</v>
      </c>
      <c r="H286" s="324">
        <v>1304.2666666666664</v>
      </c>
      <c r="I286" s="324">
        <v>1370.8333333333335</v>
      </c>
      <c r="J286" s="324">
        <v>1432.6666666666665</v>
      </c>
      <c r="K286" s="323">
        <v>1309</v>
      </c>
      <c r="L286" s="323">
        <v>1180.5999999999999</v>
      </c>
      <c r="M286" s="323">
        <v>5.9723199999999999</v>
      </c>
      <c r="N286" s="1"/>
      <c r="O286" s="1"/>
    </row>
    <row r="287" spans="1:15" ht="12.75" customHeight="1">
      <c r="A287" s="30">
        <v>277</v>
      </c>
      <c r="B287" s="342" t="s">
        <v>436</v>
      </c>
      <c r="C287" s="323">
        <v>546.29999999999995</v>
      </c>
      <c r="D287" s="324">
        <v>547.44999999999993</v>
      </c>
      <c r="E287" s="324">
        <v>542.84999999999991</v>
      </c>
      <c r="F287" s="324">
        <v>539.4</v>
      </c>
      <c r="G287" s="324">
        <v>534.79999999999995</v>
      </c>
      <c r="H287" s="324">
        <v>550.89999999999986</v>
      </c>
      <c r="I287" s="324">
        <v>555.5</v>
      </c>
      <c r="J287" s="324">
        <v>558.94999999999982</v>
      </c>
      <c r="K287" s="323">
        <v>552.04999999999995</v>
      </c>
      <c r="L287" s="323">
        <v>544</v>
      </c>
      <c r="M287" s="323">
        <v>0.66642000000000001</v>
      </c>
      <c r="N287" s="1"/>
      <c r="O287" s="1"/>
    </row>
    <row r="288" spans="1:15" ht="12.75" customHeight="1">
      <c r="A288" s="30">
        <v>278</v>
      </c>
      <c r="B288" s="342" t="s">
        <v>142</v>
      </c>
      <c r="C288" s="323">
        <v>75.099999999999994</v>
      </c>
      <c r="D288" s="324">
        <v>73.899999999999991</v>
      </c>
      <c r="E288" s="324">
        <v>72.299999999999983</v>
      </c>
      <c r="F288" s="324">
        <v>69.499999999999986</v>
      </c>
      <c r="G288" s="324">
        <v>67.899999999999977</v>
      </c>
      <c r="H288" s="324">
        <v>76.699999999999989</v>
      </c>
      <c r="I288" s="324">
        <v>78.299999999999983</v>
      </c>
      <c r="J288" s="324">
        <v>81.099999999999994</v>
      </c>
      <c r="K288" s="323">
        <v>75.5</v>
      </c>
      <c r="L288" s="323">
        <v>71.099999999999994</v>
      </c>
      <c r="M288" s="323">
        <v>200.21496999999999</v>
      </c>
      <c r="N288" s="1"/>
      <c r="O288" s="1"/>
    </row>
    <row r="289" spans="1:15" ht="12.75" customHeight="1">
      <c r="A289" s="30">
        <v>279</v>
      </c>
      <c r="B289" s="342" t="s">
        <v>143</v>
      </c>
      <c r="C289" s="323">
        <v>2652.6</v>
      </c>
      <c r="D289" s="324">
        <v>2639.2166666666667</v>
      </c>
      <c r="E289" s="324">
        <v>2608.4833333333336</v>
      </c>
      <c r="F289" s="324">
        <v>2564.3666666666668</v>
      </c>
      <c r="G289" s="324">
        <v>2533.6333333333337</v>
      </c>
      <c r="H289" s="324">
        <v>2683.3333333333335</v>
      </c>
      <c r="I289" s="324">
        <v>2714.0666666666662</v>
      </c>
      <c r="J289" s="324">
        <v>2758.1833333333334</v>
      </c>
      <c r="K289" s="323">
        <v>2669.95</v>
      </c>
      <c r="L289" s="323">
        <v>2595.1</v>
      </c>
      <c r="M289" s="323">
        <v>2.3759399999999999</v>
      </c>
      <c r="N289" s="1"/>
      <c r="O289" s="1"/>
    </row>
    <row r="290" spans="1:15" ht="12.75" customHeight="1">
      <c r="A290" s="30">
        <v>280</v>
      </c>
      <c r="B290" s="342" t="s">
        <v>438</v>
      </c>
      <c r="C290" s="323">
        <v>366.85</v>
      </c>
      <c r="D290" s="324">
        <v>371.9666666666667</v>
      </c>
      <c r="E290" s="324">
        <v>356.48333333333341</v>
      </c>
      <c r="F290" s="324">
        <v>346.11666666666673</v>
      </c>
      <c r="G290" s="324">
        <v>330.63333333333344</v>
      </c>
      <c r="H290" s="324">
        <v>382.33333333333337</v>
      </c>
      <c r="I290" s="324">
        <v>397.81666666666672</v>
      </c>
      <c r="J290" s="324">
        <v>408.18333333333334</v>
      </c>
      <c r="K290" s="323">
        <v>387.45</v>
      </c>
      <c r="L290" s="323">
        <v>361.6</v>
      </c>
      <c r="M290" s="323">
        <v>5.1343100000000002</v>
      </c>
      <c r="N290" s="1"/>
      <c r="O290" s="1"/>
    </row>
    <row r="291" spans="1:15" ht="12.75" customHeight="1">
      <c r="A291" s="30">
        <v>281</v>
      </c>
      <c r="B291" s="342" t="s">
        <v>267</v>
      </c>
      <c r="C291" s="323">
        <v>594.04999999999995</v>
      </c>
      <c r="D291" s="324">
        <v>593.23333333333323</v>
      </c>
      <c r="E291" s="324">
        <v>587.46666666666647</v>
      </c>
      <c r="F291" s="324">
        <v>580.88333333333321</v>
      </c>
      <c r="G291" s="324">
        <v>575.11666666666645</v>
      </c>
      <c r="H291" s="324">
        <v>599.81666666666649</v>
      </c>
      <c r="I291" s="324">
        <v>605.58333333333314</v>
      </c>
      <c r="J291" s="324">
        <v>612.16666666666652</v>
      </c>
      <c r="K291" s="323">
        <v>599</v>
      </c>
      <c r="L291" s="323">
        <v>586.65</v>
      </c>
      <c r="M291" s="323">
        <v>14.92679</v>
      </c>
      <c r="N291" s="1"/>
      <c r="O291" s="1"/>
    </row>
    <row r="292" spans="1:15" ht="12.75" customHeight="1">
      <c r="A292" s="30">
        <v>282</v>
      </c>
      <c r="B292" s="342" t="s">
        <v>439</v>
      </c>
      <c r="C292" s="323">
        <v>10593.75</v>
      </c>
      <c r="D292" s="324">
        <v>10467.916666666666</v>
      </c>
      <c r="E292" s="324">
        <v>10145.833333333332</v>
      </c>
      <c r="F292" s="324">
        <v>9697.9166666666661</v>
      </c>
      <c r="G292" s="324">
        <v>9375.8333333333321</v>
      </c>
      <c r="H292" s="324">
        <v>10915.833333333332</v>
      </c>
      <c r="I292" s="324">
        <v>11237.916666666664</v>
      </c>
      <c r="J292" s="324">
        <v>11685.833333333332</v>
      </c>
      <c r="K292" s="323">
        <v>10790</v>
      </c>
      <c r="L292" s="323">
        <v>10020</v>
      </c>
      <c r="M292" s="323">
        <v>0.17044000000000001</v>
      </c>
      <c r="N292" s="1"/>
      <c r="O292" s="1"/>
    </row>
    <row r="293" spans="1:15" ht="12.75" customHeight="1">
      <c r="A293" s="30">
        <v>283</v>
      </c>
      <c r="B293" s="342" t="s">
        <v>440</v>
      </c>
      <c r="C293" s="323">
        <v>54.2</v>
      </c>
      <c r="D293" s="324">
        <v>53.75</v>
      </c>
      <c r="E293" s="324">
        <v>52.9</v>
      </c>
      <c r="F293" s="324">
        <v>51.6</v>
      </c>
      <c r="G293" s="324">
        <v>50.75</v>
      </c>
      <c r="H293" s="324">
        <v>55.05</v>
      </c>
      <c r="I293" s="324">
        <v>55.899999999999991</v>
      </c>
      <c r="J293" s="324">
        <v>57.199999999999996</v>
      </c>
      <c r="K293" s="323">
        <v>54.6</v>
      </c>
      <c r="L293" s="323">
        <v>52.45</v>
      </c>
      <c r="M293" s="323">
        <v>45.094589999999997</v>
      </c>
      <c r="N293" s="1"/>
      <c r="O293" s="1"/>
    </row>
    <row r="294" spans="1:15" ht="12.75" customHeight="1">
      <c r="A294" s="30">
        <v>284</v>
      </c>
      <c r="B294" s="342" t="s">
        <v>144</v>
      </c>
      <c r="C294" s="323">
        <v>366.8</v>
      </c>
      <c r="D294" s="324">
        <v>363.8</v>
      </c>
      <c r="E294" s="324">
        <v>356.40000000000003</v>
      </c>
      <c r="F294" s="324">
        <v>346</v>
      </c>
      <c r="G294" s="324">
        <v>338.6</v>
      </c>
      <c r="H294" s="324">
        <v>374.20000000000005</v>
      </c>
      <c r="I294" s="324">
        <v>381.6</v>
      </c>
      <c r="J294" s="324">
        <v>392.00000000000006</v>
      </c>
      <c r="K294" s="323">
        <v>371.2</v>
      </c>
      <c r="L294" s="323">
        <v>353.4</v>
      </c>
      <c r="M294" s="323">
        <v>48.262540000000001</v>
      </c>
      <c r="N294" s="1"/>
      <c r="O294" s="1"/>
    </row>
    <row r="295" spans="1:15" ht="12.75" customHeight="1">
      <c r="A295" s="30">
        <v>285</v>
      </c>
      <c r="B295" s="342" t="s">
        <v>441</v>
      </c>
      <c r="C295" s="323">
        <v>3332.7</v>
      </c>
      <c r="D295" s="324">
        <v>3361</v>
      </c>
      <c r="E295" s="324">
        <v>3282</v>
      </c>
      <c r="F295" s="324">
        <v>3231.3</v>
      </c>
      <c r="G295" s="324">
        <v>3152.3</v>
      </c>
      <c r="H295" s="324">
        <v>3411.7</v>
      </c>
      <c r="I295" s="324">
        <v>3490.7</v>
      </c>
      <c r="J295" s="324">
        <v>3541.3999999999996</v>
      </c>
      <c r="K295" s="323">
        <v>3440</v>
      </c>
      <c r="L295" s="323">
        <v>3310.3</v>
      </c>
      <c r="M295" s="323">
        <v>3.00162</v>
      </c>
      <c r="N295" s="1"/>
      <c r="O295" s="1"/>
    </row>
    <row r="296" spans="1:15" ht="12.75" customHeight="1">
      <c r="A296" s="30">
        <v>286</v>
      </c>
      <c r="B296" s="342" t="s">
        <v>839</v>
      </c>
      <c r="C296" s="323">
        <v>1064.4000000000001</v>
      </c>
      <c r="D296" s="324">
        <v>1080.8833333333334</v>
      </c>
      <c r="E296" s="324">
        <v>1037.8666666666668</v>
      </c>
      <c r="F296" s="324">
        <v>1011.3333333333333</v>
      </c>
      <c r="G296" s="324">
        <v>968.31666666666661</v>
      </c>
      <c r="H296" s="324">
        <v>1107.416666666667</v>
      </c>
      <c r="I296" s="324">
        <v>1150.4333333333338</v>
      </c>
      <c r="J296" s="324">
        <v>1176.9666666666672</v>
      </c>
      <c r="K296" s="323">
        <v>1123.9000000000001</v>
      </c>
      <c r="L296" s="323">
        <v>1054.3499999999999</v>
      </c>
      <c r="M296" s="323">
        <v>4.0847899999999999</v>
      </c>
      <c r="N296" s="1"/>
      <c r="O296" s="1"/>
    </row>
    <row r="297" spans="1:15" ht="12.75" customHeight="1">
      <c r="A297" s="30">
        <v>287</v>
      </c>
      <c r="B297" s="342" t="s">
        <v>145</v>
      </c>
      <c r="C297" s="323">
        <v>1774.05</v>
      </c>
      <c r="D297" s="324">
        <v>1757.4000000000003</v>
      </c>
      <c r="E297" s="324">
        <v>1737.8000000000006</v>
      </c>
      <c r="F297" s="324">
        <v>1701.5500000000004</v>
      </c>
      <c r="G297" s="324">
        <v>1681.9500000000007</v>
      </c>
      <c r="H297" s="324">
        <v>1793.6500000000005</v>
      </c>
      <c r="I297" s="324">
        <v>1813.2500000000005</v>
      </c>
      <c r="J297" s="324">
        <v>1849.5000000000005</v>
      </c>
      <c r="K297" s="323">
        <v>1777</v>
      </c>
      <c r="L297" s="323">
        <v>1721.15</v>
      </c>
      <c r="M297" s="323">
        <v>39.860300000000002</v>
      </c>
      <c r="N297" s="1"/>
      <c r="O297" s="1"/>
    </row>
    <row r="298" spans="1:15" ht="12.75" customHeight="1">
      <c r="A298" s="30">
        <v>288</v>
      </c>
      <c r="B298" s="342" t="s">
        <v>146</v>
      </c>
      <c r="C298" s="323">
        <v>6117.55</v>
      </c>
      <c r="D298" s="324">
        <v>6075.8666666666659</v>
      </c>
      <c r="E298" s="324">
        <v>6001.7333333333318</v>
      </c>
      <c r="F298" s="324">
        <v>5885.9166666666661</v>
      </c>
      <c r="G298" s="324">
        <v>5811.7833333333319</v>
      </c>
      <c r="H298" s="324">
        <v>6191.6833333333316</v>
      </c>
      <c r="I298" s="324">
        <v>6265.8166666666648</v>
      </c>
      <c r="J298" s="324">
        <v>6381.6333333333314</v>
      </c>
      <c r="K298" s="323">
        <v>6150</v>
      </c>
      <c r="L298" s="323">
        <v>5960.05</v>
      </c>
      <c r="M298" s="323">
        <v>2.4908000000000001</v>
      </c>
      <c r="N298" s="1"/>
      <c r="O298" s="1"/>
    </row>
    <row r="299" spans="1:15" ht="12.75" customHeight="1">
      <c r="A299" s="30">
        <v>289</v>
      </c>
      <c r="B299" s="342" t="s">
        <v>147</v>
      </c>
      <c r="C299" s="323">
        <v>4878.55</v>
      </c>
      <c r="D299" s="324">
        <v>4830.083333333333</v>
      </c>
      <c r="E299" s="324">
        <v>4768.5166666666664</v>
      </c>
      <c r="F299" s="324">
        <v>4658.4833333333336</v>
      </c>
      <c r="G299" s="324">
        <v>4596.916666666667</v>
      </c>
      <c r="H299" s="324">
        <v>4940.1166666666659</v>
      </c>
      <c r="I299" s="324">
        <v>5001.6833333333334</v>
      </c>
      <c r="J299" s="324">
        <v>5111.7166666666653</v>
      </c>
      <c r="K299" s="323">
        <v>4891.6499999999996</v>
      </c>
      <c r="L299" s="323">
        <v>4720.05</v>
      </c>
      <c r="M299" s="323">
        <v>2.3595600000000001</v>
      </c>
      <c r="N299" s="1"/>
      <c r="O299" s="1"/>
    </row>
    <row r="300" spans="1:15" ht="12.75" customHeight="1">
      <c r="A300" s="30">
        <v>290</v>
      </c>
      <c r="B300" s="342" t="s">
        <v>148</v>
      </c>
      <c r="C300" s="323">
        <v>757.25</v>
      </c>
      <c r="D300" s="324">
        <v>757.83333333333337</v>
      </c>
      <c r="E300" s="324">
        <v>750.06666666666672</v>
      </c>
      <c r="F300" s="324">
        <v>742.88333333333333</v>
      </c>
      <c r="G300" s="324">
        <v>735.11666666666667</v>
      </c>
      <c r="H300" s="324">
        <v>765.01666666666677</v>
      </c>
      <c r="I300" s="324">
        <v>772.78333333333342</v>
      </c>
      <c r="J300" s="324">
        <v>779.96666666666681</v>
      </c>
      <c r="K300" s="323">
        <v>765.6</v>
      </c>
      <c r="L300" s="323">
        <v>750.65</v>
      </c>
      <c r="M300" s="323">
        <v>12.618650000000001</v>
      </c>
      <c r="N300" s="1"/>
      <c r="O300" s="1"/>
    </row>
    <row r="301" spans="1:15" ht="12.75" customHeight="1">
      <c r="A301" s="30">
        <v>291</v>
      </c>
      <c r="B301" s="342" t="s">
        <v>442</v>
      </c>
      <c r="C301" s="323">
        <v>2347.15</v>
      </c>
      <c r="D301" s="324">
        <v>2358.75</v>
      </c>
      <c r="E301" s="324">
        <v>2328.4</v>
      </c>
      <c r="F301" s="324">
        <v>2309.65</v>
      </c>
      <c r="G301" s="324">
        <v>2279.3000000000002</v>
      </c>
      <c r="H301" s="324">
        <v>2377.5</v>
      </c>
      <c r="I301" s="324">
        <v>2407.8500000000004</v>
      </c>
      <c r="J301" s="324">
        <v>2426.6</v>
      </c>
      <c r="K301" s="323">
        <v>2389.1</v>
      </c>
      <c r="L301" s="323">
        <v>2340</v>
      </c>
      <c r="M301" s="323">
        <v>0.39999000000000001</v>
      </c>
      <c r="N301" s="1"/>
      <c r="O301" s="1"/>
    </row>
    <row r="302" spans="1:15" ht="12.75" customHeight="1">
      <c r="A302" s="30">
        <v>292</v>
      </c>
      <c r="B302" s="342" t="s">
        <v>840</v>
      </c>
      <c r="C302" s="323">
        <v>420.3</v>
      </c>
      <c r="D302" s="324">
        <v>420.55</v>
      </c>
      <c r="E302" s="324">
        <v>417.3</v>
      </c>
      <c r="F302" s="324">
        <v>414.3</v>
      </c>
      <c r="G302" s="324">
        <v>411.05</v>
      </c>
      <c r="H302" s="324">
        <v>423.55</v>
      </c>
      <c r="I302" s="324">
        <v>426.8</v>
      </c>
      <c r="J302" s="324">
        <v>429.8</v>
      </c>
      <c r="K302" s="323">
        <v>423.8</v>
      </c>
      <c r="L302" s="323">
        <v>417.55</v>
      </c>
      <c r="M302" s="323">
        <v>3.16323</v>
      </c>
      <c r="N302" s="1"/>
      <c r="O302" s="1"/>
    </row>
    <row r="303" spans="1:15" ht="12.75" customHeight="1">
      <c r="A303" s="30">
        <v>293</v>
      </c>
      <c r="B303" s="342" t="s">
        <v>149</v>
      </c>
      <c r="C303" s="323">
        <v>785.6</v>
      </c>
      <c r="D303" s="324">
        <v>781.2166666666667</v>
      </c>
      <c r="E303" s="324">
        <v>773.38333333333344</v>
      </c>
      <c r="F303" s="324">
        <v>761.16666666666674</v>
      </c>
      <c r="G303" s="324">
        <v>753.33333333333348</v>
      </c>
      <c r="H303" s="324">
        <v>793.43333333333339</v>
      </c>
      <c r="I303" s="324">
        <v>801.26666666666665</v>
      </c>
      <c r="J303" s="324">
        <v>813.48333333333335</v>
      </c>
      <c r="K303" s="323">
        <v>789.05</v>
      </c>
      <c r="L303" s="323">
        <v>769</v>
      </c>
      <c r="M303" s="323">
        <v>54.368749999999999</v>
      </c>
      <c r="N303" s="1"/>
      <c r="O303" s="1"/>
    </row>
    <row r="304" spans="1:15" ht="12.75" customHeight="1">
      <c r="A304" s="30">
        <v>294</v>
      </c>
      <c r="B304" s="342" t="s">
        <v>150</v>
      </c>
      <c r="C304" s="323">
        <v>160.4</v>
      </c>
      <c r="D304" s="324">
        <v>158.93333333333334</v>
      </c>
      <c r="E304" s="324">
        <v>156.96666666666667</v>
      </c>
      <c r="F304" s="324">
        <v>153.53333333333333</v>
      </c>
      <c r="G304" s="324">
        <v>151.56666666666666</v>
      </c>
      <c r="H304" s="324">
        <v>162.36666666666667</v>
      </c>
      <c r="I304" s="324">
        <v>164.33333333333337</v>
      </c>
      <c r="J304" s="324">
        <v>167.76666666666668</v>
      </c>
      <c r="K304" s="323">
        <v>160.9</v>
      </c>
      <c r="L304" s="323">
        <v>155.5</v>
      </c>
      <c r="M304" s="323">
        <v>44.409190000000002</v>
      </c>
      <c r="N304" s="1"/>
      <c r="O304" s="1"/>
    </row>
    <row r="305" spans="1:15" ht="12.75" customHeight="1">
      <c r="A305" s="30">
        <v>295</v>
      </c>
      <c r="B305" s="342" t="s">
        <v>316</v>
      </c>
      <c r="C305" s="323">
        <v>17.850000000000001</v>
      </c>
      <c r="D305" s="324">
        <v>17.849999999999998</v>
      </c>
      <c r="E305" s="324">
        <v>17.749999999999996</v>
      </c>
      <c r="F305" s="324">
        <v>17.649999999999999</v>
      </c>
      <c r="G305" s="324">
        <v>17.549999999999997</v>
      </c>
      <c r="H305" s="324">
        <v>17.949999999999996</v>
      </c>
      <c r="I305" s="324">
        <v>18.049999999999997</v>
      </c>
      <c r="J305" s="324">
        <v>18.149999999999995</v>
      </c>
      <c r="K305" s="323">
        <v>17.95</v>
      </c>
      <c r="L305" s="323">
        <v>17.75</v>
      </c>
      <c r="M305" s="323">
        <v>24.264500000000002</v>
      </c>
      <c r="N305" s="1"/>
      <c r="O305" s="1"/>
    </row>
    <row r="306" spans="1:15" ht="12.75" customHeight="1">
      <c r="A306" s="30">
        <v>296</v>
      </c>
      <c r="B306" s="342" t="s">
        <v>445</v>
      </c>
      <c r="C306" s="323">
        <v>170.95</v>
      </c>
      <c r="D306" s="324">
        <v>173.1</v>
      </c>
      <c r="E306" s="324">
        <v>168.2</v>
      </c>
      <c r="F306" s="324">
        <v>165.45</v>
      </c>
      <c r="G306" s="324">
        <v>160.54999999999998</v>
      </c>
      <c r="H306" s="324">
        <v>175.85</v>
      </c>
      <c r="I306" s="324">
        <v>180.75000000000003</v>
      </c>
      <c r="J306" s="324">
        <v>183.5</v>
      </c>
      <c r="K306" s="323">
        <v>178</v>
      </c>
      <c r="L306" s="323">
        <v>170.35</v>
      </c>
      <c r="M306" s="323">
        <v>2.47668</v>
      </c>
      <c r="N306" s="1"/>
      <c r="O306" s="1"/>
    </row>
    <row r="307" spans="1:15" ht="12.75" customHeight="1">
      <c r="A307" s="30">
        <v>297</v>
      </c>
      <c r="B307" s="342" t="s">
        <v>447</v>
      </c>
      <c r="C307" s="323">
        <v>428.8</v>
      </c>
      <c r="D307" s="324">
        <v>432.59999999999997</v>
      </c>
      <c r="E307" s="324">
        <v>422.19999999999993</v>
      </c>
      <c r="F307" s="324">
        <v>415.59999999999997</v>
      </c>
      <c r="G307" s="324">
        <v>405.19999999999993</v>
      </c>
      <c r="H307" s="324">
        <v>439.19999999999993</v>
      </c>
      <c r="I307" s="324">
        <v>449.59999999999991</v>
      </c>
      <c r="J307" s="324">
        <v>456.19999999999993</v>
      </c>
      <c r="K307" s="323">
        <v>443</v>
      </c>
      <c r="L307" s="323">
        <v>426</v>
      </c>
      <c r="M307" s="323">
        <v>0.65264</v>
      </c>
      <c r="N307" s="1"/>
      <c r="O307" s="1"/>
    </row>
    <row r="308" spans="1:15" ht="12.75" customHeight="1">
      <c r="A308" s="30">
        <v>298</v>
      </c>
      <c r="B308" s="342" t="s">
        <v>151</v>
      </c>
      <c r="C308" s="323">
        <v>116.65</v>
      </c>
      <c r="D308" s="324">
        <v>116.14999999999999</v>
      </c>
      <c r="E308" s="324">
        <v>114.69999999999999</v>
      </c>
      <c r="F308" s="324">
        <v>112.75</v>
      </c>
      <c r="G308" s="324">
        <v>111.3</v>
      </c>
      <c r="H308" s="324">
        <v>118.09999999999998</v>
      </c>
      <c r="I308" s="324">
        <v>119.55</v>
      </c>
      <c r="J308" s="324">
        <v>121.49999999999997</v>
      </c>
      <c r="K308" s="323">
        <v>117.6</v>
      </c>
      <c r="L308" s="323">
        <v>114.2</v>
      </c>
      <c r="M308" s="323">
        <v>67.027609999999996</v>
      </c>
      <c r="N308" s="1"/>
      <c r="O308" s="1"/>
    </row>
    <row r="309" spans="1:15" ht="12.75" customHeight="1">
      <c r="A309" s="30">
        <v>299</v>
      </c>
      <c r="B309" s="342" t="s">
        <v>152</v>
      </c>
      <c r="C309" s="323">
        <v>492.1</v>
      </c>
      <c r="D309" s="324">
        <v>494.5333333333333</v>
      </c>
      <c r="E309" s="324">
        <v>484.06666666666661</v>
      </c>
      <c r="F309" s="324">
        <v>476.0333333333333</v>
      </c>
      <c r="G309" s="324">
        <v>465.56666666666661</v>
      </c>
      <c r="H309" s="324">
        <v>502.56666666666661</v>
      </c>
      <c r="I309" s="324">
        <v>513.0333333333333</v>
      </c>
      <c r="J309" s="324">
        <v>521.06666666666661</v>
      </c>
      <c r="K309" s="323">
        <v>505</v>
      </c>
      <c r="L309" s="323">
        <v>486.5</v>
      </c>
      <c r="M309" s="323">
        <v>11.430120000000001</v>
      </c>
      <c r="N309" s="1"/>
      <c r="O309" s="1"/>
    </row>
    <row r="310" spans="1:15" ht="12.75" customHeight="1">
      <c r="A310" s="30">
        <v>300</v>
      </c>
      <c r="B310" s="342" t="s">
        <v>153</v>
      </c>
      <c r="C310" s="323">
        <v>7766.65</v>
      </c>
      <c r="D310" s="324">
        <v>7704.0999999999995</v>
      </c>
      <c r="E310" s="324">
        <v>7599.1999999999989</v>
      </c>
      <c r="F310" s="324">
        <v>7431.7499999999991</v>
      </c>
      <c r="G310" s="324">
        <v>7326.8499999999985</v>
      </c>
      <c r="H310" s="324">
        <v>7871.5499999999993</v>
      </c>
      <c r="I310" s="324">
        <v>7976.4499999999989</v>
      </c>
      <c r="J310" s="324">
        <v>8143.9</v>
      </c>
      <c r="K310" s="323">
        <v>7809</v>
      </c>
      <c r="L310" s="323">
        <v>7536.65</v>
      </c>
      <c r="M310" s="323">
        <v>10.93502</v>
      </c>
      <c r="N310" s="1"/>
      <c r="O310" s="1"/>
    </row>
    <row r="311" spans="1:15" ht="12.75" customHeight="1">
      <c r="A311" s="30">
        <v>301</v>
      </c>
      <c r="B311" s="342" t="s">
        <v>841</v>
      </c>
      <c r="C311" s="323">
        <v>3029.8</v>
      </c>
      <c r="D311" s="324">
        <v>3026.2666666666664</v>
      </c>
      <c r="E311" s="324">
        <v>2978.5333333333328</v>
      </c>
      <c r="F311" s="324">
        <v>2927.2666666666664</v>
      </c>
      <c r="G311" s="324">
        <v>2879.5333333333328</v>
      </c>
      <c r="H311" s="324">
        <v>3077.5333333333328</v>
      </c>
      <c r="I311" s="324">
        <v>3125.2666666666664</v>
      </c>
      <c r="J311" s="324">
        <v>3176.5333333333328</v>
      </c>
      <c r="K311" s="323">
        <v>3074</v>
      </c>
      <c r="L311" s="323">
        <v>2975</v>
      </c>
      <c r="M311" s="323">
        <v>0.65800999999999998</v>
      </c>
      <c r="N311" s="1"/>
      <c r="O311" s="1"/>
    </row>
    <row r="312" spans="1:15" ht="12.75" customHeight="1">
      <c r="A312" s="30">
        <v>302</v>
      </c>
      <c r="B312" s="342" t="s">
        <v>449</v>
      </c>
      <c r="C312" s="323">
        <v>328.25</v>
      </c>
      <c r="D312" s="324">
        <v>332.16666666666669</v>
      </c>
      <c r="E312" s="324">
        <v>322.23333333333335</v>
      </c>
      <c r="F312" s="324">
        <v>316.21666666666664</v>
      </c>
      <c r="G312" s="324">
        <v>306.2833333333333</v>
      </c>
      <c r="H312" s="324">
        <v>338.18333333333339</v>
      </c>
      <c r="I312" s="324">
        <v>348.11666666666667</v>
      </c>
      <c r="J312" s="324">
        <v>354.13333333333344</v>
      </c>
      <c r="K312" s="323">
        <v>342.1</v>
      </c>
      <c r="L312" s="323">
        <v>326.14999999999998</v>
      </c>
      <c r="M312" s="323">
        <v>15.929919999999999</v>
      </c>
      <c r="N312" s="1"/>
      <c r="O312" s="1"/>
    </row>
    <row r="313" spans="1:15" ht="12.75" customHeight="1">
      <c r="A313" s="30">
        <v>303</v>
      </c>
      <c r="B313" s="342" t="s">
        <v>450</v>
      </c>
      <c r="C313" s="323">
        <v>251.45</v>
      </c>
      <c r="D313" s="324">
        <v>250.63333333333333</v>
      </c>
      <c r="E313" s="324">
        <v>247.46666666666664</v>
      </c>
      <c r="F313" s="324">
        <v>243.48333333333332</v>
      </c>
      <c r="G313" s="324">
        <v>240.31666666666663</v>
      </c>
      <c r="H313" s="324">
        <v>254.61666666666665</v>
      </c>
      <c r="I313" s="324">
        <v>257.7833333333333</v>
      </c>
      <c r="J313" s="324">
        <v>261.76666666666665</v>
      </c>
      <c r="K313" s="323">
        <v>253.8</v>
      </c>
      <c r="L313" s="323">
        <v>246.65</v>
      </c>
      <c r="M313" s="323">
        <v>1.95821</v>
      </c>
      <c r="N313" s="1"/>
      <c r="O313" s="1"/>
    </row>
    <row r="314" spans="1:15" ht="12.75" customHeight="1">
      <c r="A314" s="30">
        <v>304</v>
      </c>
      <c r="B314" s="342" t="s">
        <v>154</v>
      </c>
      <c r="C314" s="323">
        <v>916.15</v>
      </c>
      <c r="D314" s="324">
        <v>906.85</v>
      </c>
      <c r="E314" s="324">
        <v>895.5</v>
      </c>
      <c r="F314" s="324">
        <v>874.85</v>
      </c>
      <c r="G314" s="324">
        <v>863.5</v>
      </c>
      <c r="H314" s="324">
        <v>927.5</v>
      </c>
      <c r="I314" s="324">
        <v>938.85000000000014</v>
      </c>
      <c r="J314" s="324">
        <v>959.5</v>
      </c>
      <c r="K314" s="323">
        <v>918.2</v>
      </c>
      <c r="L314" s="323">
        <v>886.2</v>
      </c>
      <c r="M314" s="323">
        <v>10.29613</v>
      </c>
      <c r="N314" s="1"/>
      <c r="O314" s="1"/>
    </row>
    <row r="315" spans="1:15" ht="12.75" customHeight="1">
      <c r="A315" s="30">
        <v>305</v>
      </c>
      <c r="B315" s="342" t="s">
        <v>455</v>
      </c>
      <c r="C315" s="323">
        <v>1419.5</v>
      </c>
      <c r="D315" s="324">
        <v>1426.05</v>
      </c>
      <c r="E315" s="324">
        <v>1403.4499999999998</v>
      </c>
      <c r="F315" s="324">
        <v>1387.3999999999999</v>
      </c>
      <c r="G315" s="324">
        <v>1364.7999999999997</v>
      </c>
      <c r="H315" s="324">
        <v>1442.1</v>
      </c>
      <c r="I315" s="324">
        <v>1464.6999999999998</v>
      </c>
      <c r="J315" s="324">
        <v>1480.75</v>
      </c>
      <c r="K315" s="323">
        <v>1448.65</v>
      </c>
      <c r="L315" s="323">
        <v>1410</v>
      </c>
      <c r="M315" s="323">
        <v>4.86754</v>
      </c>
      <c r="N315" s="1"/>
      <c r="O315" s="1"/>
    </row>
    <row r="316" spans="1:15" ht="12.75" customHeight="1">
      <c r="A316" s="30">
        <v>306</v>
      </c>
      <c r="B316" s="342" t="s">
        <v>155</v>
      </c>
      <c r="C316" s="323">
        <v>2002.85</v>
      </c>
      <c r="D316" s="324">
        <v>1979.7333333333333</v>
      </c>
      <c r="E316" s="324">
        <v>1948.1166666666668</v>
      </c>
      <c r="F316" s="324">
        <v>1893.3833333333334</v>
      </c>
      <c r="G316" s="324">
        <v>1861.7666666666669</v>
      </c>
      <c r="H316" s="324">
        <v>2034.4666666666667</v>
      </c>
      <c r="I316" s="324">
        <v>2066.083333333333</v>
      </c>
      <c r="J316" s="324">
        <v>2120.8166666666666</v>
      </c>
      <c r="K316" s="323">
        <v>2011.35</v>
      </c>
      <c r="L316" s="323">
        <v>1925</v>
      </c>
      <c r="M316" s="323">
        <v>1.8668100000000001</v>
      </c>
      <c r="N316" s="1"/>
      <c r="O316" s="1"/>
    </row>
    <row r="317" spans="1:15" ht="12.75" customHeight="1">
      <c r="A317" s="30">
        <v>307</v>
      </c>
      <c r="B317" s="342" t="s">
        <v>156</v>
      </c>
      <c r="C317" s="323">
        <v>784.05</v>
      </c>
      <c r="D317" s="324">
        <v>782.4</v>
      </c>
      <c r="E317" s="324">
        <v>770.8</v>
      </c>
      <c r="F317" s="324">
        <v>757.55</v>
      </c>
      <c r="G317" s="324">
        <v>745.94999999999993</v>
      </c>
      <c r="H317" s="324">
        <v>795.65</v>
      </c>
      <c r="I317" s="324">
        <v>807.25000000000011</v>
      </c>
      <c r="J317" s="324">
        <v>820.5</v>
      </c>
      <c r="K317" s="323">
        <v>794</v>
      </c>
      <c r="L317" s="323">
        <v>769.15</v>
      </c>
      <c r="M317" s="323">
        <v>5.7799399999999999</v>
      </c>
      <c r="N317" s="1"/>
      <c r="O317" s="1"/>
    </row>
    <row r="318" spans="1:15" ht="12.75" customHeight="1">
      <c r="A318" s="30">
        <v>308</v>
      </c>
      <c r="B318" s="342" t="s">
        <v>157</v>
      </c>
      <c r="C318" s="323">
        <v>753.05</v>
      </c>
      <c r="D318" s="324">
        <v>756.13333333333333</v>
      </c>
      <c r="E318" s="324">
        <v>743.26666666666665</v>
      </c>
      <c r="F318" s="324">
        <v>733.48333333333335</v>
      </c>
      <c r="G318" s="324">
        <v>720.61666666666667</v>
      </c>
      <c r="H318" s="324">
        <v>765.91666666666663</v>
      </c>
      <c r="I318" s="324">
        <v>778.78333333333319</v>
      </c>
      <c r="J318" s="324">
        <v>788.56666666666661</v>
      </c>
      <c r="K318" s="323">
        <v>769</v>
      </c>
      <c r="L318" s="323">
        <v>746.35</v>
      </c>
      <c r="M318" s="323">
        <v>3.3475299999999999</v>
      </c>
      <c r="N318" s="1"/>
      <c r="O318" s="1"/>
    </row>
    <row r="319" spans="1:15" ht="12.75" customHeight="1">
      <c r="A319" s="30">
        <v>309</v>
      </c>
      <c r="B319" s="342" t="s">
        <v>446</v>
      </c>
      <c r="C319" s="323">
        <v>233.25</v>
      </c>
      <c r="D319" s="324">
        <v>228.08333333333334</v>
      </c>
      <c r="E319" s="324">
        <v>218.16666666666669</v>
      </c>
      <c r="F319" s="324">
        <v>203.08333333333334</v>
      </c>
      <c r="G319" s="324">
        <v>193.16666666666669</v>
      </c>
      <c r="H319" s="324">
        <v>243.16666666666669</v>
      </c>
      <c r="I319" s="324">
        <v>253.08333333333337</v>
      </c>
      <c r="J319" s="324">
        <v>268.16666666666669</v>
      </c>
      <c r="K319" s="323">
        <v>238</v>
      </c>
      <c r="L319" s="323">
        <v>213</v>
      </c>
      <c r="M319" s="323">
        <v>48.17839</v>
      </c>
      <c r="N319" s="1"/>
      <c r="O319" s="1"/>
    </row>
    <row r="320" spans="1:15" ht="12.75" customHeight="1">
      <c r="A320" s="30">
        <v>310</v>
      </c>
      <c r="B320" s="342" t="s">
        <v>453</v>
      </c>
      <c r="C320" s="323">
        <v>168.25</v>
      </c>
      <c r="D320" s="324">
        <v>167.79999999999998</v>
      </c>
      <c r="E320" s="324">
        <v>165.69999999999996</v>
      </c>
      <c r="F320" s="324">
        <v>163.14999999999998</v>
      </c>
      <c r="G320" s="324">
        <v>161.04999999999995</v>
      </c>
      <c r="H320" s="324">
        <v>170.34999999999997</v>
      </c>
      <c r="I320" s="324">
        <v>172.45</v>
      </c>
      <c r="J320" s="324">
        <v>174.99999999999997</v>
      </c>
      <c r="K320" s="323">
        <v>169.9</v>
      </c>
      <c r="L320" s="323">
        <v>165.25</v>
      </c>
      <c r="M320" s="323">
        <v>3.2341099999999998</v>
      </c>
      <c r="N320" s="1"/>
      <c r="O320" s="1"/>
    </row>
    <row r="321" spans="1:15" ht="12.75" customHeight="1">
      <c r="A321" s="30">
        <v>311</v>
      </c>
      <c r="B321" s="342" t="s">
        <v>451</v>
      </c>
      <c r="C321" s="323">
        <v>199.1</v>
      </c>
      <c r="D321" s="324">
        <v>198.4666666666667</v>
      </c>
      <c r="E321" s="324">
        <v>195.93333333333339</v>
      </c>
      <c r="F321" s="324">
        <v>192.76666666666671</v>
      </c>
      <c r="G321" s="324">
        <v>190.23333333333341</v>
      </c>
      <c r="H321" s="324">
        <v>201.63333333333338</v>
      </c>
      <c r="I321" s="324">
        <v>204.16666666666669</v>
      </c>
      <c r="J321" s="324">
        <v>207.33333333333337</v>
      </c>
      <c r="K321" s="323">
        <v>201</v>
      </c>
      <c r="L321" s="323">
        <v>195.3</v>
      </c>
      <c r="M321" s="323">
        <v>4.0688199999999997</v>
      </c>
      <c r="N321" s="1"/>
      <c r="O321" s="1"/>
    </row>
    <row r="322" spans="1:15" ht="12.75" customHeight="1">
      <c r="A322" s="30">
        <v>312</v>
      </c>
      <c r="B322" s="342" t="s">
        <v>452</v>
      </c>
      <c r="C322" s="323">
        <v>986.45</v>
      </c>
      <c r="D322" s="324">
        <v>991.4666666666667</v>
      </c>
      <c r="E322" s="324">
        <v>975.18333333333339</v>
      </c>
      <c r="F322" s="324">
        <v>963.91666666666674</v>
      </c>
      <c r="G322" s="324">
        <v>947.63333333333344</v>
      </c>
      <c r="H322" s="324">
        <v>1002.7333333333333</v>
      </c>
      <c r="I322" s="324">
        <v>1019.0166666666667</v>
      </c>
      <c r="J322" s="324">
        <v>1030.2833333333333</v>
      </c>
      <c r="K322" s="323">
        <v>1007.75</v>
      </c>
      <c r="L322" s="323">
        <v>980.2</v>
      </c>
      <c r="M322" s="323">
        <v>1.67652</v>
      </c>
      <c r="N322" s="1"/>
      <c r="O322" s="1"/>
    </row>
    <row r="323" spans="1:15" ht="12.75" customHeight="1">
      <c r="A323" s="30">
        <v>313</v>
      </c>
      <c r="B323" s="342" t="s">
        <v>158</v>
      </c>
      <c r="C323" s="323">
        <v>4034.4</v>
      </c>
      <c r="D323" s="324">
        <v>4011.7999999999997</v>
      </c>
      <c r="E323" s="324">
        <v>3978.5999999999995</v>
      </c>
      <c r="F323" s="324">
        <v>3922.7999999999997</v>
      </c>
      <c r="G323" s="324">
        <v>3889.5999999999995</v>
      </c>
      <c r="H323" s="324">
        <v>4067.5999999999995</v>
      </c>
      <c r="I323" s="324">
        <v>4100.7999999999993</v>
      </c>
      <c r="J323" s="324">
        <v>4156.5999999999995</v>
      </c>
      <c r="K323" s="323">
        <v>4045</v>
      </c>
      <c r="L323" s="323">
        <v>3956</v>
      </c>
      <c r="M323" s="323">
        <v>4.2267999999999999</v>
      </c>
      <c r="N323" s="1"/>
      <c r="O323" s="1"/>
    </row>
    <row r="324" spans="1:15" ht="12.75" customHeight="1">
      <c r="A324" s="30">
        <v>314</v>
      </c>
      <c r="B324" s="342" t="s">
        <v>443</v>
      </c>
      <c r="C324" s="323">
        <v>46.05</v>
      </c>
      <c r="D324" s="324">
        <v>46.283333333333331</v>
      </c>
      <c r="E324" s="324">
        <v>45.566666666666663</v>
      </c>
      <c r="F324" s="324">
        <v>45.083333333333329</v>
      </c>
      <c r="G324" s="324">
        <v>44.36666666666666</v>
      </c>
      <c r="H324" s="324">
        <v>46.766666666666666</v>
      </c>
      <c r="I324" s="324">
        <v>47.483333333333334</v>
      </c>
      <c r="J324" s="324">
        <v>47.966666666666669</v>
      </c>
      <c r="K324" s="323">
        <v>47</v>
      </c>
      <c r="L324" s="323">
        <v>45.8</v>
      </c>
      <c r="M324" s="323">
        <v>16.805879999999998</v>
      </c>
      <c r="N324" s="1"/>
      <c r="O324" s="1"/>
    </row>
    <row r="325" spans="1:15" ht="12.75" customHeight="1">
      <c r="A325" s="30">
        <v>315</v>
      </c>
      <c r="B325" s="342" t="s">
        <v>444</v>
      </c>
      <c r="C325" s="323">
        <v>173</v>
      </c>
      <c r="D325" s="324">
        <v>173.23333333333335</v>
      </c>
      <c r="E325" s="324">
        <v>171.51666666666671</v>
      </c>
      <c r="F325" s="324">
        <v>170.03333333333336</v>
      </c>
      <c r="G325" s="324">
        <v>168.31666666666672</v>
      </c>
      <c r="H325" s="324">
        <v>174.7166666666667</v>
      </c>
      <c r="I325" s="324">
        <v>176.43333333333334</v>
      </c>
      <c r="J325" s="324">
        <v>177.91666666666669</v>
      </c>
      <c r="K325" s="323">
        <v>174.95</v>
      </c>
      <c r="L325" s="323">
        <v>171.75</v>
      </c>
      <c r="M325" s="323">
        <v>2.02149</v>
      </c>
      <c r="N325" s="1"/>
      <c r="O325" s="1"/>
    </row>
    <row r="326" spans="1:15" ht="12.75" customHeight="1">
      <c r="A326" s="30">
        <v>316</v>
      </c>
      <c r="B326" s="342" t="s">
        <v>454</v>
      </c>
      <c r="C326" s="323">
        <v>860.6</v>
      </c>
      <c r="D326" s="324">
        <v>863.5333333333333</v>
      </c>
      <c r="E326" s="324">
        <v>852.06666666666661</v>
      </c>
      <c r="F326" s="324">
        <v>843.5333333333333</v>
      </c>
      <c r="G326" s="324">
        <v>832.06666666666661</v>
      </c>
      <c r="H326" s="324">
        <v>872.06666666666661</v>
      </c>
      <c r="I326" s="324">
        <v>883.5333333333333</v>
      </c>
      <c r="J326" s="324">
        <v>892.06666666666661</v>
      </c>
      <c r="K326" s="323">
        <v>875</v>
      </c>
      <c r="L326" s="323">
        <v>855</v>
      </c>
      <c r="M326" s="323">
        <v>0.87526000000000004</v>
      </c>
      <c r="N326" s="1"/>
      <c r="O326" s="1"/>
    </row>
    <row r="327" spans="1:15" ht="12.75" customHeight="1">
      <c r="A327" s="30">
        <v>317</v>
      </c>
      <c r="B327" s="342" t="s">
        <v>160</v>
      </c>
      <c r="C327" s="323">
        <v>3186.65</v>
      </c>
      <c r="D327" s="324">
        <v>3160.4</v>
      </c>
      <c r="E327" s="324">
        <v>3121.8</v>
      </c>
      <c r="F327" s="324">
        <v>3056.9500000000003</v>
      </c>
      <c r="G327" s="324">
        <v>3018.3500000000004</v>
      </c>
      <c r="H327" s="324">
        <v>3225.25</v>
      </c>
      <c r="I327" s="324">
        <v>3263.8499999999995</v>
      </c>
      <c r="J327" s="324">
        <v>3328.7</v>
      </c>
      <c r="K327" s="323">
        <v>3199</v>
      </c>
      <c r="L327" s="323">
        <v>3095.55</v>
      </c>
      <c r="M327" s="323">
        <v>6.5528899999999997</v>
      </c>
      <c r="N327" s="1"/>
      <c r="O327" s="1"/>
    </row>
    <row r="328" spans="1:15" ht="12.75" customHeight="1">
      <c r="A328" s="30">
        <v>318</v>
      </c>
      <c r="B328" s="342" t="s">
        <v>161</v>
      </c>
      <c r="C328" s="323">
        <v>67096.600000000006</v>
      </c>
      <c r="D328" s="324">
        <v>66765.53333333334</v>
      </c>
      <c r="E328" s="324">
        <v>66231.06666666668</v>
      </c>
      <c r="F328" s="324">
        <v>65365.53333333334</v>
      </c>
      <c r="G328" s="324">
        <v>64831.06666666668</v>
      </c>
      <c r="H328" s="324">
        <v>67631.06666666668</v>
      </c>
      <c r="I328" s="324">
        <v>68165.533333333326</v>
      </c>
      <c r="J328" s="324">
        <v>69031.06666666668</v>
      </c>
      <c r="K328" s="323">
        <v>67300</v>
      </c>
      <c r="L328" s="323">
        <v>65900</v>
      </c>
      <c r="M328" s="323">
        <v>9.6629999999999994E-2</v>
      </c>
      <c r="N328" s="1"/>
      <c r="O328" s="1"/>
    </row>
    <row r="329" spans="1:15" ht="12.75" customHeight="1">
      <c r="A329" s="30">
        <v>319</v>
      </c>
      <c r="B329" s="342" t="s">
        <v>448</v>
      </c>
      <c r="C329" s="323">
        <v>42.5</v>
      </c>
      <c r="D329" s="324">
        <v>42.616666666666667</v>
      </c>
      <c r="E329" s="324">
        <v>41.433333333333337</v>
      </c>
      <c r="F329" s="324">
        <v>40.366666666666667</v>
      </c>
      <c r="G329" s="324">
        <v>39.183333333333337</v>
      </c>
      <c r="H329" s="324">
        <v>43.683333333333337</v>
      </c>
      <c r="I329" s="324">
        <v>44.86666666666666</v>
      </c>
      <c r="J329" s="324">
        <v>45.933333333333337</v>
      </c>
      <c r="K329" s="323">
        <v>43.8</v>
      </c>
      <c r="L329" s="323">
        <v>41.55</v>
      </c>
      <c r="M329" s="323">
        <v>37.190080000000002</v>
      </c>
      <c r="N329" s="1"/>
      <c r="O329" s="1"/>
    </row>
    <row r="330" spans="1:15" ht="12.75" customHeight="1">
      <c r="A330" s="30">
        <v>320</v>
      </c>
      <c r="B330" s="342" t="s">
        <v>162</v>
      </c>
      <c r="C330" s="323">
        <v>1369</v>
      </c>
      <c r="D330" s="324">
        <v>1361.3666666666666</v>
      </c>
      <c r="E330" s="324">
        <v>1347.7333333333331</v>
      </c>
      <c r="F330" s="324">
        <v>1326.4666666666665</v>
      </c>
      <c r="G330" s="324">
        <v>1312.833333333333</v>
      </c>
      <c r="H330" s="324">
        <v>1382.6333333333332</v>
      </c>
      <c r="I330" s="324">
        <v>1396.2666666666669</v>
      </c>
      <c r="J330" s="324">
        <v>1417.5333333333333</v>
      </c>
      <c r="K330" s="323">
        <v>1375</v>
      </c>
      <c r="L330" s="323">
        <v>1340.1</v>
      </c>
      <c r="M330" s="323">
        <v>4.7625400000000004</v>
      </c>
      <c r="N330" s="1"/>
      <c r="O330" s="1"/>
    </row>
    <row r="331" spans="1:15" ht="12.75" customHeight="1">
      <c r="A331" s="30">
        <v>321</v>
      </c>
      <c r="B331" s="342" t="s">
        <v>163</v>
      </c>
      <c r="C331" s="323">
        <v>334.8</v>
      </c>
      <c r="D331" s="324">
        <v>334.50000000000006</v>
      </c>
      <c r="E331" s="324">
        <v>330.40000000000009</v>
      </c>
      <c r="F331" s="324">
        <v>326.00000000000006</v>
      </c>
      <c r="G331" s="324">
        <v>321.90000000000009</v>
      </c>
      <c r="H331" s="324">
        <v>338.90000000000009</v>
      </c>
      <c r="I331" s="324">
        <v>343.00000000000011</v>
      </c>
      <c r="J331" s="324">
        <v>347.40000000000009</v>
      </c>
      <c r="K331" s="323">
        <v>338.6</v>
      </c>
      <c r="L331" s="323">
        <v>330.1</v>
      </c>
      <c r="M331" s="323">
        <v>3.32315</v>
      </c>
      <c r="N331" s="1"/>
      <c r="O331" s="1"/>
    </row>
    <row r="332" spans="1:15" ht="12.75" customHeight="1">
      <c r="A332" s="30">
        <v>322</v>
      </c>
      <c r="B332" s="342" t="s">
        <v>268</v>
      </c>
      <c r="C332" s="323">
        <v>799.35</v>
      </c>
      <c r="D332" s="324">
        <v>804.80000000000007</v>
      </c>
      <c r="E332" s="324">
        <v>791.55000000000018</v>
      </c>
      <c r="F332" s="324">
        <v>783.75000000000011</v>
      </c>
      <c r="G332" s="324">
        <v>770.50000000000023</v>
      </c>
      <c r="H332" s="324">
        <v>812.60000000000014</v>
      </c>
      <c r="I332" s="324">
        <v>825.84999999999991</v>
      </c>
      <c r="J332" s="324">
        <v>833.65000000000009</v>
      </c>
      <c r="K332" s="323">
        <v>818.05</v>
      </c>
      <c r="L332" s="323">
        <v>797</v>
      </c>
      <c r="M332" s="323">
        <v>4.3053999999999997</v>
      </c>
      <c r="N332" s="1"/>
      <c r="O332" s="1"/>
    </row>
    <row r="333" spans="1:15" ht="12.75" customHeight="1">
      <c r="A333" s="30">
        <v>323</v>
      </c>
      <c r="B333" s="342" t="s">
        <v>164</v>
      </c>
      <c r="C333" s="323">
        <v>122.2</v>
      </c>
      <c r="D333" s="324">
        <v>123.3</v>
      </c>
      <c r="E333" s="324">
        <v>120.6</v>
      </c>
      <c r="F333" s="324">
        <v>119</v>
      </c>
      <c r="G333" s="324">
        <v>116.3</v>
      </c>
      <c r="H333" s="324">
        <v>124.89999999999999</v>
      </c>
      <c r="I333" s="324">
        <v>127.60000000000001</v>
      </c>
      <c r="J333" s="324">
        <v>129.19999999999999</v>
      </c>
      <c r="K333" s="323">
        <v>126</v>
      </c>
      <c r="L333" s="323">
        <v>121.7</v>
      </c>
      <c r="M333" s="323">
        <v>234.99880999999999</v>
      </c>
      <c r="N333" s="1"/>
      <c r="O333" s="1"/>
    </row>
    <row r="334" spans="1:15" ht="12.75" customHeight="1">
      <c r="A334" s="30">
        <v>324</v>
      </c>
      <c r="B334" s="342" t="s">
        <v>165</v>
      </c>
      <c r="C334" s="323">
        <v>4760.45</v>
      </c>
      <c r="D334" s="324">
        <v>4704.2333333333336</v>
      </c>
      <c r="E334" s="324">
        <v>4616.5166666666673</v>
      </c>
      <c r="F334" s="324">
        <v>4472.5833333333339</v>
      </c>
      <c r="G334" s="324">
        <v>4384.8666666666677</v>
      </c>
      <c r="H334" s="324">
        <v>4848.166666666667</v>
      </c>
      <c r="I334" s="324">
        <v>4935.8833333333341</v>
      </c>
      <c r="J334" s="324">
        <v>5079.8166666666666</v>
      </c>
      <c r="K334" s="323">
        <v>4791.95</v>
      </c>
      <c r="L334" s="323">
        <v>4560.3</v>
      </c>
      <c r="M334" s="323">
        <v>6.6350199999999999</v>
      </c>
      <c r="N334" s="1"/>
      <c r="O334" s="1"/>
    </row>
    <row r="335" spans="1:15" ht="12.75" customHeight="1">
      <c r="A335" s="30">
        <v>325</v>
      </c>
      <c r="B335" s="342" t="s">
        <v>166</v>
      </c>
      <c r="C335" s="323">
        <v>4062.35</v>
      </c>
      <c r="D335" s="324">
        <v>4060.8000000000006</v>
      </c>
      <c r="E335" s="324">
        <v>3986.6000000000013</v>
      </c>
      <c r="F335" s="324">
        <v>3910.8500000000008</v>
      </c>
      <c r="G335" s="324">
        <v>3836.6500000000015</v>
      </c>
      <c r="H335" s="324">
        <v>4136.5500000000011</v>
      </c>
      <c r="I335" s="324">
        <v>4210.7500000000009</v>
      </c>
      <c r="J335" s="324">
        <v>4286.5000000000009</v>
      </c>
      <c r="K335" s="323">
        <v>4135</v>
      </c>
      <c r="L335" s="323">
        <v>3985.05</v>
      </c>
      <c r="M335" s="323">
        <v>1.32738</v>
      </c>
      <c r="N335" s="1"/>
      <c r="O335" s="1"/>
    </row>
    <row r="336" spans="1:15" ht="12.75" customHeight="1">
      <c r="A336" s="30">
        <v>326</v>
      </c>
      <c r="B336" s="342" t="s">
        <v>842</v>
      </c>
      <c r="C336" s="323">
        <v>1775.75</v>
      </c>
      <c r="D336" s="324">
        <v>1771.8166666666666</v>
      </c>
      <c r="E336" s="324">
        <v>1758.9333333333332</v>
      </c>
      <c r="F336" s="324">
        <v>1742.1166666666666</v>
      </c>
      <c r="G336" s="324">
        <v>1729.2333333333331</v>
      </c>
      <c r="H336" s="324">
        <v>1788.6333333333332</v>
      </c>
      <c r="I336" s="324">
        <v>1801.5166666666664</v>
      </c>
      <c r="J336" s="324">
        <v>1818.3333333333333</v>
      </c>
      <c r="K336" s="323">
        <v>1784.7</v>
      </c>
      <c r="L336" s="323">
        <v>1755</v>
      </c>
      <c r="M336" s="323">
        <v>0.53202000000000005</v>
      </c>
      <c r="N336" s="1"/>
      <c r="O336" s="1"/>
    </row>
    <row r="337" spans="1:15" ht="12.75" customHeight="1">
      <c r="A337" s="30">
        <v>327</v>
      </c>
      <c r="B337" s="342" t="s">
        <v>456</v>
      </c>
      <c r="C337" s="323">
        <v>38.75</v>
      </c>
      <c r="D337" s="324">
        <v>38.550000000000004</v>
      </c>
      <c r="E337" s="324">
        <v>38.050000000000011</v>
      </c>
      <c r="F337" s="324">
        <v>37.350000000000009</v>
      </c>
      <c r="G337" s="324">
        <v>36.850000000000016</v>
      </c>
      <c r="H337" s="324">
        <v>39.250000000000007</v>
      </c>
      <c r="I337" s="324">
        <v>39.749999999999993</v>
      </c>
      <c r="J337" s="324">
        <v>40.450000000000003</v>
      </c>
      <c r="K337" s="323">
        <v>39.049999999999997</v>
      </c>
      <c r="L337" s="323">
        <v>37.85</v>
      </c>
      <c r="M337" s="323">
        <v>56.305509999999998</v>
      </c>
      <c r="N337" s="1"/>
      <c r="O337" s="1"/>
    </row>
    <row r="338" spans="1:15" ht="12.75" customHeight="1">
      <c r="A338" s="30">
        <v>328</v>
      </c>
      <c r="B338" s="342" t="s">
        <v>457</v>
      </c>
      <c r="C338" s="323">
        <v>60.55</v>
      </c>
      <c r="D338" s="324">
        <v>60.93333333333333</v>
      </c>
      <c r="E338" s="324">
        <v>59.966666666666661</v>
      </c>
      <c r="F338" s="324">
        <v>59.383333333333333</v>
      </c>
      <c r="G338" s="324">
        <v>58.416666666666664</v>
      </c>
      <c r="H338" s="324">
        <v>61.516666666666659</v>
      </c>
      <c r="I338" s="324">
        <v>62.483333333333327</v>
      </c>
      <c r="J338" s="324">
        <v>63.066666666666656</v>
      </c>
      <c r="K338" s="323">
        <v>61.9</v>
      </c>
      <c r="L338" s="323">
        <v>60.35</v>
      </c>
      <c r="M338" s="323">
        <v>26.199470000000002</v>
      </c>
      <c r="N338" s="1"/>
      <c r="O338" s="1"/>
    </row>
    <row r="339" spans="1:15" ht="12.75" customHeight="1">
      <c r="A339" s="30">
        <v>329</v>
      </c>
      <c r="B339" s="342" t="s">
        <v>458</v>
      </c>
      <c r="C339" s="323">
        <v>528.75</v>
      </c>
      <c r="D339" s="324">
        <v>525.58333333333337</v>
      </c>
      <c r="E339" s="324">
        <v>518.16666666666674</v>
      </c>
      <c r="F339" s="324">
        <v>507.58333333333337</v>
      </c>
      <c r="G339" s="324">
        <v>500.16666666666674</v>
      </c>
      <c r="H339" s="324">
        <v>536.16666666666674</v>
      </c>
      <c r="I339" s="324">
        <v>543.58333333333348</v>
      </c>
      <c r="J339" s="324">
        <v>554.16666666666674</v>
      </c>
      <c r="K339" s="323">
        <v>533</v>
      </c>
      <c r="L339" s="323">
        <v>515</v>
      </c>
      <c r="M339" s="323">
        <v>0.64417999999999997</v>
      </c>
      <c r="N339" s="1"/>
      <c r="O339" s="1"/>
    </row>
    <row r="340" spans="1:15" ht="12.75" customHeight="1">
      <c r="A340" s="30">
        <v>330</v>
      </c>
      <c r="B340" s="342" t="s">
        <v>167</v>
      </c>
      <c r="C340" s="323">
        <v>17429.25</v>
      </c>
      <c r="D340" s="324">
        <v>17517.616666666665</v>
      </c>
      <c r="E340" s="324">
        <v>17165.283333333329</v>
      </c>
      <c r="F340" s="324">
        <v>16901.316666666666</v>
      </c>
      <c r="G340" s="324">
        <v>16548.98333333333</v>
      </c>
      <c r="H340" s="324">
        <v>17781.583333333328</v>
      </c>
      <c r="I340" s="324">
        <v>18133.916666666664</v>
      </c>
      <c r="J340" s="324">
        <v>18397.883333333328</v>
      </c>
      <c r="K340" s="323">
        <v>17869.95</v>
      </c>
      <c r="L340" s="323">
        <v>17253.650000000001</v>
      </c>
      <c r="M340" s="323">
        <v>1.4022399999999999</v>
      </c>
      <c r="N340" s="1"/>
      <c r="O340" s="1"/>
    </row>
    <row r="341" spans="1:15" ht="12.75" customHeight="1">
      <c r="A341" s="30">
        <v>331</v>
      </c>
      <c r="B341" s="342" t="s">
        <v>464</v>
      </c>
      <c r="C341" s="323">
        <v>83.1</v>
      </c>
      <c r="D341" s="324">
        <v>81.766666666666666</v>
      </c>
      <c r="E341" s="324">
        <v>80.433333333333337</v>
      </c>
      <c r="F341" s="324">
        <v>77.766666666666666</v>
      </c>
      <c r="G341" s="324">
        <v>76.433333333333337</v>
      </c>
      <c r="H341" s="324">
        <v>84.433333333333337</v>
      </c>
      <c r="I341" s="324">
        <v>85.76666666666668</v>
      </c>
      <c r="J341" s="324">
        <v>88.433333333333337</v>
      </c>
      <c r="K341" s="323">
        <v>83.1</v>
      </c>
      <c r="L341" s="323">
        <v>79.099999999999994</v>
      </c>
      <c r="M341" s="323">
        <v>16.487680000000001</v>
      </c>
      <c r="N341" s="1"/>
      <c r="O341" s="1"/>
    </row>
    <row r="342" spans="1:15" ht="12.75" customHeight="1">
      <c r="A342" s="30">
        <v>332</v>
      </c>
      <c r="B342" s="342" t="s">
        <v>463</v>
      </c>
      <c r="C342" s="323">
        <v>53.1</v>
      </c>
      <c r="D342" s="324">
        <v>52.716666666666661</v>
      </c>
      <c r="E342" s="324">
        <v>51.933333333333323</v>
      </c>
      <c r="F342" s="324">
        <v>50.766666666666659</v>
      </c>
      <c r="G342" s="324">
        <v>49.98333333333332</v>
      </c>
      <c r="H342" s="324">
        <v>53.883333333333326</v>
      </c>
      <c r="I342" s="324">
        <v>54.666666666666671</v>
      </c>
      <c r="J342" s="324">
        <v>55.833333333333329</v>
      </c>
      <c r="K342" s="323">
        <v>53.5</v>
      </c>
      <c r="L342" s="323">
        <v>51.55</v>
      </c>
      <c r="M342" s="323">
        <v>15.660209999999999</v>
      </c>
      <c r="N342" s="1"/>
      <c r="O342" s="1"/>
    </row>
    <row r="343" spans="1:15" ht="12.75" customHeight="1">
      <c r="A343" s="30">
        <v>333</v>
      </c>
      <c r="B343" s="342" t="s">
        <v>462</v>
      </c>
      <c r="C343" s="323">
        <v>681.85</v>
      </c>
      <c r="D343" s="324">
        <v>683.91666666666663</v>
      </c>
      <c r="E343" s="324">
        <v>671.93333333333328</v>
      </c>
      <c r="F343" s="324">
        <v>662.01666666666665</v>
      </c>
      <c r="G343" s="324">
        <v>650.0333333333333</v>
      </c>
      <c r="H343" s="324">
        <v>693.83333333333326</v>
      </c>
      <c r="I343" s="324">
        <v>705.81666666666661</v>
      </c>
      <c r="J343" s="324">
        <v>715.73333333333323</v>
      </c>
      <c r="K343" s="323">
        <v>695.9</v>
      </c>
      <c r="L343" s="323">
        <v>674</v>
      </c>
      <c r="M343" s="323">
        <v>0.79801999999999995</v>
      </c>
      <c r="N343" s="1"/>
      <c r="O343" s="1"/>
    </row>
    <row r="344" spans="1:15" ht="12.75" customHeight="1">
      <c r="A344" s="30">
        <v>334</v>
      </c>
      <c r="B344" s="342" t="s">
        <v>459</v>
      </c>
      <c r="C344" s="323">
        <v>27.85</v>
      </c>
      <c r="D344" s="324">
        <v>27.916666666666668</v>
      </c>
      <c r="E344" s="324">
        <v>27.733333333333334</v>
      </c>
      <c r="F344" s="324">
        <v>27.616666666666667</v>
      </c>
      <c r="G344" s="324">
        <v>27.433333333333334</v>
      </c>
      <c r="H344" s="324">
        <v>28.033333333333335</v>
      </c>
      <c r="I344" s="324">
        <v>28.216666666666665</v>
      </c>
      <c r="J344" s="324">
        <v>28.333333333333336</v>
      </c>
      <c r="K344" s="323">
        <v>28.1</v>
      </c>
      <c r="L344" s="323">
        <v>27.8</v>
      </c>
      <c r="M344" s="323">
        <v>26.851769999999998</v>
      </c>
      <c r="N344" s="1"/>
      <c r="O344" s="1"/>
    </row>
    <row r="345" spans="1:15" ht="12.75" customHeight="1">
      <c r="A345" s="30">
        <v>335</v>
      </c>
      <c r="B345" s="342" t="s">
        <v>535</v>
      </c>
      <c r="C345" s="323">
        <v>115.95</v>
      </c>
      <c r="D345" s="324">
        <v>116.83333333333333</v>
      </c>
      <c r="E345" s="324">
        <v>114.71666666666665</v>
      </c>
      <c r="F345" s="324">
        <v>113.48333333333332</v>
      </c>
      <c r="G345" s="324">
        <v>111.36666666666665</v>
      </c>
      <c r="H345" s="324">
        <v>118.06666666666666</v>
      </c>
      <c r="I345" s="324">
        <v>120.18333333333334</v>
      </c>
      <c r="J345" s="324">
        <v>121.41666666666667</v>
      </c>
      <c r="K345" s="323">
        <v>118.95</v>
      </c>
      <c r="L345" s="323">
        <v>115.6</v>
      </c>
      <c r="M345" s="323">
        <v>4.5324299999999997</v>
      </c>
      <c r="N345" s="1"/>
      <c r="O345" s="1"/>
    </row>
    <row r="346" spans="1:15" ht="12.75" customHeight="1">
      <c r="A346" s="30">
        <v>336</v>
      </c>
      <c r="B346" s="342" t="s">
        <v>465</v>
      </c>
      <c r="C346" s="323">
        <v>2183.0500000000002</v>
      </c>
      <c r="D346" s="324">
        <v>2188.4166666666665</v>
      </c>
      <c r="E346" s="324">
        <v>2148.1333333333332</v>
      </c>
      <c r="F346" s="324">
        <v>2113.2166666666667</v>
      </c>
      <c r="G346" s="324">
        <v>2072.9333333333334</v>
      </c>
      <c r="H346" s="324">
        <v>2223.333333333333</v>
      </c>
      <c r="I346" s="324">
        <v>2263.6166666666668</v>
      </c>
      <c r="J346" s="324">
        <v>2298.5333333333328</v>
      </c>
      <c r="K346" s="323">
        <v>2228.6999999999998</v>
      </c>
      <c r="L346" s="323">
        <v>2153.5</v>
      </c>
      <c r="M346" s="323">
        <v>7.2040000000000007E-2</v>
      </c>
      <c r="N346" s="1"/>
      <c r="O346" s="1"/>
    </row>
    <row r="347" spans="1:15" ht="12.75" customHeight="1">
      <c r="A347" s="30">
        <v>337</v>
      </c>
      <c r="B347" s="342" t="s">
        <v>460</v>
      </c>
      <c r="C347" s="323">
        <v>62.2</v>
      </c>
      <c r="D347" s="324">
        <v>62.216666666666661</v>
      </c>
      <c r="E347" s="324">
        <v>61.533333333333324</v>
      </c>
      <c r="F347" s="324">
        <v>60.86666666666666</v>
      </c>
      <c r="G347" s="324">
        <v>60.183333333333323</v>
      </c>
      <c r="H347" s="324">
        <v>62.883333333333326</v>
      </c>
      <c r="I347" s="324">
        <v>63.566666666666663</v>
      </c>
      <c r="J347" s="324">
        <v>64.23333333333332</v>
      </c>
      <c r="K347" s="323">
        <v>62.9</v>
      </c>
      <c r="L347" s="323">
        <v>61.55</v>
      </c>
      <c r="M347" s="323">
        <v>13.07057</v>
      </c>
      <c r="N347" s="1"/>
      <c r="O347" s="1"/>
    </row>
    <row r="348" spans="1:15" ht="12.75" customHeight="1">
      <c r="A348" s="30">
        <v>338</v>
      </c>
      <c r="B348" s="342" t="s">
        <v>168</v>
      </c>
      <c r="C348" s="323">
        <v>151.65</v>
      </c>
      <c r="D348" s="324">
        <v>152.33333333333334</v>
      </c>
      <c r="E348" s="324">
        <v>149.91666666666669</v>
      </c>
      <c r="F348" s="324">
        <v>148.18333333333334</v>
      </c>
      <c r="G348" s="324">
        <v>145.76666666666668</v>
      </c>
      <c r="H348" s="324">
        <v>154.06666666666669</v>
      </c>
      <c r="I348" s="324">
        <v>156.48333333333338</v>
      </c>
      <c r="J348" s="324">
        <v>158.2166666666667</v>
      </c>
      <c r="K348" s="323">
        <v>154.75</v>
      </c>
      <c r="L348" s="323">
        <v>150.6</v>
      </c>
      <c r="M348" s="323">
        <v>74.520759999999996</v>
      </c>
      <c r="N348" s="1"/>
      <c r="O348" s="1"/>
    </row>
    <row r="349" spans="1:15" ht="12.75" customHeight="1">
      <c r="A349" s="30">
        <v>339</v>
      </c>
      <c r="B349" s="342" t="s">
        <v>461</v>
      </c>
      <c r="C349" s="323">
        <v>216.65</v>
      </c>
      <c r="D349" s="324">
        <v>217.85</v>
      </c>
      <c r="E349" s="324">
        <v>214.79999999999998</v>
      </c>
      <c r="F349" s="324">
        <v>212.95</v>
      </c>
      <c r="G349" s="324">
        <v>209.89999999999998</v>
      </c>
      <c r="H349" s="324">
        <v>219.7</v>
      </c>
      <c r="I349" s="324">
        <v>222.75</v>
      </c>
      <c r="J349" s="324">
        <v>224.6</v>
      </c>
      <c r="K349" s="323">
        <v>220.9</v>
      </c>
      <c r="L349" s="323">
        <v>216</v>
      </c>
      <c r="M349" s="323">
        <v>4.43262</v>
      </c>
      <c r="N349" s="1"/>
      <c r="O349" s="1"/>
    </row>
    <row r="350" spans="1:15" ht="12.75" customHeight="1">
      <c r="A350" s="30">
        <v>340</v>
      </c>
      <c r="B350" s="342" t="s">
        <v>170</v>
      </c>
      <c r="C350" s="323">
        <v>132.85</v>
      </c>
      <c r="D350" s="324">
        <v>132.91666666666666</v>
      </c>
      <c r="E350" s="324">
        <v>131.68333333333331</v>
      </c>
      <c r="F350" s="324">
        <v>130.51666666666665</v>
      </c>
      <c r="G350" s="324">
        <v>129.2833333333333</v>
      </c>
      <c r="H350" s="324">
        <v>134.08333333333331</v>
      </c>
      <c r="I350" s="324">
        <v>135.31666666666666</v>
      </c>
      <c r="J350" s="324">
        <v>136.48333333333332</v>
      </c>
      <c r="K350" s="323">
        <v>134.15</v>
      </c>
      <c r="L350" s="323">
        <v>131.75</v>
      </c>
      <c r="M350" s="323">
        <v>103.43711999999999</v>
      </c>
      <c r="N350" s="1"/>
      <c r="O350" s="1"/>
    </row>
    <row r="351" spans="1:15" ht="12.75" customHeight="1">
      <c r="A351" s="30">
        <v>341</v>
      </c>
      <c r="B351" s="342" t="s">
        <v>269</v>
      </c>
      <c r="C351" s="323">
        <v>913.55</v>
      </c>
      <c r="D351" s="324">
        <v>906.7166666666667</v>
      </c>
      <c r="E351" s="324">
        <v>895.48333333333335</v>
      </c>
      <c r="F351" s="324">
        <v>877.41666666666663</v>
      </c>
      <c r="G351" s="324">
        <v>866.18333333333328</v>
      </c>
      <c r="H351" s="324">
        <v>924.78333333333342</v>
      </c>
      <c r="I351" s="324">
        <v>936.01666666666677</v>
      </c>
      <c r="J351" s="324">
        <v>954.08333333333348</v>
      </c>
      <c r="K351" s="323">
        <v>917.95</v>
      </c>
      <c r="L351" s="323">
        <v>888.65</v>
      </c>
      <c r="M351" s="323">
        <v>14.03285</v>
      </c>
      <c r="N351" s="1"/>
      <c r="O351" s="1"/>
    </row>
    <row r="352" spans="1:15" ht="12.75" customHeight="1">
      <c r="A352" s="30">
        <v>342</v>
      </c>
      <c r="B352" s="342" t="s">
        <v>466</v>
      </c>
      <c r="C352" s="323">
        <v>3597.3</v>
      </c>
      <c r="D352" s="324">
        <v>3582.0166666666664</v>
      </c>
      <c r="E352" s="324">
        <v>3553.833333333333</v>
      </c>
      <c r="F352" s="324">
        <v>3510.3666666666668</v>
      </c>
      <c r="G352" s="324">
        <v>3482.1833333333334</v>
      </c>
      <c r="H352" s="324">
        <v>3625.4833333333327</v>
      </c>
      <c r="I352" s="324">
        <v>3653.6666666666661</v>
      </c>
      <c r="J352" s="324">
        <v>3697.1333333333323</v>
      </c>
      <c r="K352" s="323">
        <v>3610.2</v>
      </c>
      <c r="L352" s="323">
        <v>3538.55</v>
      </c>
      <c r="M352" s="323">
        <v>1.2917700000000001</v>
      </c>
      <c r="N352" s="1"/>
      <c r="O352" s="1"/>
    </row>
    <row r="353" spans="1:15" ht="12.75" customHeight="1">
      <c r="A353" s="30">
        <v>343</v>
      </c>
      <c r="B353" s="342" t="s">
        <v>270</v>
      </c>
      <c r="C353" s="323">
        <v>230.35</v>
      </c>
      <c r="D353" s="324">
        <v>234.26666666666665</v>
      </c>
      <c r="E353" s="324">
        <v>225.08333333333331</v>
      </c>
      <c r="F353" s="324">
        <v>219.81666666666666</v>
      </c>
      <c r="G353" s="324">
        <v>210.63333333333333</v>
      </c>
      <c r="H353" s="324">
        <v>239.5333333333333</v>
      </c>
      <c r="I353" s="324">
        <v>248.71666666666664</v>
      </c>
      <c r="J353" s="324">
        <v>253.98333333333329</v>
      </c>
      <c r="K353" s="323">
        <v>243.45</v>
      </c>
      <c r="L353" s="323">
        <v>229</v>
      </c>
      <c r="M353" s="323">
        <v>31.006889999999999</v>
      </c>
      <c r="N353" s="1"/>
      <c r="O353" s="1"/>
    </row>
    <row r="354" spans="1:15" ht="12.75" customHeight="1">
      <c r="A354" s="30">
        <v>344</v>
      </c>
      <c r="B354" s="342" t="s">
        <v>171</v>
      </c>
      <c r="C354" s="323">
        <v>175.45</v>
      </c>
      <c r="D354" s="324">
        <v>176.83333333333334</v>
      </c>
      <c r="E354" s="324">
        <v>172.41666666666669</v>
      </c>
      <c r="F354" s="324">
        <v>169.38333333333335</v>
      </c>
      <c r="G354" s="324">
        <v>164.9666666666667</v>
      </c>
      <c r="H354" s="324">
        <v>179.86666666666667</v>
      </c>
      <c r="I354" s="324">
        <v>184.28333333333336</v>
      </c>
      <c r="J354" s="324">
        <v>187.31666666666666</v>
      </c>
      <c r="K354" s="323">
        <v>181.25</v>
      </c>
      <c r="L354" s="323">
        <v>173.8</v>
      </c>
      <c r="M354" s="323">
        <v>397.42745000000002</v>
      </c>
      <c r="N354" s="1"/>
      <c r="O354" s="1"/>
    </row>
    <row r="355" spans="1:15" ht="12.75" customHeight="1">
      <c r="A355" s="30">
        <v>345</v>
      </c>
      <c r="B355" s="342" t="s">
        <v>467</v>
      </c>
      <c r="C355" s="323">
        <v>315.10000000000002</v>
      </c>
      <c r="D355" s="324">
        <v>314.83333333333331</v>
      </c>
      <c r="E355" s="324">
        <v>312.31666666666661</v>
      </c>
      <c r="F355" s="324">
        <v>309.5333333333333</v>
      </c>
      <c r="G355" s="324">
        <v>307.01666666666659</v>
      </c>
      <c r="H355" s="324">
        <v>317.61666666666662</v>
      </c>
      <c r="I355" s="324">
        <v>320.13333333333338</v>
      </c>
      <c r="J355" s="324">
        <v>322.91666666666663</v>
      </c>
      <c r="K355" s="323">
        <v>317.35000000000002</v>
      </c>
      <c r="L355" s="323">
        <v>312.05</v>
      </c>
      <c r="M355" s="323">
        <v>0.99177000000000004</v>
      </c>
      <c r="N355" s="1"/>
      <c r="O355" s="1"/>
    </row>
    <row r="356" spans="1:15" ht="12.75" customHeight="1">
      <c r="A356" s="30">
        <v>346</v>
      </c>
      <c r="B356" s="342" t="s">
        <v>172</v>
      </c>
      <c r="C356" s="323">
        <v>41790.1</v>
      </c>
      <c r="D356" s="324">
        <v>41507.633333333331</v>
      </c>
      <c r="E356" s="324">
        <v>41059.46666666666</v>
      </c>
      <c r="F356" s="324">
        <v>40328.833333333328</v>
      </c>
      <c r="G356" s="324">
        <v>39880.666666666657</v>
      </c>
      <c r="H356" s="324">
        <v>42238.266666666663</v>
      </c>
      <c r="I356" s="324">
        <v>42686.433333333334</v>
      </c>
      <c r="J356" s="324">
        <v>43417.066666666666</v>
      </c>
      <c r="K356" s="323">
        <v>41955.8</v>
      </c>
      <c r="L356" s="323">
        <v>40777</v>
      </c>
      <c r="M356" s="323">
        <v>0.23776</v>
      </c>
      <c r="N356" s="1"/>
      <c r="O356" s="1"/>
    </row>
    <row r="357" spans="1:15" ht="12.75" customHeight="1">
      <c r="A357" s="30">
        <v>347</v>
      </c>
      <c r="B357" s="342" t="s">
        <v>893</v>
      </c>
      <c r="C357" s="323">
        <v>220.3</v>
      </c>
      <c r="D357" s="324">
        <v>221.5</v>
      </c>
      <c r="E357" s="324">
        <v>216.3</v>
      </c>
      <c r="F357" s="324">
        <v>212.3</v>
      </c>
      <c r="G357" s="324">
        <v>207.10000000000002</v>
      </c>
      <c r="H357" s="324">
        <v>225.5</v>
      </c>
      <c r="I357" s="324">
        <v>230.7</v>
      </c>
      <c r="J357" s="324">
        <v>234.7</v>
      </c>
      <c r="K357" s="323">
        <v>226.7</v>
      </c>
      <c r="L357" s="323">
        <v>217.5</v>
      </c>
      <c r="M357" s="323">
        <v>12.30246</v>
      </c>
      <c r="N357" s="1"/>
      <c r="O357" s="1"/>
    </row>
    <row r="358" spans="1:15" ht="12.75" customHeight="1">
      <c r="A358" s="30">
        <v>348</v>
      </c>
      <c r="B358" s="342" t="s">
        <v>173</v>
      </c>
      <c r="C358" s="323">
        <v>2202.15</v>
      </c>
      <c r="D358" s="324">
        <v>2203.7000000000003</v>
      </c>
      <c r="E358" s="324">
        <v>2162.7500000000005</v>
      </c>
      <c r="F358" s="324">
        <v>2123.3500000000004</v>
      </c>
      <c r="G358" s="324">
        <v>2082.4000000000005</v>
      </c>
      <c r="H358" s="324">
        <v>2243.1000000000004</v>
      </c>
      <c r="I358" s="324">
        <v>2284.0500000000002</v>
      </c>
      <c r="J358" s="324">
        <v>2323.4500000000003</v>
      </c>
      <c r="K358" s="323">
        <v>2244.65</v>
      </c>
      <c r="L358" s="323">
        <v>2164.3000000000002</v>
      </c>
      <c r="M358" s="323">
        <v>6.3353599999999997</v>
      </c>
      <c r="N358" s="1"/>
      <c r="O358" s="1"/>
    </row>
    <row r="359" spans="1:15" ht="12.75" customHeight="1">
      <c r="A359" s="30">
        <v>349</v>
      </c>
      <c r="B359" s="342" t="s">
        <v>471</v>
      </c>
      <c r="C359" s="323">
        <v>4541.8</v>
      </c>
      <c r="D359" s="324">
        <v>4493.3499999999995</v>
      </c>
      <c r="E359" s="324">
        <v>4412.6999999999989</v>
      </c>
      <c r="F359" s="324">
        <v>4283.5999999999995</v>
      </c>
      <c r="G359" s="324">
        <v>4202.9499999999989</v>
      </c>
      <c r="H359" s="324">
        <v>4622.4499999999989</v>
      </c>
      <c r="I359" s="324">
        <v>4703.0999999999985</v>
      </c>
      <c r="J359" s="324">
        <v>4832.1999999999989</v>
      </c>
      <c r="K359" s="323">
        <v>4574</v>
      </c>
      <c r="L359" s="323">
        <v>4364.25</v>
      </c>
      <c r="M359" s="323">
        <v>3.4530799999999999</v>
      </c>
      <c r="N359" s="1"/>
      <c r="O359" s="1"/>
    </row>
    <row r="360" spans="1:15" ht="12.75" customHeight="1">
      <c r="A360" s="30">
        <v>350</v>
      </c>
      <c r="B360" s="342" t="s">
        <v>174</v>
      </c>
      <c r="C360" s="323">
        <v>194.7</v>
      </c>
      <c r="D360" s="324">
        <v>194.46666666666667</v>
      </c>
      <c r="E360" s="324">
        <v>192.98333333333335</v>
      </c>
      <c r="F360" s="324">
        <v>191.26666666666668</v>
      </c>
      <c r="G360" s="324">
        <v>189.78333333333336</v>
      </c>
      <c r="H360" s="324">
        <v>196.18333333333334</v>
      </c>
      <c r="I360" s="324">
        <v>197.66666666666663</v>
      </c>
      <c r="J360" s="324">
        <v>199.38333333333333</v>
      </c>
      <c r="K360" s="323">
        <v>195.95</v>
      </c>
      <c r="L360" s="323">
        <v>192.75</v>
      </c>
      <c r="M360" s="323">
        <v>32.973529999999997</v>
      </c>
      <c r="N360" s="1"/>
      <c r="O360" s="1"/>
    </row>
    <row r="361" spans="1:15" ht="12.75" customHeight="1">
      <c r="A361" s="30">
        <v>351</v>
      </c>
      <c r="B361" s="342" t="s">
        <v>175</v>
      </c>
      <c r="C361" s="323">
        <v>116.45</v>
      </c>
      <c r="D361" s="324">
        <v>115.65000000000002</v>
      </c>
      <c r="E361" s="324">
        <v>114.70000000000005</v>
      </c>
      <c r="F361" s="324">
        <v>112.95000000000003</v>
      </c>
      <c r="G361" s="324">
        <v>112.00000000000006</v>
      </c>
      <c r="H361" s="324">
        <v>117.40000000000003</v>
      </c>
      <c r="I361" s="324">
        <v>118.35</v>
      </c>
      <c r="J361" s="324">
        <v>120.10000000000002</v>
      </c>
      <c r="K361" s="323">
        <v>116.6</v>
      </c>
      <c r="L361" s="323">
        <v>113.9</v>
      </c>
      <c r="M361" s="323">
        <v>43.399650000000001</v>
      </c>
      <c r="N361" s="1"/>
      <c r="O361" s="1"/>
    </row>
    <row r="362" spans="1:15" ht="12.75" customHeight="1">
      <c r="A362" s="30">
        <v>352</v>
      </c>
      <c r="B362" s="342" t="s">
        <v>176</v>
      </c>
      <c r="C362" s="323">
        <v>4435.6499999999996</v>
      </c>
      <c r="D362" s="324">
        <v>4461.1500000000005</v>
      </c>
      <c r="E362" s="324">
        <v>4390.8000000000011</v>
      </c>
      <c r="F362" s="324">
        <v>4345.9500000000007</v>
      </c>
      <c r="G362" s="324">
        <v>4275.6000000000013</v>
      </c>
      <c r="H362" s="324">
        <v>4506.0000000000009</v>
      </c>
      <c r="I362" s="324">
        <v>4576.3500000000013</v>
      </c>
      <c r="J362" s="324">
        <v>4621.2000000000007</v>
      </c>
      <c r="K362" s="323">
        <v>4531.5</v>
      </c>
      <c r="L362" s="323">
        <v>4416.3</v>
      </c>
      <c r="M362" s="323">
        <v>0.33105000000000001</v>
      </c>
      <c r="N362" s="1"/>
      <c r="O362" s="1"/>
    </row>
    <row r="363" spans="1:15" ht="12.75" customHeight="1">
      <c r="A363" s="30">
        <v>353</v>
      </c>
      <c r="B363" s="342" t="s">
        <v>273</v>
      </c>
      <c r="C363" s="323">
        <v>15487.75</v>
      </c>
      <c r="D363" s="324">
        <v>15502.033333333333</v>
      </c>
      <c r="E363" s="324">
        <v>15407.116666666665</v>
      </c>
      <c r="F363" s="324">
        <v>15326.483333333332</v>
      </c>
      <c r="G363" s="324">
        <v>15231.566666666664</v>
      </c>
      <c r="H363" s="324">
        <v>15582.666666666666</v>
      </c>
      <c r="I363" s="324">
        <v>15677.583333333334</v>
      </c>
      <c r="J363" s="324">
        <v>15758.216666666667</v>
      </c>
      <c r="K363" s="323">
        <v>15596.95</v>
      </c>
      <c r="L363" s="323">
        <v>15421.4</v>
      </c>
      <c r="M363" s="323">
        <v>3.6700000000000003E-2</v>
      </c>
      <c r="N363" s="1"/>
      <c r="O363" s="1"/>
    </row>
    <row r="364" spans="1:15" ht="12.75" customHeight="1">
      <c r="A364" s="30">
        <v>354</v>
      </c>
      <c r="B364" s="342" t="s">
        <v>478</v>
      </c>
      <c r="C364" s="323">
        <v>4289.3999999999996</v>
      </c>
      <c r="D364" s="324">
        <v>4310.4333333333334</v>
      </c>
      <c r="E364" s="324">
        <v>4256.9666666666672</v>
      </c>
      <c r="F364" s="324">
        <v>4224.5333333333338</v>
      </c>
      <c r="G364" s="324">
        <v>4171.0666666666675</v>
      </c>
      <c r="H364" s="324">
        <v>4342.8666666666668</v>
      </c>
      <c r="I364" s="324">
        <v>4396.3333333333321</v>
      </c>
      <c r="J364" s="324">
        <v>4428.7666666666664</v>
      </c>
      <c r="K364" s="323">
        <v>4363.8999999999996</v>
      </c>
      <c r="L364" s="323">
        <v>4278</v>
      </c>
      <c r="M364" s="323">
        <v>0.15783</v>
      </c>
      <c r="N364" s="1"/>
      <c r="O364" s="1"/>
    </row>
    <row r="365" spans="1:15" ht="12.75" customHeight="1">
      <c r="A365" s="30">
        <v>355</v>
      </c>
      <c r="B365" s="342" t="s">
        <v>473</v>
      </c>
      <c r="C365" s="323">
        <v>1011.6</v>
      </c>
      <c r="D365" s="324">
        <v>1014.9166666666666</v>
      </c>
      <c r="E365" s="324">
        <v>997.83333333333326</v>
      </c>
      <c r="F365" s="324">
        <v>984.06666666666661</v>
      </c>
      <c r="G365" s="324">
        <v>966.98333333333323</v>
      </c>
      <c r="H365" s="324">
        <v>1028.6833333333334</v>
      </c>
      <c r="I365" s="324">
        <v>1045.7666666666664</v>
      </c>
      <c r="J365" s="324">
        <v>1059.5333333333333</v>
      </c>
      <c r="K365" s="323">
        <v>1032</v>
      </c>
      <c r="L365" s="323">
        <v>1001.15</v>
      </c>
      <c r="M365" s="323">
        <v>1.38565</v>
      </c>
      <c r="N365" s="1"/>
      <c r="O365" s="1"/>
    </row>
    <row r="366" spans="1:15" ht="12.75" customHeight="1">
      <c r="A366" s="30">
        <v>356</v>
      </c>
      <c r="B366" s="342" t="s">
        <v>177</v>
      </c>
      <c r="C366" s="323">
        <v>2450.35</v>
      </c>
      <c r="D366" s="324">
        <v>2443.4500000000003</v>
      </c>
      <c r="E366" s="324">
        <v>2411.9000000000005</v>
      </c>
      <c r="F366" s="324">
        <v>2373.4500000000003</v>
      </c>
      <c r="G366" s="324">
        <v>2341.9000000000005</v>
      </c>
      <c r="H366" s="324">
        <v>2481.9000000000005</v>
      </c>
      <c r="I366" s="324">
        <v>2513.4500000000007</v>
      </c>
      <c r="J366" s="324">
        <v>2551.9000000000005</v>
      </c>
      <c r="K366" s="323">
        <v>2475</v>
      </c>
      <c r="L366" s="323">
        <v>2405</v>
      </c>
      <c r="M366" s="323">
        <v>4.5703399999999998</v>
      </c>
      <c r="N366" s="1"/>
      <c r="O366" s="1"/>
    </row>
    <row r="367" spans="1:15" ht="12.75" customHeight="1">
      <c r="A367" s="30">
        <v>357</v>
      </c>
      <c r="B367" s="342" t="s">
        <v>178</v>
      </c>
      <c r="C367" s="323">
        <v>2777.75</v>
      </c>
      <c r="D367" s="324">
        <v>2765.4333333333329</v>
      </c>
      <c r="E367" s="324">
        <v>2737.3166666666657</v>
      </c>
      <c r="F367" s="324">
        <v>2696.8833333333328</v>
      </c>
      <c r="G367" s="324">
        <v>2668.7666666666655</v>
      </c>
      <c r="H367" s="324">
        <v>2805.8666666666659</v>
      </c>
      <c r="I367" s="324">
        <v>2833.9833333333336</v>
      </c>
      <c r="J367" s="324">
        <v>2874.4166666666661</v>
      </c>
      <c r="K367" s="323">
        <v>2793.55</v>
      </c>
      <c r="L367" s="323">
        <v>2725</v>
      </c>
      <c r="M367" s="323">
        <v>2.14161</v>
      </c>
      <c r="N367" s="1"/>
      <c r="O367" s="1"/>
    </row>
    <row r="368" spans="1:15" ht="12.75" customHeight="1">
      <c r="A368" s="30">
        <v>358</v>
      </c>
      <c r="B368" s="342" t="s">
        <v>179</v>
      </c>
      <c r="C368" s="323">
        <v>35.6</v>
      </c>
      <c r="D368" s="324">
        <v>35.466666666666669</v>
      </c>
      <c r="E368" s="324">
        <v>35.083333333333336</v>
      </c>
      <c r="F368" s="324">
        <v>34.56666666666667</v>
      </c>
      <c r="G368" s="324">
        <v>34.183333333333337</v>
      </c>
      <c r="H368" s="324">
        <v>35.983333333333334</v>
      </c>
      <c r="I368" s="324">
        <v>36.36666666666666</v>
      </c>
      <c r="J368" s="324">
        <v>36.883333333333333</v>
      </c>
      <c r="K368" s="323">
        <v>35.85</v>
      </c>
      <c r="L368" s="323">
        <v>34.950000000000003</v>
      </c>
      <c r="M368" s="323">
        <v>464.70193999999998</v>
      </c>
      <c r="N368" s="1"/>
      <c r="O368" s="1"/>
    </row>
    <row r="369" spans="1:15" ht="12.75" customHeight="1">
      <c r="A369" s="30">
        <v>359</v>
      </c>
      <c r="B369" s="342" t="s">
        <v>469</v>
      </c>
      <c r="C369" s="323">
        <v>397.75</v>
      </c>
      <c r="D369" s="324">
        <v>398.06666666666666</v>
      </c>
      <c r="E369" s="324">
        <v>393.48333333333335</v>
      </c>
      <c r="F369" s="324">
        <v>389.2166666666667</v>
      </c>
      <c r="G369" s="324">
        <v>384.63333333333338</v>
      </c>
      <c r="H369" s="324">
        <v>402.33333333333331</v>
      </c>
      <c r="I369" s="324">
        <v>406.91666666666669</v>
      </c>
      <c r="J369" s="324">
        <v>411.18333333333328</v>
      </c>
      <c r="K369" s="323">
        <v>402.65</v>
      </c>
      <c r="L369" s="323">
        <v>393.8</v>
      </c>
      <c r="M369" s="323">
        <v>5.4893200000000002</v>
      </c>
      <c r="N369" s="1"/>
      <c r="O369" s="1"/>
    </row>
    <row r="370" spans="1:15" ht="12.75" customHeight="1">
      <c r="A370" s="30">
        <v>360</v>
      </c>
      <c r="B370" s="342" t="s">
        <v>470</v>
      </c>
      <c r="C370" s="323">
        <v>249.7</v>
      </c>
      <c r="D370" s="324">
        <v>249.58333333333334</v>
      </c>
      <c r="E370" s="324">
        <v>246.66666666666669</v>
      </c>
      <c r="F370" s="324">
        <v>243.63333333333335</v>
      </c>
      <c r="G370" s="324">
        <v>240.7166666666667</v>
      </c>
      <c r="H370" s="324">
        <v>252.61666666666667</v>
      </c>
      <c r="I370" s="324">
        <v>255.53333333333336</v>
      </c>
      <c r="J370" s="324">
        <v>258.56666666666666</v>
      </c>
      <c r="K370" s="323">
        <v>252.5</v>
      </c>
      <c r="L370" s="323">
        <v>246.55</v>
      </c>
      <c r="M370" s="323">
        <v>3.67571</v>
      </c>
      <c r="N370" s="1"/>
      <c r="O370" s="1"/>
    </row>
    <row r="371" spans="1:15" ht="12.75" customHeight="1">
      <c r="A371" s="30">
        <v>361</v>
      </c>
      <c r="B371" s="342" t="s">
        <v>271</v>
      </c>
      <c r="C371" s="323">
        <v>2425.9</v>
      </c>
      <c r="D371" s="324">
        <v>2412.6166666666668</v>
      </c>
      <c r="E371" s="324">
        <v>2387.2833333333338</v>
      </c>
      <c r="F371" s="324">
        <v>2348.666666666667</v>
      </c>
      <c r="G371" s="324">
        <v>2323.3333333333339</v>
      </c>
      <c r="H371" s="324">
        <v>2451.2333333333336</v>
      </c>
      <c r="I371" s="324">
        <v>2476.5666666666666</v>
      </c>
      <c r="J371" s="324">
        <v>2515.1833333333334</v>
      </c>
      <c r="K371" s="323">
        <v>2437.9499999999998</v>
      </c>
      <c r="L371" s="323">
        <v>2374</v>
      </c>
      <c r="M371" s="323">
        <v>1.8484700000000001</v>
      </c>
      <c r="N371" s="1"/>
      <c r="O371" s="1"/>
    </row>
    <row r="372" spans="1:15" ht="12.75" customHeight="1">
      <c r="A372" s="30">
        <v>362</v>
      </c>
      <c r="B372" s="342" t="s">
        <v>474</v>
      </c>
      <c r="C372" s="323">
        <v>825.35</v>
      </c>
      <c r="D372" s="324">
        <v>825.25</v>
      </c>
      <c r="E372" s="324">
        <v>813.35</v>
      </c>
      <c r="F372" s="324">
        <v>801.35</v>
      </c>
      <c r="G372" s="324">
        <v>789.45</v>
      </c>
      <c r="H372" s="324">
        <v>837.25</v>
      </c>
      <c r="I372" s="324">
        <v>849.15000000000009</v>
      </c>
      <c r="J372" s="324">
        <v>861.15</v>
      </c>
      <c r="K372" s="323">
        <v>837.15</v>
      </c>
      <c r="L372" s="323">
        <v>813.25</v>
      </c>
      <c r="M372" s="323">
        <v>0.44888</v>
      </c>
      <c r="N372" s="1"/>
      <c r="O372" s="1"/>
    </row>
    <row r="373" spans="1:15" ht="12.75" customHeight="1">
      <c r="A373" s="30">
        <v>363</v>
      </c>
      <c r="B373" s="342" t="s">
        <v>475</v>
      </c>
      <c r="C373" s="323">
        <v>2334.3000000000002</v>
      </c>
      <c r="D373" s="324">
        <v>2313.6</v>
      </c>
      <c r="E373" s="324">
        <v>2268.1999999999998</v>
      </c>
      <c r="F373" s="324">
        <v>2202.1</v>
      </c>
      <c r="G373" s="324">
        <v>2156.6999999999998</v>
      </c>
      <c r="H373" s="324">
        <v>2379.6999999999998</v>
      </c>
      <c r="I373" s="324">
        <v>2425.1000000000004</v>
      </c>
      <c r="J373" s="324">
        <v>2491.1999999999998</v>
      </c>
      <c r="K373" s="323">
        <v>2359</v>
      </c>
      <c r="L373" s="323">
        <v>2247.5</v>
      </c>
      <c r="M373" s="323">
        <v>4.1567400000000001</v>
      </c>
      <c r="N373" s="1"/>
      <c r="O373" s="1"/>
    </row>
    <row r="374" spans="1:15" ht="12.75" customHeight="1">
      <c r="A374" s="30">
        <v>364</v>
      </c>
      <c r="B374" s="342" t="s">
        <v>843</v>
      </c>
      <c r="C374" s="323">
        <v>260.7</v>
      </c>
      <c r="D374" s="324">
        <v>258.68333333333334</v>
      </c>
      <c r="E374" s="324">
        <v>254.4666666666667</v>
      </c>
      <c r="F374" s="324">
        <v>248.23333333333335</v>
      </c>
      <c r="G374" s="324">
        <v>244.01666666666671</v>
      </c>
      <c r="H374" s="324">
        <v>264.91666666666669</v>
      </c>
      <c r="I374" s="324">
        <v>269.13333333333327</v>
      </c>
      <c r="J374" s="324">
        <v>275.36666666666667</v>
      </c>
      <c r="K374" s="323">
        <v>262.89999999999998</v>
      </c>
      <c r="L374" s="323">
        <v>252.45</v>
      </c>
      <c r="M374" s="323">
        <v>29.103429999999999</v>
      </c>
      <c r="N374" s="1"/>
      <c r="O374" s="1"/>
    </row>
    <row r="375" spans="1:15" ht="12.75" customHeight="1">
      <c r="A375" s="30">
        <v>365</v>
      </c>
      <c r="B375" s="342" t="s">
        <v>180</v>
      </c>
      <c r="C375" s="323">
        <v>208.7</v>
      </c>
      <c r="D375" s="324">
        <v>207.41666666666666</v>
      </c>
      <c r="E375" s="324">
        <v>205.33333333333331</v>
      </c>
      <c r="F375" s="324">
        <v>201.96666666666667</v>
      </c>
      <c r="G375" s="324">
        <v>199.88333333333333</v>
      </c>
      <c r="H375" s="324">
        <v>210.7833333333333</v>
      </c>
      <c r="I375" s="324">
        <v>212.86666666666662</v>
      </c>
      <c r="J375" s="324">
        <v>216.23333333333329</v>
      </c>
      <c r="K375" s="323">
        <v>209.5</v>
      </c>
      <c r="L375" s="323">
        <v>204.05</v>
      </c>
      <c r="M375" s="323">
        <v>99.63973</v>
      </c>
      <c r="N375" s="1"/>
      <c r="O375" s="1"/>
    </row>
    <row r="376" spans="1:15" ht="12.75" customHeight="1">
      <c r="A376" s="30">
        <v>366</v>
      </c>
      <c r="B376" s="342" t="s">
        <v>290</v>
      </c>
      <c r="C376" s="323">
        <v>3324</v>
      </c>
      <c r="D376" s="324">
        <v>3340.4166666666665</v>
      </c>
      <c r="E376" s="324">
        <v>3286.583333333333</v>
      </c>
      <c r="F376" s="324">
        <v>3249.1666666666665</v>
      </c>
      <c r="G376" s="324">
        <v>3195.333333333333</v>
      </c>
      <c r="H376" s="324">
        <v>3377.833333333333</v>
      </c>
      <c r="I376" s="324">
        <v>3431.6666666666661</v>
      </c>
      <c r="J376" s="324">
        <v>3469.083333333333</v>
      </c>
      <c r="K376" s="323">
        <v>3394.25</v>
      </c>
      <c r="L376" s="323">
        <v>3303</v>
      </c>
      <c r="M376" s="323">
        <v>0.24260999999999999</v>
      </c>
      <c r="N376" s="1"/>
      <c r="O376" s="1"/>
    </row>
    <row r="377" spans="1:15" ht="12.75" customHeight="1">
      <c r="A377" s="30">
        <v>367</v>
      </c>
      <c r="B377" s="342" t="s">
        <v>844</v>
      </c>
      <c r="C377" s="323">
        <v>380.75</v>
      </c>
      <c r="D377" s="324">
        <v>383.2166666666667</v>
      </c>
      <c r="E377" s="324">
        <v>376.53333333333342</v>
      </c>
      <c r="F377" s="324">
        <v>372.31666666666672</v>
      </c>
      <c r="G377" s="324">
        <v>365.63333333333344</v>
      </c>
      <c r="H377" s="324">
        <v>387.43333333333339</v>
      </c>
      <c r="I377" s="324">
        <v>394.11666666666667</v>
      </c>
      <c r="J377" s="324">
        <v>398.33333333333337</v>
      </c>
      <c r="K377" s="323">
        <v>389.9</v>
      </c>
      <c r="L377" s="323">
        <v>379</v>
      </c>
      <c r="M377" s="323">
        <v>6.5135899999999998</v>
      </c>
      <c r="N377" s="1"/>
      <c r="O377" s="1"/>
    </row>
    <row r="378" spans="1:15" ht="12.75" customHeight="1">
      <c r="A378" s="30">
        <v>368</v>
      </c>
      <c r="B378" s="342" t="s">
        <v>272</v>
      </c>
      <c r="C378" s="323">
        <v>470.3</v>
      </c>
      <c r="D378" s="324">
        <v>469.36666666666662</v>
      </c>
      <c r="E378" s="324">
        <v>461.53333333333325</v>
      </c>
      <c r="F378" s="324">
        <v>452.76666666666665</v>
      </c>
      <c r="G378" s="324">
        <v>444.93333333333328</v>
      </c>
      <c r="H378" s="324">
        <v>478.13333333333321</v>
      </c>
      <c r="I378" s="324">
        <v>485.96666666666658</v>
      </c>
      <c r="J378" s="324">
        <v>494.73333333333318</v>
      </c>
      <c r="K378" s="323">
        <v>477.2</v>
      </c>
      <c r="L378" s="323">
        <v>460.6</v>
      </c>
      <c r="M378" s="323">
        <v>3.2187899999999998</v>
      </c>
      <c r="N378" s="1"/>
      <c r="O378" s="1"/>
    </row>
    <row r="379" spans="1:15" ht="12.75" customHeight="1">
      <c r="A379" s="30">
        <v>369</v>
      </c>
      <c r="B379" s="342" t="s">
        <v>476</v>
      </c>
      <c r="C379" s="323">
        <v>659.1</v>
      </c>
      <c r="D379" s="324">
        <v>670.83333333333337</v>
      </c>
      <c r="E379" s="324">
        <v>643.26666666666677</v>
      </c>
      <c r="F379" s="324">
        <v>627.43333333333339</v>
      </c>
      <c r="G379" s="324">
        <v>599.86666666666679</v>
      </c>
      <c r="H379" s="324">
        <v>686.66666666666674</v>
      </c>
      <c r="I379" s="324">
        <v>714.23333333333335</v>
      </c>
      <c r="J379" s="324">
        <v>730.06666666666672</v>
      </c>
      <c r="K379" s="323">
        <v>698.4</v>
      </c>
      <c r="L379" s="323">
        <v>655</v>
      </c>
      <c r="M379" s="323">
        <v>4.39276</v>
      </c>
      <c r="N379" s="1"/>
      <c r="O379" s="1"/>
    </row>
    <row r="380" spans="1:15" ht="12.75" customHeight="1">
      <c r="A380" s="30">
        <v>370</v>
      </c>
      <c r="B380" s="342" t="s">
        <v>477</v>
      </c>
      <c r="C380" s="323">
        <v>118.9</v>
      </c>
      <c r="D380" s="324">
        <v>119.61666666666667</v>
      </c>
      <c r="E380" s="324">
        <v>117.53333333333335</v>
      </c>
      <c r="F380" s="324">
        <v>116.16666666666667</v>
      </c>
      <c r="G380" s="324">
        <v>114.08333333333334</v>
      </c>
      <c r="H380" s="324">
        <v>120.98333333333335</v>
      </c>
      <c r="I380" s="324">
        <v>123.06666666666666</v>
      </c>
      <c r="J380" s="324">
        <v>124.43333333333335</v>
      </c>
      <c r="K380" s="323">
        <v>121.7</v>
      </c>
      <c r="L380" s="323">
        <v>118.25</v>
      </c>
      <c r="M380" s="323">
        <v>1.7588600000000001</v>
      </c>
      <c r="N380" s="1"/>
      <c r="O380" s="1"/>
    </row>
    <row r="381" spans="1:15" ht="12.75" customHeight="1">
      <c r="A381" s="30">
        <v>371</v>
      </c>
      <c r="B381" s="342" t="s">
        <v>182</v>
      </c>
      <c r="C381" s="323">
        <v>1749.1</v>
      </c>
      <c r="D381" s="324">
        <v>1747.0333333333335</v>
      </c>
      <c r="E381" s="324">
        <v>1732.0666666666671</v>
      </c>
      <c r="F381" s="324">
        <v>1715.0333333333335</v>
      </c>
      <c r="G381" s="324">
        <v>1700.0666666666671</v>
      </c>
      <c r="H381" s="324">
        <v>1764.0666666666671</v>
      </c>
      <c r="I381" s="324">
        <v>1779.0333333333338</v>
      </c>
      <c r="J381" s="324">
        <v>1796.0666666666671</v>
      </c>
      <c r="K381" s="323">
        <v>1762</v>
      </c>
      <c r="L381" s="323">
        <v>1730</v>
      </c>
      <c r="M381" s="323">
        <v>5.2088700000000001</v>
      </c>
      <c r="N381" s="1"/>
      <c r="O381" s="1"/>
    </row>
    <row r="382" spans="1:15" ht="12.75" customHeight="1">
      <c r="A382" s="30">
        <v>372</v>
      </c>
      <c r="B382" s="342" t="s">
        <v>479</v>
      </c>
      <c r="C382" s="323">
        <v>571.70000000000005</v>
      </c>
      <c r="D382" s="324">
        <v>569.43333333333339</v>
      </c>
      <c r="E382" s="324">
        <v>564.91666666666674</v>
      </c>
      <c r="F382" s="324">
        <v>558.13333333333333</v>
      </c>
      <c r="G382" s="324">
        <v>553.61666666666667</v>
      </c>
      <c r="H382" s="324">
        <v>576.21666666666681</v>
      </c>
      <c r="I382" s="324">
        <v>580.73333333333346</v>
      </c>
      <c r="J382" s="324">
        <v>587.51666666666688</v>
      </c>
      <c r="K382" s="323">
        <v>573.95000000000005</v>
      </c>
      <c r="L382" s="323">
        <v>562.65</v>
      </c>
      <c r="M382" s="323">
        <v>3.2134299999999998</v>
      </c>
      <c r="N382" s="1"/>
      <c r="O382" s="1"/>
    </row>
    <row r="383" spans="1:15" ht="12.75" customHeight="1">
      <c r="A383" s="30">
        <v>373</v>
      </c>
      <c r="B383" s="342" t="s">
        <v>481</v>
      </c>
      <c r="C383" s="323">
        <v>934</v>
      </c>
      <c r="D383" s="324">
        <v>941.7166666666667</v>
      </c>
      <c r="E383" s="324">
        <v>923.63333333333344</v>
      </c>
      <c r="F383" s="324">
        <v>913.26666666666677</v>
      </c>
      <c r="G383" s="324">
        <v>895.18333333333351</v>
      </c>
      <c r="H383" s="324">
        <v>952.08333333333337</v>
      </c>
      <c r="I383" s="324">
        <v>970.16666666666663</v>
      </c>
      <c r="J383" s="324">
        <v>980.5333333333333</v>
      </c>
      <c r="K383" s="323">
        <v>959.8</v>
      </c>
      <c r="L383" s="323">
        <v>931.35</v>
      </c>
      <c r="M383" s="323">
        <v>3.0326499999999998</v>
      </c>
      <c r="N383" s="1"/>
      <c r="O383" s="1"/>
    </row>
    <row r="384" spans="1:15" ht="12.75" customHeight="1">
      <c r="A384" s="30">
        <v>374</v>
      </c>
      <c r="B384" s="342" t="s">
        <v>845</v>
      </c>
      <c r="C384" s="323">
        <v>89.5</v>
      </c>
      <c r="D384" s="324">
        <v>89.899999999999991</v>
      </c>
      <c r="E384" s="324">
        <v>88.799999999999983</v>
      </c>
      <c r="F384" s="324">
        <v>88.1</v>
      </c>
      <c r="G384" s="324">
        <v>86.999999999999986</v>
      </c>
      <c r="H384" s="324">
        <v>90.59999999999998</v>
      </c>
      <c r="I384" s="324">
        <v>91.699999999999974</v>
      </c>
      <c r="J384" s="324">
        <v>92.399999999999977</v>
      </c>
      <c r="K384" s="323">
        <v>91</v>
      </c>
      <c r="L384" s="323">
        <v>89.2</v>
      </c>
      <c r="M384" s="323">
        <v>7.6273200000000001</v>
      </c>
      <c r="N384" s="1"/>
      <c r="O384" s="1"/>
    </row>
    <row r="385" spans="1:15" ht="12.75" customHeight="1">
      <c r="A385" s="30">
        <v>375</v>
      </c>
      <c r="B385" s="342" t="s">
        <v>483</v>
      </c>
      <c r="C385" s="323">
        <v>194.35</v>
      </c>
      <c r="D385" s="324">
        <v>191.15</v>
      </c>
      <c r="E385" s="324">
        <v>184.3</v>
      </c>
      <c r="F385" s="324">
        <v>174.25</v>
      </c>
      <c r="G385" s="324">
        <v>167.4</v>
      </c>
      <c r="H385" s="324">
        <v>201.20000000000002</v>
      </c>
      <c r="I385" s="324">
        <v>208.04999999999998</v>
      </c>
      <c r="J385" s="324">
        <v>218.10000000000002</v>
      </c>
      <c r="K385" s="323">
        <v>198</v>
      </c>
      <c r="L385" s="323">
        <v>181.1</v>
      </c>
      <c r="M385" s="323">
        <v>81.358599999999996</v>
      </c>
      <c r="N385" s="1"/>
      <c r="O385" s="1"/>
    </row>
    <row r="386" spans="1:15" ht="12.75" customHeight="1">
      <c r="A386" s="30">
        <v>376</v>
      </c>
      <c r="B386" s="342" t="s">
        <v>484</v>
      </c>
      <c r="C386" s="323">
        <v>713.5</v>
      </c>
      <c r="D386" s="324">
        <v>715.25</v>
      </c>
      <c r="E386" s="324">
        <v>709.75</v>
      </c>
      <c r="F386" s="324">
        <v>706</v>
      </c>
      <c r="G386" s="324">
        <v>700.5</v>
      </c>
      <c r="H386" s="324">
        <v>719</v>
      </c>
      <c r="I386" s="324">
        <v>724.5</v>
      </c>
      <c r="J386" s="324">
        <v>728.25</v>
      </c>
      <c r="K386" s="323">
        <v>720.75</v>
      </c>
      <c r="L386" s="323">
        <v>711.5</v>
      </c>
      <c r="M386" s="323">
        <v>0.53034000000000003</v>
      </c>
      <c r="N386" s="1"/>
      <c r="O386" s="1"/>
    </row>
    <row r="387" spans="1:15" ht="12.75" customHeight="1">
      <c r="A387" s="30">
        <v>377</v>
      </c>
      <c r="B387" s="342" t="s">
        <v>485</v>
      </c>
      <c r="C387" s="323">
        <v>246.9</v>
      </c>
      <c r="D387" s="324">
        <v>248.28333333333333</v>
      </c>
      <c r="E387" s="324">
        <v>244.16666666666666</v>
      </c>
      <c r="F387" s="324">
        <v>241.43333333333334</v>
      </c>
      <c r="G387" s="324">
        <v>237.31666666666666</v>
      </c>
      <c r="H387" s="324">
        <v>251.01666666666665</v>
      </c>
      <c r="I387" s="324">
        <v>255.13333333333333</v>
      </c>
      <c r="J387" s="324">
        <v>257.86666666666667</v>
      </c>
      <c r="K387" s="323">
        <v>252.4</v>
      </c>
      <c r="L387" s="323">
        <v>245.55</v>
      </c>
      <c r="M387" s="323">
        <v>1.91629</v>
      </c>
      <c r="N387" s="1"/>
      <c r="O387" s="1"/>
    </row>
    <row r="388" spans="1:15" ht="12.75" customHeight="1">
      <c r="A388" s="30">
        <v>378</v>
      </c>
      <c r="B388" s="342" t="s">
        <v>183</v>
      </c>
      <c r="C388" s="323">
        <v>739.05</v>
      </c>
      <c r="D388" s="324">
        <v>736.69999999999993</v>
      </c>
      <c r="E388" s="324">
        <v>723.19999999999982</v>
      </c>
      <c r="F388" s="324">
        <v>707.34999999999991</v>
      </c>
      <c r="G388" s="324">
        <v>693.8499999999998</v>
      </c>
      <c r="H388" s="324">
        <v>752.54999999999984</v>
      </c>
      <c r="I388" s="324">
        <v>766.05000000000007</v>
      </c>
      <c r="J388" s="324">
        <v>781.89999999999986</v>
      </c>
      <c r="K388" s="323">
        <v>750.2</v>
      </c>
      <c r="L388" s="323">
        <v>720.85</v>
      </c>
      <c r="M388" s="323">
        <v>6.8633800000000003</v>
      </c>
      <c r="N388" s="1"/>
      <c r="O388" s="1"/>
    </row>
    <row r="389" spans="1:15" ht="12.75" customHeight="1">
      <c r="A389" s="30">
        <v>379</v>
      </c>
      <c r="B389" s="342" t="s">
        <v>487</v>
      </c>
      <c r="C389" s="323">
        <v>2509.85</v>
      </c>
      <c r="D389" s="324">
        <v>2453.7333333333336</v>
      </c>
      <c r="E389" s="324">
        <v>2357.4666666666672</v>
      </c>
      <c r="F389" s="324">
        <v>2205.0833333333335</v>
      </c>
      <c r="G389" s="324">
        <v>2108.8166666666671</v>
      </c>
      <c r="H389" s="324">
        <v>2606.1166666666672</v>
      </c>
      <c r="I389" s="324">
        <v>2702.3833333333337</v>
      </c>
      <c r="J389" s="324">
        <v>2854.7666666666673</v>
      </c>
      <c r="K389" s="323">
        <v>2550</v>
      </c>
      <c r="L389" s="323">
        <v>2301.35</v>
      </c>
      <c r="M389" s="323">
        <v>2.9885999999999999</v>
      </c>
      <c r="N389" s="1"/>
      <c r="O389" s="1"/>
    </row>
    <row r="390" spans="1:15" ht="12.75" customHeight="1">
      <c r="A390" s="30">
        <v>380</v>
      </c>
      <c r="B390" s="342" t="s">
        <v>894</v>
      </c>
      <c r="C390" s="323">
        <v>102.15</v>
      </c>
      <c r="D390" s="324">
        <v>102.25</v>
      </c>
      <c r="E390" s="324">
        <v>100.9</v>
      </c>
      <c r="F390" s="324">
        <v>99.65</v>
      </c>
      <c r="G390" s="324">
        <v>98.300000000000011</v>
      </c>
      <c r="H390" s="324">
        <v>103.5</v>
      </c>
      <c r="I390" s="324">
        <v>104.85</v>
      </c>
      <c r="J390" s="324">
        <v>106.1</v>
      </c>
      <c r="K390" s="323">
        <v>103.6</v>
      </c>
      <c r="L390" s="323">
        <v>101</v>
      </c>
      <c r="M390" s="323">
        <v>10.822990000000001</v>
      </c>
      <c r="N390" s="1"/>
      <c r="O390" s="1"/>
    </row>
    <row r="391" spans="1:15" ht="12.75" customHeight="1">
      <c r="A391" s="30">
        <v>381</v>
      </c>
      <c r="B391" s="342" t="s">
        <v>184</v>
      </c>
      <c r="C391" s="323">
        <v>134.80000000000001</v>
      </c>
      <c r="D391" s="324">
        <v>133.70000000000002</v>
      </c>
      <c r="E391" s="324">
        <v>132.15000000000003</v>
      </c>
      <c r="F391" s="324">
        <v>129.50000000000003</v>
      </c>
      <c r="G391" s="324">
        <v>127.95000000000005</v>
      </c>
      <c r="H391" s="324">
        <v>136.35000000000002</v>
      </c>
      <c r="I391" s="324">
        <v>137.90000000000003</v>
      </c>
      <c r="J391" s="324">
        <v>140.55000000000001</v>
      </c>
      <c r="K391" s="323">
        <v>135.25</v>
      </c>
      <c r="L391" s="323">
        <v>131.05000000000001</v>
      </c>
      <c r="M391" s="323">
        <v>128.31254000000001</v>
      </c>
      <c r="N391" s="1"/>
      <c r="O391" s="1"/>
    </row>
    <row r="392" spans="1:15" ht="12.75" customHeight="1">
      <c r="A392" s="30">
        <v>382</v>
      </c>
      <c r="B392" s="342" t="s">
        <v>486</v>
      </c>
      <c r="C392" s="323">
        <v>82.4</v>
      </c>
      <c r="D392" s="324">
        <v>82.600000000000009</v>
      </c>
      <c r="E392" s="324">
        <v>81.300000000000011</v>
      </c>
      <c r="F392" s="324">
        <v>80.2</v>
      </c>
      <c r="G392" s="324">
        <v>78.900000000000006</v>
      </c>
      <c r="H392" s="324">
        <v>83.700000000000017</v>
      </c>
      <c r="I392" s="324">
        <v>85</v>
      </c>
      <c r="J392" s="324">
        <v>86.100000000000023</v>
      </c>
      <c r="K392" s="323">
        <v>83.9</v>
      </c>
      <c r="L392" s="323">
        <v>81.5</v>
      </c>
      <c r="M392" s="323">
        <v>61.231580000000001</v>
      </c>
      <c r="N392" s="1"/>
      <c r="O392" s="1"/>
    </row>
    <row r="393" spans="1:15" ht="12.75" customHeight="1">
      <c r="A393" s="30">
        <v>383</v>
      </c>
      <c r="B393" s="342" t="s">
        <v>185</v>
      </c>
      <c r="C393" s="323">
        <v>125.6</v>
      </c>
      <c r="D393" s="324">
        <v>125.03333333333335</v>
      </c>
      <c r="E393" s="324">
        <v>124.16666666666669</v>
      </c>
      <c r="F393" s="324">
        <v>122.73333333333333</v>
      </c>
      <c r="G393" s="324">
        <v>121.86666666666667</v>
      </c>
      <c r="H393" s="324">
        <v>126.4666666666667</v>
      </c>
      <c r="I393" s="324">
        <v>127.33333333333334</v>
      </c>
      <c r="J393" s="324">
        <v>128.76666666666671</v>
      </c>
      <c r="K393" s="323">
        <v>125.9</v>
      </c>
      <c r="L393" s="323">
        <v>123.6</v>
      </c>
      <c r="M393" s="323">
        <v>20.070250000000001</v>
      </c>
      <c r="N393" s="1"/>
      <c r="O393" s="1"/>
    </row>
    <row r="394" spans="1:15" ht="12.75" customHeight="1">
      <c r="A394" s="30">
        <v>384</v>
      </c>
      <c r="B394" s="342" t="s">
        <v>488</v>
      </c>
      <c r="C394" s="323">
        <v>148.19999999999999</v>
      </c>
      <c r="D394" s="324">
        <v>148.21666666666667</v>
      </c>
      <c r="E394" s="324">
        <v>146.43333333333334</v>
      </c>
      <c r="F394" s="324">
        <v>144.66666666666666</v>
      </c>
      <c r="G394" s="324">
        <v>142.88333333333333</v>
      </c>
      <c r="H394" s="324">
        <v>149.98333333333335</v>
      </c>
      <c r="I394" s="324">
        <v>151.76666666666671</v>
      </c>
      <c r="J394" s="324">
        <v>153.53333333333336</v>
      </c>
      <c r="K394" s="323">
        <v>150</v>
      </c>
      <c r="L394" s="323">
        <v>146.44999999999999</v>
      </c>
      <c r="M394" s="323">
        <v>18.161850000000001</v>
      </c>
      <c r="N394" s="1"/>
      <c r="O394" s="1"/>
    </row>
    <row r="395" spans="1:15" ht="12.75" customHeight="1">
      <c r="A395" s="30">
        <v>385</v>
      </c>
      <c r="B395" s="342" t="s">
        <v>489</v>
      </c>
      <c r="C395" s="323">
        <v>1077.75</v>
      </c>
      <c r="D395" s="324">
        <v>1082.75</v>
      </c>
      <c r="E395" s="324">
        <v>1069</v>
      </c>
      <c r="F395" s="324">
        <v>1060.25</v>
      </c>
      <c r="G395" s="324">
        <v>1046.5</v>
      </c>
      <c r="H395" s="324">
        <v>1091.5</v>
      </c>
      <c r="I395" s="324">
        <v>1105.25</v>
      </c>
      <c r="J395" s="324">
        <v>1114</v>
      </c>
      <c r="K395" s="323">
        <v>1096.5</v>
      </c>
      <c r="L395" s="323">
        <v>1074</v>
      </c>
      <c r="M395" s="323">
        <v>3.27773</v>
      </c>
      <c r="N395" s="1"/>
      <c r="O395" s="1"/>
    </row>
    <row r="396" spans="1:15" ht="12.75" customHeight="1">
      <c r="A396" s="30">
        <v>386</v>
      </c>
      <c r="B396" s="342" t="s">
        <v>186</v>
      </c>
      <c r="C396" s="323">
        <v>2531.15</v>
      </c>
      <c r="D396" s="324">
        <v>2506.5666666666671</v>
      </c>
      <c r="E396" s="324">
        <v>2478.1833333333343</v>
      </c>
      <c r="F396" s="324">
        <v>2425.2166666666672</v>
      </c>
      <c r="G396" s="324">
        <v>2396.8333333333344</v>
      </c>
      <c r="H396" s="324">
        <v>2559.5333333333342</v>
      </c>
      <c r="I396" s="324">
        <v>2587.9166666666665</v>
      </c>
      <c r="J396" s="324">
        <v>2640.8833333333341</v>
      </c>
      <c r="K396" s="323">
        <v>2534.9499999999998</v>
      </c>
      <c r="L396" s="323">
        <v>2453.6</v>
      </c>
      <c r="M396" s="323">
        <v>104.10082</v>
      </c>
      <c r="N396" s="1"/>
      <c r="O396" s="1"/>
    </row>
    <row r="397" spans="1:15" ht="12.75" customHeight="1">
      <c r="A397" s="30">
        <v>387</v>
      </c>
      <c r="B397" s="342" t="s">
        <v>846</v>
      </c>
      <c r="C397" s="323">
        <v>589.15</v>
      </c>
      <c r="D397" s="324">
        <v>590</v>
      </c>
      <c r="E397" s="324">
        <v>577</v>
      </c>
      <c r="F397" s="324">
        <v>564.85</v>
      </c>
      <c r="G397" s="324">
        <v>551.85</v>
      </c>
      <c r="H397" s="324">
        <v>602.15</v>
      </c>
      <c r="I397" s="324">
        <v>615.15</v>
      </c>
      <c r="J397" s="324">
        <v>627.29999999999995</v>
      </c>
      <c r="K397" s="323">
        <v>603</v>
      </c>
      <c r="L397" s="323">
        <v>577.85</v>
      </c>
      <c r="M397" s="323">
        <v>6.0918400000000004</v>
      </c>
      <c r="N397" s="1"/>
      <c r="O397" s="1"/>
    </row>
    <row r="398" spans="1:15" ht="12.75" customHeight="1">
      <c r="A398" s="30">
        <v>388</v>
      </c>
      <c r="B398" s="342" t="s">
        <v>480</v>
      </c>
      <c r="C398" s="323">
        <v>264.60000000000002</v>
      </c>
      <c r="D398" s="324">
        <v>263.73333333333329</v>
      </c>
      <c r="E398" s="324">
        <v>261.76666666666659</v>
      </c>
      <c r="F398" s="324">
        <v>258.93333333333328</v>
      </c>
      <c r="G398" s="324">
        <v>256.96666666666658</v>
      </c>
      <c r="H398" s="324">
        <v>266.56666666666661</v>
      </c>
      <c r="I398" s="324">
        <v>268.5333333333333</v>
      </c>
      <c r="J398" s="324">
        <v>271.36666666666662</v>
      </c>
      <c r="K398" s="323">
        <v>265.7</v>
      </c>
      <c r="L398" s="323">
        <v>260.89999999999998</v>
      </c>
      <c r="M398" s="323">
        <v>2.9861300000000002</v>
      </c>
      <c r="N398" s="1"/>
      <c r="O398" s="1"/>
    </row>
    <row r="399" spans="1:15" ht="12.75" customHeight="1">
      <c r="A399" s="30">
        <v>389</v>
      </c>
      <c r="B399" s="342" t="s">
        <v>490</v>
      </c>
      <c r="C399" s="323">
        <v>934.25</v>
      </c>
      <c r="D399" s="324">
        <v>955.06666666666661</v>
      </c>
      <c r="E399" s="324">
        <v>900.18333333333317</v>
      </c>
      <c r="F399" s="324">
        <v>866.11666666666656</v>
      </c>
      <c r="G399" s="324">
        <v>811.23333333333312</v>
      </c>
      <c r="H399" s="324">
        <v>989.13333333333321</v>
      </c>
      <c r="I399" s="324">
        <v>1044.0166666666667</v>
      </c>
      <c r="J399" s="324">
        <v>1078.0833333333333</v>
      </c>
      <c r="K399" s="323">
        <v>1009.95</v>
      </c>
      <c r="L399" s="323">
        <v>921</v>
      </c>
      <c r="M399" s="323">
        <v>0.85584000000000005</v>
      </c>
      <c r="N399" s="1"/>
      <c r="O399" s="1"/>
    </row>
    <row r="400" spans="1:15" ht="12.75" customHeight="1">
      <c r="A400" s="30">
        <v>390</v>
      </c>
      <c r="B400" s="342" t="s">
        <v>491</v>
      </c>
      <c r="C400" s="323">
        <v>1561.65</v>
      </c>
      <c r="D400" s="324">
        <v>1562.6499999999999</v>
      </c>
      <c r="E400" s="324">
        <v>1546.2999999999997</v>
      </c>
      <c r="F400" s="324">
        <v>1530.9499999999998</v>
      </c>
      <c r="G400" s="324">
        <v>1514.5999999999997</v>
      </c>
      <c r="H400" s="324">
        <v>1577.9999999999998</v>
      </c>
      <c r="I400" s="324">
        <v>1594.3499999999997</v>
      </c>
      <c r="J400" s="324">
        <v>1609.6999999999998</v>
      </c>
      <c r="K400" s="323">
        <v>1579</v>
      </c>
      <c r="L400" s="323">
        <v>1547.3</v>
      </c>
      <c r="M400" s="323">
        <v>1.7402599999999999</v>
      </c>
      <c r="N400" s="1"/>
      <c r="O400" s="1"/>
    </row>
    <row r="401" spans="1:15" ht="12.75" customHeight="1">
      <c r="A401" s="30">
        <v>391</v>
      </c>
      <c r="B401" s="342" t="s">
        <v>482</v>
      </c>
      <c r="C401" s="323">
        <v>35.799999999999997</v>
      </c>
      <c r="D401" s="324">
        <v>35.883333333333333</v>
      </c>
      <c r="E401" s="324">
        <v>35.516666666666666</v>
      </c>
      <c r="F401" s="324">
        <v>35.233333333333334</v>
      </c>
      <c r="G401" s="324">
        <v>34.866666666666667</v>
      </c>
      <c r="H401" s="324">
        <v>36.166666666666664</v>
      </c>
      <c r="I401" s="324">
        <v>36.533333333333324</v>
      </c>
      <c r="J401" s="324">
        <v>36.816666666666663</v>
      </c>
      <c r="K401" s="323">
        <v>36.25</v>
      </c>
      <c r="L401" s="323">
        <v>35.6</v>
      </c>
      <c r="M401" s="323">
        <v>43.605890000000002</v>
      </c>
      <c r="N401" s="1"/>
      <c r="O401" s="1"/>
    </row>
    <row r="402" spans="1:15" ht="12.75" customHeight="1">
      <c r="A402" s="30">
        <v>392</v>
      </c>
      <c r="B402" s="342" t="s">
        <v>187</v>
      </c>
      <c r="C402" s="323">
        <v>99.5</v>
      </c>
      <c r="D402" s="324">
        <v>99.733333333333334</v>
      </c>
      <c r="E402" s="324">
        <v>98.016666666666666</v>
      </c>
      <c r="F402" s="324">
        <v>96.533333333333331</v>
      </c>
      <c r="G402" s="324">
        <v>94.816666666666663</v>
      </c>
      <c r="H402" s="324">
        <v>101.21666666666667</v>
      </c>
      <c r="I402" s="324">
        <v>102.93333333333334</v>
      </c>
      <c r="J402" s="324">
        <v>104.41666666666667</v>
      </c>
      <c r="K402" s="323">
        <v>101.45</v>
      </c>
      <c r="L402" s="323">
        <v>98.25</v>
      </c>
      <c r="M402" s="323">
        <v>437.69916000000001</v>
      </c>
      <c r="N402" s="1"/>
      <c r="O402" s="1"/>
    </row>
    <row r="403" spans="1:15" ht="12.75" customHeight="1">
      <c r="A403" s="30">
        <v>393</v>
      </c>
      <c r="B403" s="342" t="s">
        <v>275</v>
      </c>
      <c r="C403" s="323">
        <v>7550</v>
      </c>
      <c r="D403" s="324">
        <v>7582.666666666667</v>
      </c>
      <c r="E403" s="324">
        <v>7505.3333333333339</v>
      </c>
      <c r="F403" s="324">
        <v>7460.666666666667</v>
      </c>
      <c r="G403" s="324">
        <v>7383.3333333333339</v>
      </c>
      <c r="H403" s="324">
        <v>7627.3333333333339</v>
      </c>
      <c r="I403" s="324">
        <v>7704.6666666666679</v>
      </c>
      <c r="J403" s="324">
        <v>7749.3333333333339</v>
      </c>
      <c r="K403" s="323">
        <v>7660</v>
      </c>
      <c r="L403" s="323">
        <v>7538</v>
      </c>
      <c r="M403" s="323">
        <v>0.15579999999999999</v>
      </c>
      <c r="N403" s="1"/>
      <c r="O403" s="1"/>
    </row>
    <row r="404" spans="1:15" ht="12.75" customHeight="1">
      <c r="A404" s="30">
        <v>394</v>
      </c>
      <c r="B404" s="342" t="s">
        <v>274</v>
      </c>
      <c r="C404" s="323">
        <v>847.3</v>
      </c>
      <c r="D404" s="324">
        <v>841.9666666666667</v>
      </c>
      <c r="E404" s="324">
        <v>830.43333333333339</v>
      </c>
      <c r="F404" s="324">
        <v>813.56666666666672</v>
      </c>
      <c r="G404" s="324">
        <v>802.03333333333342</v>
      </c>
      <c r="H404" s="324">
        <v>858.83333333333337</v>
      </c>
      <c r="I404" s="324">
        <v>870.36666666666667</v>
      </c>
      <c r="J404" s="324">
        <v>887.23333333333335</v>
      </c>
      <c r="K404" s="323">
        <v>853.5</v>
      </c>
      <c r="L404" s="323">
        <v>825.1</v>
      </c>
      <c r="M404" s="323">
        <v>13.025969999999999</v>
      </c>
      <c r="N404" s="1"/>
      <c r="O404" s="1"/>
    </row>
    <row r="405" spans="1:15" ht="12.75" customHeight="1">
      <c r="A405" s="30">
        <v>395</v>
      </c>
      <c r="B405" s="342" t="s">
        <v>188</v>
      </c>
      <c r="C405" s="323">
        <v>1097.6500000000001</v>
      </c>
      <c r="D405" s="324">
        <v>1089.8333333333333</v>
      </c>
      <c r="E405" s="324">
        <v>1077.8166666666666</v>
      </c>
      <c r="F405" s="324">
        <v>1057.9833333333333</v>
      </c>
      <c r="G405" s="324">
        <v>1045.9666666666667</v>
      </c>
      <c r="H405" s="324">
        <v>1109.6666666666665</v>
      </c>
      <c r="I405" s="324">
        <v>1121.6833333333334</v>
      </c>
      <c r="J405" s="324">
        <v>1141.5166666666664</v>
      </c>
      <c r="K405" s="323">
        <v>1101.8499999999999</v>
      </c>
      <c r="L405" s="323">
        <v>1070</v>
      </c>
      <c r="M405" s="323">
        <v>9.9858600000000006</v>
      </c>
      <c r="N405" s="1"/>
      <c r="O405" s="1"/>
    </row>
    <row r="406" spans="1:15" ht="12.75" customHeight="1">
      <c r="A406" s="30">
        <v>396</v>
      </c>
      <c r="B406" s="342" t="s">
        <v>189</v>
      </c>
      <c r="C406" s="323">
        <v>493.7</v>
      </c>
      <c r="D406" s="324">
        <v>488.91666666666669</v>
      </c>
      <c r="E406" s="324">
        <v>482.03333333333336</v>
      </c>
      <c r="F406" s="324">
        <v>470.36666666666667</v>
      </c>
      <c r="G406" s="324">
        <v>463.48333333333335</v>
      </c>
      <c r="H406" s="324">
        <v>500.58333333333337</v>
      </c>
      <c r="I406" s="324">
        <v>507.4666666666667</v>
      </c>
      <c r="J406" s="324">
        <v>519.13333333333344</v>
      </c>
      <c r="K406" s="323">
        <v>495.8</v>
      </c>
      <c r="L406" s="323">
        <v>477.25</v>
      </c>
      <c r="M406" s="323">
        <v>261.57969000000003</v>
      </c>
      <c r="N406" s="1"/>
      <c r="O406" s="1"/>
    </row>
    <row r="407" spans="1:15" ht="12.75" customHeight="1">
      <c r="A407" s="30">
        <v>397</v>
      </c>
      <c r="B407" s="342" t="s">
        <v>495</v>
      </c>
      <c r="C407" s="323">
        <v>1867.5</v>
      </c>
      <c r="D407" s="324">
        <v>1862.1666666666667</v>
      </c>
      <c r="E407" s="324">
        <v>1805.3333333333335</v>
      </c>
      <c r="F407" s="324">
        <v>1743.1666666666667</v>
      </c>
      <c r="G407" s="324">
        <v>1686.3333333333335</v>
      </c>
      <c r="H407" s="324">
        <v>1924.3333333333335</v>
      </c>
      <c r="I407" s="324">
        <v>1981.166666666667</v>
      </c>
      <c r="J407" s="324">
        <v>2043.3333333333335</v>
      </c>
      <c r="K407" s="323">
        <v>1919</v>
      </c>
      <c r="L407" s="323">
        <v>1800</v>
      </c>
      <c r="M407" s="323">
        <v>4.5082899999999997</v>
      </c>
      <c r="N407" s="1"/>
      <c r="O407" s="1"/>
    </row>
    <row r="408" spans="1:15" ht="12.75" customHeight="1">
      <c r="A408" s="30">
        <v>398</v>
      </c>
      <c r="B408" s="342" t="s">
        <v>496</v>
      </c>
      <c r="C408" s="323">
        <v>116.4</v>
      </c>
      <c r="D408" s="324">
        <v>113.75</v>
      </c>
      <c r="E408" s="324">
        <v>109.65</v>
      </c>
      <c r="F408" s="324">
        <v>102.9</v>
      </c>
      <c r="G408" s="324">
        <v>98.800000000000011</v>
      </c>
      <c r="H408" s="324">
        <v>120.5</v>
      </c>
      <c r="I408" s="324">
        <v>124.6</v>
      </c>
      <c r="J408" s="324">
        <v>131.35</v>
      </c>
      <c r="K408" s="323">
        <v>117.85</v>
      </c>
      <c r="L408" s="323">
        <v>107</v>
      </c>
      <c r="M408" s="323">
        <v>31.108229999999999</v>
      </c>
      <c r="N408" s="1"/>
      <c r="O408" s="1"/>
    </row>
    <row r="409" spans="1:15" ht="12.75" customHeight="1">
      <c r="A409" s="30">
        <v>399</v>
      </c>
      <c r="B409" s="342" t="s">
        <v>501</v>
      </c>
      <c r="C409" s="323">
        <v>116.65</v>
      </c>
      <c r="D409" s="324">
        <v>116.35000000000001</v>
      </c>
      <c r="E409" s="324">
        <v>114.80000000000001</v>
      </c>
      <c r="F409" s="324">
        <v>112.95</v>
      </c>
      <c r="G409" s="324">
        <v>111.4</v>
      </c>
      <c r="H409" s="324">
        <v>118.20000000000002</v>
      </c>
      <c r="I409" s="324">
        <v>119.75</v>
      </c>
      <c r="J409" s="324">
        <v>121.60000000000002</v>
      </c>
      <c r="K409" s="323">
        <v>117.9</v>
      </c>
      <c r="L409" s="323">
        <v>114.5</v>
      </c>
      <c r="M409" s="323">
        <v>12.13452</v>
      </c>
      <c r="N409" s="1"/>
      <c r="O409" s="1"/>
    </row>
    <row r="410" spans="1:15" ht="12.75" customHeight="1">
      <c r="A410" s="30">
        <v>400</v>
      </c>
      <c r="B410" s="342" t="s">
        <v>497</v>
      </c>
      <c r="C410" s="323">
        <v>123.35</v>
      </c>
      <c r="D410" s="324">
        <v>123.59999999999998</v>
      </c>
      <c r="E410" s="324">
        <v>121.39999999999996</v>
      </c>
      <c r="F410" s="324">
        <v>119.44999999999999</v>
      </c>
      <c r="G410" s="324">
        <v>117.24999999999997</v>
      </c>
      <c r="H410" s="324">
        <v>125.54999999999995</v>
      </c>
      <c r="I410" s="324">
        <v>127.74999999999997</v>
      </c>
      <c r="J410" s="324">
        <v>129.69999999999993</v>
      </c>
      <c r="K410" s="323">
        <v>125.8</v>
      </c>
      <c r="L410" s="323">
        <v>121.65</v>
      </c>
      <c r="M410" s="323">
        <v>20.811509999999998</v>
      </c>
      <c r="N410" s="1"/>
      <c r="O410" s="1"/>
    </row>
    <row r="411" spans="1:15" ht="12.75" customHeight="1">
      <c r="A411" s="30">
        <v>401</v>
      </c>
      <c r="B411" s="342" t="s">
        <v>499</v>
      </c>
      <c r="C411" s="323">
        <v>3307.5</v>
      </c>
      <c r="D411" s="324">
        <v>3290.4166666666665</v>
      </c>
      <c r="E411" s="324">
        <v>3250.833333333333</v>
      </c>
      <c r="F411" s="324">
        <v>3194.1666666666665</v>
      </c>
      <c r="G411" s="324">
        <v>3154.583333333333</v>
      </c>
      <c r="H411" s="324">
        <v>3347.083333333333</v>
      </c>
      <c r="I411" s="324">
        <v>3386.6666666666661</v>
      </c>
      <c r="J411" s="324">
        <v>3443.333333333333</v>
      </c>
      <c r="K411" s="323">
        <v>3330</v>
      </c>
      <c r="L411" s="323">
        <v>3233.75</v>
      </c>
      <c r="M411" s="323">
        <v>0.25873000000000002</v>
      </c>
      <c r="N411" s="1"/>
      <c r="O411" s="1"/>
    </row>
    <row r="412" spans="1:15" ht="12.75" customHeight="1">
      <c r="A412" s="30">
        <v>402</v>
      </c>
      <c r="B412" s="342" t="s">
        <v>498</v>
      </c>
      <c r="C412" s="323">
        <v>547.4</v>
      </c>
      <c r="D412" s="324">
        <v>548.58333333333337</v>
      </c>
      <c r="E412" s="324">
        <v>531.16666666666674</v>
      </c>
      <c r="F412" s="324">
        <v>514.93333333333339</v>
      </c>
      <c r="G412" s="324">
        <v>497.51666666666677</v>
      </c>
      <c r="H412" s="324">
        <v>564.81666666666672</v>
      </c>
      <c r="I412" s="324">
        <v>582.23333333333346</v>
      </c>
      <c r="J412" s="324">
        <v>598.4666666666667</v>
      </c>
      <c r="K412" s="323">
        <v>566</v>
      </c>
      <c r="L412" s="323">
        <v>532.35</v>
      </c>
      <c r="M412" s="323">
        <v>1.3923700000000001</v>
      </c>
      <c r="N412" s="1"/>
      <c r="O412" s="1"/>
    </row>
    <row r="413" spans="1:15" ht="12.75" customHeight="1">
      <c r="A413" s="30">
        <v>403</v>
      </c>
      <c r="B413" s="342" t="s">
        <v>500</v>
      </c>
      <c r="C413" s="323">
        <v>410.15</v>
      </c>
      <c r="D413" s="324">
        <v>409.41666666666669</v>
      </c>
      <c r="E413" s="324">
        <v>406.08333333333337</v>
      </c>
      <c r="F413" s="324">
        <v>402.01666666666671</v>
      </c>
      <c r="G413" s="324">
        <v>398.68333333333339</v>
      </c>
      <c r="H413" s="324">
        <v>413.48333333333335</v>
      </c>
      <c r="I413" s="324">
        <v>416.81666666666672</v>
      </c>
      <c r="J413" s="324">
        <v>420.88333333333333</v>
      </c>
      <c r="K413" s="323">
        <v>412.75</v>
      </c>
      <c r="L413" s="323">
        <v>405.35</v>
      </c>
      <c r="M413" s="323">
        <v>1.43638</v>
      </c>
      <c r="N413" s="1"/>
      <c r="O413" s="1"/>
    </row>
    <row r="414" spans="1:15" ht="12.75" customHeight="1">
      <c r="A414" s="30">
        <v>404</v>
      </c>
      <c r="B414" s="342" t="s">
        <v>190</v>
      </c>
      <c r="C414" s="323">
        <v>23373.3</v>
      </c>
      <c r="D414" s="324">
        <v>23358.266666666666</v>
      </c>
      <c r="E414" s="324">
        <v>23047.033333333333</v>
      </c>
      <c r="F414" s="324">
        <v>22720.766666666666</v>
      </c>
      <c r="G414" s="324">
        <v>22409.533333333333</v>
      </c>
      <c r="H414" s="324">
        <v>23684.533333333333</v>
      </c>
      <c r="I414" s="324">
        <v>23995.766666666663</v>
      </c>
      <c r="J414" s="324">
        <v>24322.033333333333</v>
      </c>
      <c r="K414" s="323">
        <v>23669.5</v>
      </c>
      <c r="L414" s="323">
        <v>23032</v>
      </c>
      <c r="M414" s="323">
        <v>0.39121</v>
      </c>
      <c r="N414" s="1"/>
      <c r="O414" s="1"/>
    </row>
    <row r="415" spans="1:15" ht="12.75" customHeight="1">
      <c r="A415" s="30">
        <v>405</v>
      </c>
      <c r="B415" s="342" t="s">
        <v>502</v>
      </c>
      <c r="C415" s="323">
        <v>1558.05</v>
      </c>
      <c r="D415" s="324">
        <v>1556.3500000000001</v>
      </c>
      <c r="E415" s="324">
        <v>1522.7000000000003</v>
      </c>
      <c r="F415" s="324">
        <v>1487.3500000000001</v>
      </c>
      <c r="G415" s="324">
        <v>1453.7000000000003</v>
      </c>
      <c r="H415" s="324">
        <v>1591.7000000000003</v>
      </c>
      <c r="I415" s="324">
        <v>1625.3500000000004</v>
      </c>
      <c r="J415" s="324">
        <v>1660.7000000000003</v>
      </c>
      <c r="K415" s="323">
        <v>1590</v>
      </c>
      <c r="L415" s="323">
        <v>1521</v>
      </c>
      <c r="M415" s="323">
        <v>0.28769</v>
      </c>
      <c r="N415" s="1"/>
      <c r="O415" s="1"/>
    </row>
    <row r="416" spans="1:15" ht="12.75" customHeight="1">
      <c r="A416" s="30">
        <v>406</v>
      </c>
      <c r="B416" s="342" t="s">
        <v>191</v>
      </c>
      <c r="C416" s="323">
        <v>2319.15</v>
      </c>
      <c r="D416" s="324">
        <v>2313.7833333333333</v>
      </c>
      <c r="E416" s="324">
        <v>2267.5666666666666</v>
      </c>
      <c r="F416" s="324">
        <v>2215.9833333333331</v>
      </c>
      <c r="G416" s="324">
        <v>2169.7666666666664</v>
      </c>
      <c r="H416" s="324">
        <v>2365.3666666666668</v>
      </c>
      <c r="I416" s="324">
        <v>2411.583333333333</v>
      </c>
      <c r="J416" s="324">
        <v>2463.166666666667</v>
      </c>
      <c r="K416" s="323">
        <v>2360</v>
      </c>
      <c r="L416" s="323">
        <v>2262.1999999999998</v>
      </c>
      <c r="M416" s="323">
        <v>2.9108700000000001</v>
      </c>
      <c r="N416" s="1"/>
      <c r="O416" s="1"/>
    </row>
    <row r="417" spans="1:15" ht="12.75" customHeight="1">
      <c r="A417" s="30">
        <v>407</v>
      </c>
      <c r="B417" s="342" t="s">
        <v>492</v>
      </c>
      <c r="C417" s="323">
        <v>479.8</v>
      </c>
      <c r="D417" s="324">
        <v>478.34999999999997</v>
      </c>
      <c r="E417" s="324">
        <v>474.24999999999994</v>
      </c>
      <c r="F417" s="324">
        <v>468.7</v>
      </c>
      <c r="G417" s="324">
        <v>464.59999999999997</v>
      </c>
      <c r="H417" s="324">
        <v>483.89999999999992</v>
      </c>
      <c r="I417" s="324">
        <v>487.99999999999994</v>
      </c>
      <c r="J417" s="324">
        <v>493.5499999999999</v>
      </c>
      <c r="K417" s="323">
        <v>482.45</v>
      </c>
      <c r="L417" s="323">
        <v>472.8</v>
      </c>
      <c r="M417" s="323">
        <v>0.22252</v>
      </c>
      <c r="N417" s="1"/>
      <c r="O417" s="1"/>
    </row>
    <row r="418" spans="1:15" ht="12.75" customHeight="1">
      <c r="A418" s="30">
        <v>408</v>
      </c>
      <c r="B418" s="342" t="s">
        <v>493</v>
      </c>
      <c r="C418" s="323">
        <v>27.5</v>
      </c>
      <c r="D418" s="324">
        <v>27.533333333333331</v>
      </c>
      <c r="E418" s="324">
        <v>27.316666666666663</v>
      </c>
      <c r="F418" s="324">
        <v>27.133333333333333</v>
      </c>
      <c r="G418" s="324">
        <v>26.916666666666664</v>
      </c>
      <c r="H418" s="324">
        <v>27.716666666666661</v>
      </c>
      <c r="I418" s="324">
        <v>27.93333333333333</v>
      </c>
      <c r="J418" s="324">
        <v>28.11666666666666</v>
      </c>
      <c r="K418" s="323">
        <v>27.75</v>
      </c>
      <c r="L418" s="323">
        <v>27.35</v>
      </c>
      <c r="M418" s="323">
        <v>27.92952</v>
      </c>
      <c r="N418" s="1"/>
      <c r="O418" s="1"/>
    </row>
    <row r="419" spans="1:15" ht="12.75" customHeight="1">
      <c r="A419" s="30">
        <v>409</v>
      </c>
      <c r="B419" s="342" t="s">
        <v>494</v>
      </c>
      <c r="C419" s="323">
        <v>3341.35</v>
      </c>
      <c r="D419" s="324">
        <v>3349.1166666666668</v>
      </c>
      <c r="E419" s="324">
        <v>3307.2333333333336</v>
      </c>
      <c r="F419" s="324">
        <v>3273.1166666666668</v>
      </c>
      <c r="G419" s="324">
        <v>3231.2333333333336</v>
      </c>
      <c r="H419" s="324">
        <v>3383.2333333333336</v>
      </c>
      <c r="I419" s="324">
        <v>3425.1166666666668</v>
      </c>
      <c r="J419" s="324">
        <v>3459.2333333333336</v>
      </c>
      <c r="K419" s="323">
        <v>3391</v>
      </c>
      <c r="L419" s="323">
        <v>3315</v>
      </c>
      <c r="M419" s="323">
        <v>0.87894000000000005</v>
      </c>
      <c r="N419" s="1"/>
      <c r="O419" s="1"/>
    </row>
    <row r="420" spans="1:15" ht="12.75" customHeight="1">
      <c r="A420" s="30">
        <v>410</v>
      </c>
      <c r="B420" s="342" t="s">
        <v>503</v>
      </c>
      <c r="C420" s="323">
        <v>739.75</v>
      </c>
      <c r="D420" s="324">
        <v>740.9</v>
      </c>
      <c r="E420" s="324">
        <v>726.84999999999991</v>
      </c>
      <c r="F420" s="324">
        <v>713.94999999999993</v>
      </c>
      <c r="G420" s="324">
        <v>699.89999999999986</v>
      </c>
      <c r="H420" s="324">
        <v>753.8</v>
      </c>
      <c r="I420" s="324">
        <v>767.84999999999991</v>
      </c>
      <c r="J420" s="324">
        <v>780.75</v>
      </c>
      <c r="K420" s="323">
        <v>754.95</v>
      </c>
      <c r="L420" s="323">
        <v>728</v>
      </c>
      <c r="M420" s="323">
        <v>1.8712800000000001</v>
      </c>
      <c r="N420" s="1"/>
      <c r="O420" s="1"/>
    </row>
    <row r="421" spans="1:15" ht="12.75" customHeight="1">
      <c r="A421" s="30">
        <v>411</v>
      </c>
      <c r="B421" s="342" t="s">
        <v>505</v>
      </c>
      <c r="C421" s="323">
        <v>700.25</v>
      </c>
      <c r="D421" s="324">
        <v>705.08333333333337</v>
      </c>
      <c r="E421" s="324">
        <v>690.16666666666674</v>
      </c>
      <c r="F421" s="324">
        <v>680.08333333333337</v>
      </c>
      <c r="G421" s="324">
        <v>665.16666666666674</v>
      </c>
      <c r="H421" s="324">
        <v>715.16666666666674</v>
      </c>
      <c r="I421" s="324">
        <v>730.08333333333348</v>
      </c>
      <c r="J421" s="324">
        <v>740.16666666666674</v>
      </c>
      <c r="K421" s="323">
        <v>720</v>
      </c>
      <c r="L421" s="323">
        <v>695</v>
      </c>
      <c r="M421" s="323">
        <v>0.94667999999999997</v>
      </c>
      <c r="N421" s="1"/>
      <c r="O421" s="1"/>
    </row>
    <row r="422" spans="1:15" ht="12.75" customHeight="1">
      <c r="A422" s="30">
        <v>412</v>
      </c>
      <c r="B422" s="342" t="s">
        <v>504</v>
      </c>
      <c r="C422" s="323">
        <v>2650.9</v>
      </c>
      <c r="D422" s="324">
        <v>2660.2999999999997</v>
      </c>
      <c r="E422" s="324">
        <v>2620.5999999999995</v>
      </c>
      <c r="F422" s="324">
        <v>2590.2999999999997</v>
      </c>
      <c r="G422" s="324">
        <v>2550.5999999999995</v>
      </c>
      <c r="H422" s="324">
        <v>2690.5999999999995</v>
      </c>
      <c r="I422" s="324">
        <v>2730.2999999999993</v>
      </c>
      <c r="J422" s="324">
        <v>2760.5999999999995</v>
      </c>
      <c r="K422" s="323">
        <v>2700</v>
      </c>
      <c r="L422" s="323">
        <v>2630</v>
      </c>
      <c r="M422" s="323">
        <v>0.19591</v>
      </c>
      <c r="N422" s="1"/>
      <c r="O422" s="1"/>
    </row>
    <row r="423" spans="1:15" ht="12.75" customHeight="1">
      <c r="A423" s="30">
        <v>413</v>
      </c>
      <c r="B423" s="342" t="s">
        <v>895</v>
      </c>
      <c r="C423" s="323">
        <v>668.2</v>
      </c>
      <c r="D423" s="324">
        <v>666.35</v>
      </c>
      <c r="E423" s="324">
        <v>653.85</v>
      </c>
      <c r="F423" s="324">
        <v>639.5</v>
      </c>
      <c r="G423" s="324">
        <v>627</v>
      </c>
      <c r="H423" s="324">
        <v>680.7</v>
      </c>
      <c r="I423" s="324">
        <v>693.2</v>
      </c>
      <c r="J423" s="324">
        <v>707.55000000000007</v>
      </c>
      <c r="K423" s="323">
        <v>678.85</v>
      </c>
      <c r="L423" s="323">
        <v>652</v>
      </c>
      <c r="M423" s="323">
        <v>11.765750000000001</v>
      </c>
      <c r="N423" s="1"/>
      <c r="O423" s="1"/>
    </row>
    <row r="424" spans="1:15" ht="12.75" customHeight="1">
      <c r="A424" s="30">
        <v>414</v>
      </c>
      <c r="B424" s="342" t="s">
        <v>506</v>
      </c>
      <c r="C424" s="323">
        <v>773.65</v>
      </c>
      <c r="D424" s="324">
        <v>776.51666666666677</v>
      </c>
      <c r="E424" s="324">
        <v>763.13333333333355</v>
      </c>
      <c r="F424" s="324">
        <v>752.61666666666679</v>
      </c>
      <c r="G424" s="324">
        <v>739.23333333333358</v>
      </c>
      <c r="H424" s="324">
        <v>787.03333333333353</v>
      </c>
      <c r="I424" s="324">
        <v>800.41666666666674</v>
      </c>
      <c r="J424" s="324">
        <v>810.93333333333351</v>
      </c>
      <c r="K424" s="323">
        <v>789.9</v>
      </c>
      <c r="L424" s="323">
        <v>766</v>
      </c>
      <c r="M424" s="323">
        <v>1.2162999999999999</v>
      </c>
      <c r="N424" s="1"/>
      <c r="O424" s="1"/>
    </row>
    <row r="425" spans="1:15" ht="12.75" customHeight="1">
      <c r="A425" s="30">
        <v>415</v>
      </c>
      <c r="B425" s="342" t="s">
        <v>507</v>
      </c>
      <c r="C425" s="323">
        <v>375.2</v>
      </c>
      <c r="D425" s="324">
        <v>380.48333333333335</v>
      </c>
      <c r="E425" s="324">
        <v>367.2166666666667</v>
      </c>
      <c r="F425" s="324">
        <v>359.23333333333335</v>
      </c>
      <c r="G425" s="324">
        <v>345.9666666666667</v>
      </c>
      <c r="H425" s="324">
        <v>388.4666666666667</v>
      </c>
      <c r="I425" s="324">
        <v>401.73333333333335</v>
      </c>
      <c r="J425" s="324">
        <v>409.7166666666667</v>
      </c>
      <c r="K425" s="323">
        <v>393.75</v>
      </c>
      <c r="L425" s="323">
        <v>372.5</v>
      </c>
      <c r="M425" s="323">
        <v>2.6981099999999998</v>
      </c>
      <c r="N425" s="1"/>
      <c r="O425" s="1"/>
    </row>
    <row r="426" spans="1:15" ht="12.75" customHeight="1">
      <c r="A426" s="30">
        <v>416</v>
      </c>
      <c r="B426" s="342" t="s">
        <v>515</v>
      </c>
      <c r="C426" s="323">
        <v>289.95</v>
      </c>
      <c r="D426" s="324">
        <v>291.15000000000003</v>
      </c>
      <c r="E426" s="324">
        <v>283.10000000000008</v>
      </c>
      <c r="F426" s="324">
        <v>276.25000000000006</v>
      </c>
      <c r="G426" s="324">
        <v>268.2000000000001</v>
      </c>
      <c r="H426" s="324">
        <v>298.00000000000006</v>
      </c>
      <c r="I426" s="324">
        <v>306.05</v>
      </c>
      <c r="J426" s="324">
        <v>312.90000000000003</v>
      </c>
      <c r="K426" s="323">
        <v>299.2</v>
      </c>
      <c r="L426" s="323">
        <v>284.3</v>
      </c>
      <c r="M426" s="323">
        <v>18.487480000000001</v>
      </c>
      <c r="N426" s="1"/>
      <c r="O426" s="1"/>
    </row>
    <row r="427" spans="1:15" ht="12.75" customHeight="1">
      <c r="A427" s="30">
        <v>417</v>
      </c>
      <c r="B427" s="342" t="s">
        <v>508</v>
      </c>
      <c r="C427" s="323">
        <v>58.6</v>
      </c>
      <c r="D427" s="324">
        <v>58.583333333333336</v>
      </c>
      <c r="E427" s="324">
        <v>58.166666666666671</v>
      </c>
      <c r="F427" s="324">
        <v>57.733333333333334</v>
      </c>
      <c r="G427" s="324">
        <v>57.31666666666667</v>
      </c>
      <c r="H427" s="324">
        <v>59.016666666666673</v>
      </c>
      <c r="I427" s="324">
        <v>59.433333333333344</v>
      </c>
      <c r="J427" s="324">
        <v>59.866666666666674</v>
      </c>
      <c r="K427" s="323">
        <v>59</v>
      </c>
      <c r="L427" s="323">
        <v>58.15</v>
      </c>
      <c r="M427" s="323">
        <v>14.53782</v>
      </c>
      <c r="N427" s="1"/>
      <c r="O427" s="1"/>
    </row>
    <row r="428" spans="1:15" ht="12.75" customHeight="1">
      <c r="A428" s="30">
        <v>418</v>
      </c>
      <c r="B428" s="342" t="s">
        <v>192</v>
      </c>
      <c r="C428" s="323">
        <v>2630.45</v>
      </c>
      <c r="D428" s="324">
        <v>2614.9333333333329</v>
      </c>
      <c r="E428" s="324">
        <v>2575.9166666666661</v>
      </c>
      <c r="F428" s="324">
        <v>2521.3833333333332</v>
      </c>
      <c r="G428" s="324">
        <v>2482.3666666666663</v>
      </c>
      <c r="H428" s="324">
        <v>2669.4666666666658</v>
      </c>
      <c r="I428" s="324">
        <v>2708.4833333333331</v>
      </c>
      <c r="J428" s="324">
        <v>2763.0166666666655</v>
      </c>
      <c r="K428" s="323">
        <v>2653.95</v>
      </c>
      <c r="L428" s="323">
        <v>2560.4</v>
      </c>
      <c r="M428" s="323">
        <v>7.2972099999999998</v>
      </c>
      <c r="N428" s="1"/>
      <c r="O428" s="1"/>
    </row>
    <row r="429" spans="1:15" ht="12.75" customHeight="1">
      <c r="A429" s="30">
        <v>419</v>
      </c>
      <c r="B429" s="342" t="s">
        <v>193</v>
      </c>
      <c r="C429" s="323">
        <v>1098.1500000000001</v>
      </c>
      <c r="D429" s="324">
        <v>1089.7166666666667</v>
      </c>
      <c r="E429" s="324">
        <v>1074.4333333333334</v>
      </c>
      <c r="F429" s="324">
        <v>1050.7166666666667</v>
      </c>
      <c r="G429" s="324">
        <v>1035.4333333333334</v>
      </c>
      <c r="H429" s="324">
        <v>1113.4333333333334</v>
      </c>
      <c r="I429" s="324">
        <v>1128.7166666666667</v>
      </c>
      <c r="J429" s="324">
        <v>1152.4333333333334</v>
      </c>
      <c r="K429" s="323">
        <v>1105</v>
      </c>
      <c r="L429" s="323">
        <v>1066</v>
      </c>
      <c r="M429" s="323">
        <v>16.13907</v>
      </c>
      <c r="N429" s="1"/>
      <c r="O429" s="1"/>
    </row>
    <row r="430" spans="1:15" ht="12.75" customHeight="1">
      <c r="A430" s="30">
        <v>420</v>
      </c>
      <c r="B430" s="342" t="s">
        <v>512</v>
      </c>
      <c r="C430" s="323">
        <v>350</v>
      </c>
      <c r="D430" s="324">
        <v>349.98333333333335</v>
      </c>
      <c r="E430" s="324">
        <v>343.61666666666667</v>
      </c>
      <c r="F430" s="324">
        <v>337.23333333333335</v>
      </c>
      <c r="G430" s="324">
        <v>330.86666666666667</v>
      </c>
      <c r="H430" s="324">
        <v>356.36666666666667</v>
      </c>
      <c r="I430" s="324">
        <v>362.73333333333335</v>
      </c>
      <c r="J430" s="324">
        <v>369.11666666666667</v>
      </c>
      <c r="K430" s="323">
        <v>356.35</v>
      </c>
      <c r="L430" s="323">
        <v>343.6</v>
      </c>
      <c r="M430" s="323">
        <v>17.005759999999999</v>
      </c>
      <c r="N430" s="1"/>
      <c r="O430" s="1"/>
    </row>
    <row r="431" spans="1:15" ht="12.75" customHeight="1">
      <c r="A431" s="30">
        <v>421</v>
      </c>
      <c r="B431" s="342" t="s">
        <v>509</v>
      </c>
      <c r="C431" s="323">
        <v>94.3</v>
      </c>
      <c r="D431" s="324">
        <v>94.316666666666663</v>
      </c>
      <c r="E431" s="324">
        <v>93.033333333333331</v>
      </c>
      <c r="F431" s="324">
        <v>91.766666666666666</v>
      </c>
      <c r="G431" s="324">
        <v>90.483333333333334</v>
      </c>
      <c r="H431" s="324">
        <v>95.583333333333329</v>
      </c>
      <c r="I431" s="324">
        <v>96.86666666666666</v>
      </c>
      <c r="J431" s="324">
        <v>98.133333333333326</v>
      </c>
      <c r="K431" s="323">
        <v>95.6</v>
      </c>
      <c r="L431" s="323">
        <v>93.05</v>
      </c>
      <c r="M431" s="323">
        <v>2.1160800000000002</v>
      </c>
      <c r="N431" s="1"/>
      <c r="O431" s="1"/>
    </row>
    <row r="432" spans="1:15" ht="12.75" customHeight="1">
      <c r="A432" s="30">
        <v>422</v>
      </c>
      <c r="B432" s="342" t="s">
        <v>511</v>
      </c>
      <c r="C432" s="323">
        <v>220.35</v>
      </c>
      <c r="D432" s="324">
        <v>217.30000000000004</v>
      </c>
      <c r="E432" s="324">
        <v>212.10000000000008</v>
      </c>
      <c r="F432" s="324">
        <v>203.85000000000005</v>
      </c>
      <c r="G432" s="324">
        <v>198.65000000000009</v>
      </c>
      <c r="H432" s="324">
        <v>225.55000000000007</v>
      </c>
      <c r="I432" s="324">
        <v>230.75000000000006</v>
      </c>
      <c r="J432" s="324">
        <v>239.00000000000006</v>
      </c>
      <c r="K432" s="323">
        <v>222.5</v>
      </c>
      <c r="L432" s="323">
        <v>209.05</v>
      </c>
      <c r="M432" s="323">
        <v>31.276599999999998</v>
      </c>
      <c r="N432" s="1"/>
      <c r="O432" s="1"/>
    </row>
    <row r="433" spans="1:15" ht="12.75" customHeight="1">
      <c r="A433" s="30">
        <v>423</v>
      </c>
      <c r="B433" s="342" t="s">
        <v>513</v>
      </c>
      <c r="C433" s="323">
        <v>564.95000000000005</v>
      </c>
      <c r="D433" s="324">
        <v>568.7166666666667</v>
      </c>
      <c r="E433" s="324">
        <v>558.43333333333339</v>
      </c>
      <c r="F433" s="324">
        <v>551.91666666666674</v>
      </c>
      <c r="G433" s="324">
        <v>541.63333333333344</v>
      </c>
      <c r="H433" s="324">
        <v>575.23333333333335</v>
      </c>
      <c r="I433" s="324">
        <v>585.51666666666665</v>
      </c>
      <c r="J433" s="324">
        <v>592.0333333333333</v>
      </c>
      <c r="K433" s="323">
        <v>579</v>
      </c>
      <c r="L433" s="323">
        <v>562.20000000000005</v>
      </c>
      <c r="M433" s="323">
        <v>1.30027</v>
      </c>
      <c r="N433" s="1"/>
      <c r="O433" s="1"/>
    </row>
    <row r="434" spans="1:15" ht="12.75" customHeight="1">
      <c r="A434" s="30">
        <v>424</v>
      </c>
      <c r="B434" s="342" t="s">
        <v>514</v>
      </c>
      <c r="C434" s="323">
        <v>410.7</v>
      </c>
      <c r="D434" s="324">
        <v>409.55</v>
      </c>
      <c r="E434" s="324">
        <v>405.40000000000003</v>
      </c>
      <c r="F434" s="324">
        <v>400.1</v>
      </c>
      <c r="G434" s="324">
        <v>395.95000000000005</v>
      </c>
      <c r="H434" s="324">
        <v>414.85</v>
      </c>
      <c r="I434" s="324">
        <v>419</v>
      </c>
      <c r="J434" s="324">
        <v>424.3</v>
      </c>
      <c r="K434" s="323">
        <v>413.7</v>
      </c>
      <c r="L434" s="323">
        <v>404.25</v>
      </c>
      <c r="M434" s="323">
        <v>2.5779899999999998</v>
      </c>
      <c r="N434" s="1"/>
      <c r="O434" s="1"/>
    </row>
    <row r="435" spans="1:15" ht="12.75" customHeight="1">
      <c r="A435" s="30">
        <v>425</v>
      </c>
      <c r="B435" s="342" t="s">
        <v>516</v>
      </c>
      <c r="C435" s="323">
        <v>1902.65</v>
      </c>
      <c r="D435" s="324">
        <v>1886.7166666666665</v>
      </c>
      <c r="E435" s="324">
        <v>1858.6833333333329</v>
      </c>
      <c r="F435" s="324">
        <v>1814.7166666666665</v>
      </c>
      <c r="G435" s="324">
        <v>1786.6833333333329</v>
      </c>
      <c r="H435" s="324">
        <v>1930.6833333333329</v>
      </c>
      <c r="I435" s="324">
        <v>1958.7166666666662</v>
      </c>
      <c r="J435" s="324">
        <v>2002.6833333333329</v>
      </c>
      <c r="K435" s="323">
        <v>1914.75</v>
      </c>
      <c r="L435" s="323">
        <v>1842.75</v>
      </c>
      <c r="M435" s="323">
        <v>0.19982</v>
      </c>
      <c r="N435" s="1"/>
      <c r="O435" s="1"/>
    </row>
    <row r="436" spans="1:15" ht="12.75" customHeight="1">
      <c r="A436" s="30">
        <v>426</v>
      </c>
      <c r="B436" s="342" t="s">
        <v>517</v>
      </c>
      <c r="C436" s="323">
        <v>891.9</v>
      </c>
      <c r="D436" s="324">
        <v>884.56666666666661</v>
      </c>
      <c r="E436" s="324">
        <v>864.43333333333317</v>
      </c>
      <c r="F436" s="324">
        <v>836.96666666666658</v>
      </c>
      <c r="G436" s="324">
        <v>816.83333333333314</v>
      </c>
      <c r="H436" s="324">
        <v>912.03333333333319</v>
      </c>
      <c r="I436" s="324">
        <v>932.16666666666663</v>
      </c>
      <c r="J436" s="324">
        <v>959.63333333333321</v>
      </c>
      <c r="K436" s="323">
        <v>904.7</v>
      </c>
      <c r="L436" s="323">
        <v>857.1</v>
      </c>
      <c r="M436" s="323">
        <v>0.57643999999999995</v>
      </c>
      <c r="N436" s="1"/>
      <c r="O436" s="1"/>
    </row>
    <row r="437" spans="1:15" ht="12.75" customHeight="1">
      <c r="A437" s="30">
        <v>427</v>
      </c>
      <c r="B437" s="342" t="s">
        <v>194</v>
      </c>
      <c r="C437" s="323">
        <v>914.1</v>
      </c>
      <c r="D437" s="324">
        <v>912.86666666666667</v>
      </c>
      <c r="E437" s="324">
        <v>903.73333333333335</v>
      </c>
      <c r="F437" s="324">
        <v>893.36666666666667</v>
      </c>
      <c r="G437" s="324">
        <v>884.23333333333335</v>
      </c>
      <c r="H437" s="324">
        <v>923.23333333333335</v>
      </c>
      <c r="I437" s="324">
        <v>932.36666666666679</v>
      </c>
      <c r="J437" s="324">
        <v>942.73333333333335</v>
      </c>
      <c r="K437" s="323">
        <v>922</v>
      </c>
      <c r="L437" s="323">
        <v>902.5</v>
      </c>
      <c r="M437" s="323">
        <v>21.744949999999999</v>
      </c>
      <c r="N437" s="1"/>
      <c r="O437" s="1"/>
    </row>
    <row r="438" spans="1:15" ht="12.75" customHeight="1">
      <c r="A438" s="30">
        <v>428</v>
      </c>
      <c r="B438" s="342" t="s">
        <v>518</v>
      </c>
      <c r="C438" s="323">
        <v>442.9</v>
      </c>
      <c r="D438" s="324">
        <v>443.75</v>
      </c>
      <c r="E438" s="324">
        <v>438.8</v>
      </c>
      <c r="F438" s="324">
        <v>434.7</v>
      </c>
      <c r="G438" s="324">
        <v>429.75</v>
      </c>
      <c r="H438" s="324">
        <v>447.85</v>
      </c>
      <c r="I438" s="324">
        <v>452.80000000000007</v>
      </c>
      <c r="J438" s="324">
        <v>456.90000000000003</v>
      </c>
      <c r="K438" s="323">
        <v>448.7</v>
      </c>
      <c r="L438" s="323">
        <v>439.65</v>
      </c>
      <c r="M438" s="323">
        <v>2.3265899999999999</v>
      </c>
      <c r="N438" s="1"/>
      <c r="O438" s="1"/>
    </row>
    <row r="439" spans="1:15" ht="12.75" customHeight="1">
      <c r="A439" s="30">
        <v>429</v>
      </c>
      <c r="B439" s="342" t="s">
        <v>195</v>
      </c>
      <c r="C439" s="323">
        <v>459.85</v>
      </c>
      <c r="D439" s="324">
        <v>465.33333333333331</v>
      </c>
      <c r="E439" s="324">
        <v>449.51666666666665</v>
      </c>
      <c r="F439" s="324">
        <v>439.18333333333334</v>
      </c>
      <c r="G439" s="324">
        <v>423.36666666666667</v>
      </c>
      <c r="H439" s="324">
        <v>475.66666666666663</v>
      </c>
      <c r="I439" s="324">
        <v>491.48333333333335</v>
      </c>
      <c r="J439" s="324">
        <v>501.81666666666661</v>
      </c>
      <c r="K439" s="323">
        <v>481.15</v>
      </c>
      <c r="L439" s="323">
        <v>455</v>
      </c>
      <c r="M439" s="323">
        <v>44.550829999999998</v>
      </c>
      <c r="N439" s="1"/>
      <c r="O439" s="1"/>
    </row>
    <row r="440" spans="1:15" ht="12.75" customHeight="1">
      <c r="A440" s="30">
        <v>430</v>
      </c>
      <c r="B440" s="342" t="s">
        <v>521</v>
      </c>
      <c r="C440" s="323">
        <v>877.65</v>
      </c>
      <c r="D440" s="324">
        <v>879.91666666666663</v>
      </c>
      <c r="E440" s="324">
        <v>866.83333333333326</v>
      </c>
      <c r="F440" s="324">
        <v>856.01666666666665</v>
      </c>
      <c r="G440" s="324">
        <v>842.93333333333328</v>
      </c>
      <c r="H440" s="324">
        <v>890.73333333333323</v>
      </c>
      <c r="I440" s="324">
        <v>903.81666666666649</v>
      </c>
      <c r="J440" s="324">
        <v>914.63333333333321</v>
      </c>
      <c r="K440" s="323">
        <v>893</v>
      </c>
      <c r="L440" s="323">
        <v>869.1</v>
      </c>
      <c r="M440" s="323">
        <v>1.92198</v>
      </c>
      <c r="N440" s="1"/>
      <c r="O440" s="1"/>
    </row>
    <row r="441" spans="1:15" ht="12.75" customHeight="1">
      <c r="A441" s="30">
        <v>431</v>
      </c>
      <c r="B441" s="342" t="s">
        <v>519</v>
      </c>
      <c r="C441" s="323">
        <v>325.5</v>
      </c>
      <c r="D441" s="324">
        <v>327.84999999999997</v>
      </c>
      <c r="E441" s="324">
        <v>320.79999999999995</v>
      </c>
      <c r="F441" s="324">
        <v>316.09999999999997</v>
      </c>
      <c r="G441" s="324">
        <v>309.04999999999995</v>
      </c>
      <c r="H441" s="324">
        <v>332.54999999999995</v>
      </c>
      <c r="I441" s="324">
        <v>339.6</v>
      </c>
      <c r="J441" s="324">
        <v>344.29999999999995</v>
      </c>
      <c r="K441" s="323">
        <v>334.9</v>
      </c>
      <c r="L441" s="323">
        <v>323.14999999999998</v>
      </c>
      <c r="M441" s="323">
        <v>1.03966</v>
      </c>
      <c r="N441" s="1"/>
      <c r="O441" s="1"/>
    </row>
    <row r="442" spans="1:15" ht="12.75" customHeight="1">
      <c r="A442" s="30">
        <v>432</v>
      </c>
      <c r="B442" s="342" t="s">
        <v>520</v>
      </c>
      <c r="C442" s="323">
        <v>2023.75</v>
      </c>
      <c r="D442" s="324">
        <v>2027.95</v>
      </c>
      <c r="E442" s="324">
        <v>2000.8000000000002</v>
      </c>
      <c r="F442" s="324">
        <v>1977.8500000000001</v>
      </c>
      <c r="G442" s="324">
        <v>1950.7000000000003</v>
      </c>
      <c r="H442" s="324">
        <v>2050.9</v>
      </c>
      <c r="I442" s="324">
        <v>2078.0500000000002</v>
      </c>
      <c r="J442" s="324">
        <v>2101</v>
      </c>
      <c r="K442" s="323">
        <v>2055.1</v>
      </c>
      <c r="L442" s="323">
        <v>2005</v>
      </c>
      <c r="M442" s="323">
        <v>0.72806999999999999</v>
      </c>
      <c r="N442" s="1"/>
      <c r="O442" s="1"/>
    </row>
    <row r="443" spans="1:15" ht="12.75" customHeight="1">
      <c r="A443" s="30">
        <v>433</v>
      </c>
      <c r="B443" s="342" t="s">
        <v>522</v>
      </c>
      <c r="C443" s="323">
        <v>534.25</v>
      </c>
      <c r="D443" s="324">
        <v>531.23333333333335</v>
      </c>
      <c r="E443" s="324">
        <v>525.4666666666667</v>
      </c>
      <c r="F443" s="324">
        <v>516.68333333333339</v>
      </c>
      <c r="G443" s="324">
        <v>510.91666666666674</v>
      </c>
      <c r="H443" s="324">
        <v>540.01666666666665</v>
      </c>
      <c r="I443" s="324">
        <v>545.7833333333333</v>
      </c>
      <c r="J443" s="324">
        <v>554.56666666666661</v>
      </c>
      <c r="K443" s="323">
        <v>537</v>
      </c>
      <c r="L443" s="323">
        <v>522.45000000000005</v>
      </c>
      <c r="M443" s="323">
        <v>0.95438000000000001</v>
      </c>
      <c r="N443" s="1"/>
      <c r="O443" s="1"/>
    </row>
    <row r="444" spans="1:15" ht="12.75" customHeight="1">
      <c r="A444" s="30">
        <v>434</v>
      </c>
      <c r="B444" s="342" t="s">
        <v>523</v>
      </c>
      <c r="C444" s="323">
        <v>9.5</v>
      </c>
      <c r="D444" s="324">
        <v>9.5499999999999989</v>
      </c>
      <c r="E444" s="324">
        <v>9.3999999999999986</v>
      </c>
      <c r="F444" s="324">
        <v>9.2999999999999989</v>
      </c>
      <c r="G444" s="324">
        <v>9.1499999999999986</v>
      </c>
      <c r="H444" s="324">
        <v>9.6499999999999986</v>
      </c>
      <c r="I444" s="324">
        <v>9.8000000000000007</v>
      </c>
      <c r="J444" s="324">
        <v>9.8999999999999986</v>
      </c>
      <c r="K444" s="323">
        <v>9.6999999999999993</v>
      </c>
      <c r="L444" s="323">
        <v>9.4499999999999993</v>
      </c>
      <c r="M444" s="323">
        <v>154.98103</v>
      </c>
      <c r="N444" s="1"/>
      <c r="O444" s="1"/>
    </row>
    <row r="445" spans="1:15" ht="12.75" customHeight="1">
      <c r="A445" s="30">
        <v>435</v>
      </c>
      <c r="B445" s="342" t="s">
        <v>510</v>
      </c>
      <c r="C445" s="323">
        <v>316.89999999999998</v>
      </c>
      <c r="D445" s="324">
        <v>318.23333333333329</v>
      </c>
      <c r="E445" s="324">
        <v>311.76666666666659</v>
      </c>
      <c r="F445" s="324">
        <v>306.63333333333333</v>
      </c>
      <c r="G445" s="324">
        <v>300.16666666666663</v>
      </c>
      <c r="H445" s="324">
        <v>323.36666666666656</v>
      </c>
      <c r="I445" s="324">
        <v>329.83333333333326</v>
      </c>
      <c r="J445" s="324">
        <v>334.96666666666653</v>
      </c>
      <c r="K445" s="323">
        <v>324.7</v>
      </c>
      <c r="L445" s="323">
        <v>313.10000000000002</v>
      </c>
      <c r="M445" s="323">
        <v>3.0083799999999998</v>
      </c>
      <c r="N445" s="1"/>
      <c r="O445" s="1"/>
    </row>
    <row r="446" spans="1:15" ht="12.75" customHeight="1">
      <c r="A446" s="30">
        <v>436</v>
      </c>
      <c r="B446" s="342" t="s">
        <v>524</v>
      </c>
      <c r="C446" s="323">
        <v>1113.6500000000001</v>
      </c>
      <c r="D446" s="324">
        <v>1116.6499999999999</v>
      </c>
      <c r="E446" s="324">
        <v>1097.2999999999997</v>
      </c>
      <c r="F446" s="324">
        <v>1080.9499999999998</v>
      </c>
      <c r="G446" s="324">
        <v>1061.5999999999997</v>
      </c>
      <c r="H446" s="324">
        <v>1132.9999999999998</v>
      </c>
      <c r="I446" s="324">
        <v>1152.3499999999997</v>
      </c>
      <c r="J446" s="324">
        <v>1168.6999999999998</v>
      </c>
      <c r="K446" s="323">
        <v>1136</v>
      </c>
      <c r="L446" s="323">
        <v>1100.3</v>
      </c>
      <c r="M446" s="323">
        <v>0.66674</v>
      </c>
      <c r="N446" s="1"/>
      <c r="O446" s="1"/>
    </row>
    <row r="447" spans="1:15" ht="12.75" customHeight="1">
      <c r="A447" s="30">
        <v>437</v>
      </c>
      <c r="B447" s="342" t="s">
        <v>276</v>
      </c>
      <c r="C447" s="323">
        <v>588.5</v>
      </c>
      <c r="D447" s="324">
        <v>588.38333333333333</v>
      </c>
      <c r="E447" s="324">
        <v>584.06666666666661</v>
      </c>
      <c r="F447" s="324">
        <v>579.63333333333333</v>
      </c>
      <c r="G447" s="324">
        <v>575.31666666666661</v>
      </c>
      <c r="H447" s="324">
        <v>592.81666666666661</v>
      </c>
      <c r="I447" s="324">
        <v>597.13333333333344</v>
      </c>
      <c r="J447" s="324">
        <v>601.56666666666661</v>
      </c>
      <c r="K447" s="323">
        <v>592.70000000000005</v>
      </c>
      <c r="L447" s="323">
        <v>583.95000000000005</v>
      </c>
      <c r="M447" s="323">
        <v>2.54251</v>
      </c>
      <c r="N447" s="1"/>
      <c r="O447" s="1"/>
    </row>
    <row r="448" spans="1:15" ht="12.75" customHeight="1">
      <c r="A448" s="30">
        <v>438</v>
      </c>
      <c r="B448" s="342" t="s">
        <v>529</v>
      </c>
      <c r="C448" s="323">
        <v>1449.05</v>
      </c>
      <c r="D448" s="324">
        <v>1452.6666666666667</v>
      </c>
      <c r="E448" s="324">
        <v>1422.0333333333335</v>
      </c>
      <c r="F448" s="324">
        <v>1395.0166666666669</v>
      </c>
      <c r="G448" s="324">
        <v>1364.3833333333337</v>
      </c>
      <c r="H448" s="324">
        <v>1479.6833333333334</v>
      </c>
      <c r="I448" s="324">
        <v>1510.3166666666666</v>
      </c>
      <c r="J448" s="324">
        <v>1537.3333333333333</v>
      </c>
      <c r="K448" s="323">
        <v>1483.3</v>
      </c>
      <c r="L448" s="323">
        <v>1425.65</v>
      </c>
      <c r="M448" s="323">
        <v>1.9869300000000001</v>
      </c>
      <c r="N448" s="1"/>
      <c r="O448" s="1"/>
    </row>
    <row r="449" spans="1:15" ht="12.75" customHeight="1">
      <c r="A449" s="30">
        <v>439</v>
      </c>
      <c r="B449" s="342" t="s">
        <v>530</v>
      </c>
      <c r="C449" s="323">
        <v>11192.55</v>
      </c>
      <c r="D449" s="324">
        <v>11200.666666666666</v>
      </c>
      <c r="E449" s="324">
        <v>11101.333333333332</v>
      </c>
      <c r="F449" s="324">
        <v>11010.116666666667</v>
      </c>
      <c r="G449" s="324">
        <v>10910.783333333333</v>
      </c>
      <c r="H449" s="324">
        <v>11291.883333333331</v>
      </c>
      <c r="I449" s="324">
        <v>11391.216666666664</v>
      </c>
      <c r="J449" s="324">
        <v>11482.433333333331</v>
      </c>
      <c r="K449" s="323">
        <v>11300</v>
      </c>
      <c r="L449" s="323">
        <v>11109.45</v>
      </c>
      <c r="M449" s="323">
        <v>8.26E-3</v>
      </c>
      <c r="N449" s="1"/>
      <c r="O449" s="1"/>
    </row>
    <row r="450" spans="1:15" ht="12.75" customHeight="1">
      <c r="A450" s="30">
        <v>440</v>
      </c>
      <c r="B450" s="342" t="s">
        <v>196</v>
      </c>
      <c r="C450" s="323">
        <v>954.7</v>
      </c>
      <c r="D450" s="324">
        <v>946.93333333333339</v>
      </c>
      <c r="E450" s="324">
        <v>933.86666666666679</v>
      </c>
      <c r="F450" s="324">
        <v>913.03333333333342</v>
      </c>
      <c r="G450" s="324">
        <v>899.96666666666681</v>
      </c>
      <c r="H450" s="324">
        <v>967.76666666666677</v>
      </c>
      <c r="I450" s="324">
        <v>980.83333333333337</v>
      </c>
      <c r="J450" s="324">
        <v>1001.6666666666667</v>
      </c>
      <c r="K450" s="323">
        <v>960</v>
      </c>
      <c r="L450" s="323">
        <v>926.1</v>
      </c>
      <c r="M450" s="323">
        <v>11.783569999999999</v>
      </c>
      <c r="N450" s="1"/>
      <c r="O450" s="1"/>
    </row>
    <row r="451" spans="1:15" ht="12.75" customHeight="1">
      <c r="A451" s="30">
        <v>441</v>
      </c>
      <c r="B451" s="342" t="s">
        <v>531</v>
      </c>
      <c r="C451" s="323">
        <v>200.4</v>
      </c>
      <c r="D451" s="324">
        <v>200.63333333333335</v>
      </c>
      <c r="E451" s="324">
        <v>197.56666666666672</v>
      </c>
      <c r="F451" s="324">
        <v>194.73333333333338</v>
      </c>
      <c r="G451" s="324">
        <v>191.66666666666674</v>
      </c>
      <c r="H451" s="324">
        <v>203.4666666666667</v>
      </c>
      <c r="I451" s="324">
        <v>206.53333333333336</v>
      </c>
      <c r="J451" s="324">
        <v>209.36666666666667</v>
      </c>
      <c r="K451" s="323">
        <v>203.7</v>
      </c>
      <c r="L451" s="323">
        <v>197.8</v>
      </c>
      <c r="M451" s="323">
        <v>6.4672700000000001</v>
      </c>
      <c r="N451" s="1"/>
      <c r="O451" s="1"/>
    </row>
    <row r="452" spans="1:15" ht="12.75" customHeight="1">
      <c r="A452" s="30">
        <v>442</v>
      </c>
      <c r="B452" s="342" t="s">
        <v>532</v>
      </c>
      <c r="C452" s="323">
        <v>1142.7</v>
      </c>
      <c r="D452" s="324">
        <v>1139.3666666666668</v>
      </c>
      <c r="E452" s="324">
        <v>1125.1333333333337</v>
      </c>
      <c r="F452" s="324">
        <v>1107.5666666666668</v>
      </c>
      <c r="G452" s="324">
        <v>1093.3333333333337</v>
      </c>
      <c r="H452" s="324">
        <v>1156.9333333333336</v>
      </c>
      <c r="I452" s="324">
        <v>1171.1666666666667</v>
      </c>
      <c r="J452" s="324">
        <v>1188.7333333333336</v>
      </c>
      <c r="K452" s="323">
        <v>1153.5999999999999</v>
      </c>
      <c r="L452" s="323">
        <v>1121.8</v>
      </c>
      <c r="M452" s="323">
        <v>3.8082099999999999</v>
      </c>
      <c r="N452" s="1"/>
      <c r="O452" s="1"/>
    </row>
    <row r="453" spans="1:15" ht="12.75" customHeight="1">
      <c r="A453" s="30">
        <v>443</v>
      </c>
      <c r="B453" s="342" t="s">
        <v>197</v>
      </c>
      <c r="C453" s="323">
        <v>752.9</v>
      </c>
      <c r="D453" s="324">
        <v>747.43333333333339</v>
      </c>
      <c r="E453" s="324">
        <v>736.86666666666679</v>
      </c>
      <c r="F453" s="324">
        <v>720.83333333333337</v>
      </c>
      <c r="G453" s="324">
        <v>710.26666666666677</v>
      </c>
      <c r="H453" s="324">
        <v>763.46666666666681</v>
      </c>
      <c r="I453" s="324">
        <v>774.03333333333342</v>
      </c>
      <c r="J453" s="324">
        <v>790.06666666666683</v>
      </c>
      <c r="K453" s="323">
        <v>758</v>
      </c>
      <c r="L453" s="323">
        <v>731.4</v>
      </c>
      <c r="M453" s="323">
        <v>30.479700000000001</v>
      </c>
      <c r="N453" s="1"/>
      <c r="O453" s="1"/>
    </row>
    <row r="454" spans="1:15" ht="12.75" customHeight="1">
      <c r="A454" s="30">
        <v>444</v>
      </c>
      <c r="B454" s="342" t="s">
        <v>277</v>
      </c>
      <c r="C454" s="323">
        <v>7512.6</v>
      </c>
      <c r="D454" s="324">
        <v>7459.2166666666672</v>
      </c>
      <c r="E454" s="324">
        <v>7364.3833333333341</v>
      </c>
      <c r="F454" s="324">
        <v>7216.166666666667</v>
      </c>
      <c r="G454" s="324">
        <v>7121.3333333333339</v>
      </c>
      <c r="H454" s="324">
        <v>7607.4333333333343</v>
      </c>
      <c r="I454" s="324">
        <v>7702.2666666666664</v>
      </c>
      <c r="J454" s="324">
        <v>7850.4833333333345</v>
      </c>
      <c r="K454" s="323">
        <v>7554.05</v>
      </c>
      <c r="L454" s="323">
        <v>7311</v>
      </c>
      <c r="M454" s="323">
        <v>3.1254900000000001</v>
      </c>
      <c r="N454" s="1"/>
      <c r="O454" s="1"/>
    </row>
    <row r="455" spans="1:15" ht="12.75" customHeight="1">
      <c r="A455" s="30">
        <v>445</v>
      </c>
      <c r="B455" s="342" t="s">
        <v>198</v>
      </c>
      <c r="C455" s="323">
        <v>440.35</v>
      </c>
      <c r="D455" s="324">
        <v>434.33333333333331</v>
      </c>
      <c r="E455" s="324">
        <v>427.21666666666664</v>
      </c>
      <c r="F455" s="324">
        <v>414.08333333333331</v>
      </c>
      <c r="G455" s="324">
        <v>406.96666666666664</v>
      </c>
      <c r="H455" s="324">
        <v>447.46666666666664</v>
      </c>
      <c r="I455" s="324">
        <v>454.58333333333331</v>
      </c>
      <c r="J455" s="324">
        <v>467.71666666666664</v>
      </c>
      <c r="K455" s="323">
        <v>441.45</v>
      </c>
      <c r="L455" s="323">
        <v>421.2</v>
      </c>
      <c r="M455" s="323">
        <v>304.41493000000003</v>
      </c>
      <c r="N455" s="1"/>
      <c r="O455" s="1"/>
    </row>
    <row r="456" spans="1:15" ht="12.75" customHeight="1">
      <c r="A456" s="30">
        <v>446</v>
      </c>
      <c r="B456" s="342" t="s">
        <v>533</v>
      </c>
      <c r="C456" s="323">
        <v>212.45</v>
      </c>
      <c r="D456" s="324">
        <v>209.9</v>
      </c>
      <c r="E456" s="324">
        <v>205.8</v>
      </c>
      <c r="F456" s="324">
        <v>199.15</v>
      </c>
      <c r="G456" s="324">
        <v>195.05</v>
      </c>
      <c r="H456" s="324">
        <v>216.55</v>
      </c>
      <c r="I456" s="324">
        <v>220.64999999999998</v>
      </c>
      <c r="J456" s="324">
        <v>227.3</v>
      </c>
      <c r="K456" s="323">
        <v>214</v>
      </c>
      <c r="L456" s="323">
        <v>203.25</v>
      </c>
      <c r="M456" s="323">
        <v>38.781359999999999</v>
      </c>
      <c r="N456" s="1"/>
      <c r="O456" s="1"/>
    </row>
    <row r="457" spans="1:15" ht="12.75" customHeight="1">
      <c r="A457" s="30">
        <v>447</v>
      </c>
      <c r="B457" s="342" t="s">
        <v>199</v>
      </c>
      <c r="C457" s="323">
        <v>231.4</v>
      </c>
      <c r="D457" s="324">
        <v>229.86666666666667</v>
      </c>
      <c r="E457" s="324">
        <v>227.83333333333334</v>
      </c>
      <c r="F457" s="324">
        <v>224.26666666666668</v>
      </c>
      <c r="G457" s="324">
        <v>222.23333333333335</v>
      </c>
      <c r="H457" s="324">
        <v>233.43333333333334</v>
      </c>
      <c r="I457" s="324">
        <v>235.46666666666664</v>
      </c>
      <c r="J457" s="324">
        <v>239.03333333333333</v>
      </c>
      <c r="K457" s="323">
        <v>231.9</v>
      </c>
      <c r="L457" s="323">
        <v>226.3</v>
      </c>
      <c r="M457" s="323">
        <v>148.93566000000001</v>
      </c>
      <c r="N457" s="1"/>
      <c r="O457" s="1"/>
    </row>
    <row r="458" spans="1:15" ht="12.75" customHeight="1">
      <c r="A458" s="30">
        <v>448</v>
      </c>
      <c r="B458" s="342" t="s">
        <v>200</v>
      </c>
      <c r="C458" s="323">
        <v>1302</v>
      </c>
      <c r="D458" s="324">
        <v>1306.6833333333334</v>
      </c>
      <c r="E458" s="324">
        <v>1283.3666666666668</v>
      </c>
      <c r="F458" s="324">
        <v>1264.7333333333333</v>
      </c>
      <c r="G458" s="324">
        <v>1241.4166666666667</v>
      </c>
      <c r="H458" s="324">
        <v>1325.3166666666668</v>
      </c>
      <c r="I458" s="324">
        <v>1348.6333333333334</v>
      </c>
      <c r="J458" s="324">
        <v>1367.2666666666669</v>
      </c>
      <c r="K458" s="323">
        <v>1330</v>
      </c>
      <c r="L458" s="323">
        <v>1288.05</v>
      </c>
      <c r="M458" s="323">
        <v>81.795879999999997</v>
      </c>
      <c r="N458" s="1"/>
      <c r="O458" s="1"/>
    </row>
    <row r="459" spans="1:15" ht="12.75" customHeight="1">
      <c r="A459" s="30">
        <v>449</v>
      </c>
      <c r="B459" s="342" t="s">
        <v>847</v>
      </c>
      <c r="C459" s="323">
        <v>759.25</v>
      </c>
      <c r="D459" s="324">
        <v>762.08333333333337</v>
      </c>
      <c r="E459" s="324">
        <v>751.16666666666674</v>
      </c>
      <c r="F459" s="324">
        <v>743.08333333333337</v>
      </c>
      <c r="G459" s="324">
        <v>732.16666666666674</v>
      </c>
      <c r="H459" s="324">
        <v>770.16666666666674</v>
      </c>
      <c r="I459" s="324">
        <v>781.08333333333348</v>
      </c>
      <c r="J459" s="324">
        <v>789.16666666666674</v>
      </c>
      <c r="K459" s="323">
        <v>773</v>
      </c>
      <c r="L459" s="323">
        <v>754</v>
      </c>
      <c r="M459" s="323">
        <v>1.0726100000000001</v>
      </c>
      <c r="N459" s="1"/>
      <c r="O459" s="1"/>
    </row>
    <row r="460" spans="1:15" ht="12.75" customHeight="1">
      <c r="A460" s="30">
        <v>450</v>
      </c>
      <c r="B460" s="342" t="s">
        <v>525</v>
      </c>
      <c r="C460" s="323">
        <v>1751.6</v>
      </c>
      <c r="D460" s="324">
        <v>1736.6833333333334</v>
      </c>
      <c r="E460" s="324">
        <v>1704.9166666666667</v>
      </c>
      <c r="F460" s="324">
        <v>1658.2333333333333</v>
      </c>
      <c r="G460" s="324">
        <v>1626.4666666666667</v>
      </c>
      <c r="H460" s="324">
        <v>1783.3666666666668</v>
      </c>
      <c r="I460" s="324">
        <v>1815.1333333333332</v>
      </c>
      <c r="J460" s="324">
        <v>1861.8166666666668</v>
      </c>
      <c r="K460" s="323">
        <v>1768.45</v>
      </c>
      <c r="L460" s="323">
        <v>1690</v>
      </c>
      <c r="M460" s="323">
        <v>0.18360000000000001</v>
      </c>
      <c r="N460" s="1"/>
      <c r="O460" s="1"/>
    </row>
    <row r="461" spans="1:15" ht="12.75" customHeight="1">
      <c r="A461" s="30">
        <v>451</v>
      </c>
      <c r="B461" s="342" t="s">
        <v>526</v>
      </c>
      <c r="C461" s="323">
        <v>799.6</v>
      </c>
      <c r="D461" s="324">
        <v>796.51666666666677</v>
      </c>
      <c r="E461" s="324">
        <v>785.08333333333348</v>
      </c>
      <c r="F461" s="324">
        <v>770.56666666666672</v>
      </c>
      <c r="G461" s="324">
        <v>759.13333333333344</v>
      </c>
      <c r="H461" s="324">
        <v>811.03333333333353</v>
      </c>
      <c r="I461" s="324">
        <v>822.4666666666667</v>
      </c>
      <c r="J461" s="324">
        <v>836.98333333333358</v>
      </c>
      <c r="K461" s="323">
        <v>807.95</v>
      </c>
      <c r="L461" s="323">
        <v>782</v>
      </c>
      <c r="M461" s="323">
        <v>7.9750000000000001E-2</v>
      </c>
      <c r="N461" s="1"/>
      <c r="O461" s="1"/>
    </row>
    <row r="462" spans="1:15" ht="12.75" customHeight="1">
      <c r="A462" s="30">
        <v>452</v>
      </c>
      <c r="B462" s="342" t="s">
        <v>201</v>
      </c>
      <c r="C462" s="323">
        <v>3700.95</v>
      </c>
      <c r="D462" s="324">
        <v>3678.9833333333336</v>
      </c>
      <c r="E462" s="324">
        <v>3646.9666666666672</v>
      </c>
      <c r="F462" s="324">
        <v>3592.9833333333336</v>
      </c>
      <c r="G462" s="324">
        <v>3560.9666666666672</v>
      </c>
      <c r="H462" s="324">
        <v>3732.9666666666672</v>
      </c>
      <c r="I462" s="324">
        <v>3764.9833333333336</v>
      </c>
      <c r="J462" s="324">
        <v>3818.9666666666672</v>
      </c>
      <c r="K462" s="323">
        <v>3711</v>
      </c>
      <c r="L462" s="323">
        <v>3625</v>
      </c>
      <c r="M462" s="323">
        <v>29.07611</v>
      </c>
      <c r="N462" s="1"/>
      <c r="O462" s="1"/>
    </row>
    <row r="463" spans="1:15" ht="12.75" customHeight="1">
      <c r="A463" s="30">
        <v>453</v>
      </c>
      <c r="B463" s="342" t="s">
        <v>534</v>
      </c>
      <c r="C463" s="323">
        <v>3990.15</v>
      </c>
      <c r="D463" s="324">
        <v>3952.3833333333332</v>
      </c>
      <c r="E463" s="324">
        <v>3889.7666666666664</v>
      </c>
      <c r="F463" s="324">
        <v>3789.3833333333332</v>
      </c>
      <c r="G463" s="324">
        <v>3726.7666666666664</v>
      </c>
      <c r="H463" s="324">
        <v>4052.7666666666664</v>
      </c>
      <c r="I463" s="324">
        <v>4115.3833333333332</v>
      </c>
      <c r="J463" s="324">
        <v>4215.7666666666664</v>
      </c>
      <c r="K463" s="323">
        <v>4015</v>
      </c>
      <c r="L463" s="323">
        <v>3852</v>
      </c>
      <c r="M463" s="323">
        <v>5.5440000000000003E-2</v>
      </c>
      <c r="N463" s="1"/>
      <c r="O463" s="1"/>
    </row>
    <row r="464" spans="1:15" ht="12.75" customHeight="1">
      <c r="A464" s="30">
        <v>454</v>
      </c>
      <c r="B464" s="342" t="s">
        <v>202</v>
      </c>
      <c r="C464" s="323">
        <v>1538.2</v>
      </c>
      <c r="D464" s="324">
        <v>1519.0666666666666</v>
      </c>
      <c r="E464" s="324">
        <v>1494.1833333333332</v>
      </c>
      <c r="F464" s="324">
        <v>1450.1666666666665</v>
      </c>
      <c r="G464" s="324">
        <v>1425.2833333333331</v>
      </c>
      <c r="H464" s="324">
        <v>1563.0833333333333</v>
      </c>
      <c r="I464" s="324">
        <v>1587.9666666666665</v>
      </c>
      <c r="J464" s="324">
        <v>1631.9833333333333</v>
      </c>
      <c r="K464" s="323">
        <v>1543.95</v>
      </c>
      <c r="L464" s="323">
        <v>1475.05</v>
      </c>
      <c r="M464" s="323">
        <v>30.3066</v>
      </c>
      <c r="N464" s="1"/>
      <c r="O464" s="1"/>
    </row>
    <row r="465" spans="1:15" ht="12.75" customHeight="1">
      <c r="A465" s="30">
        <v>455</v>
      </c>
      <c r="B465" s="342" t="s">
        <v>536</v>
      </c>
      <c r="C465" s="323">
        <v>2077.35</v>
      </c>
      <c r="D465" s="324">
        <v>2070.8833333333337</v>
      </c>
      <c r="E465" s="324">
        <v>2041.7666666666673</v>
      </c>
      <c r="F465" s="324">
        <v>2006.1833333333336</v>
      </c>
      <c r="G465" s="324">
        <v>1977.0666666666673</v>
      </c>
      <c r="H465" s="324">
        <v>2106.4666666666672</v>
      </c>
      <c r="I465" s="324">
        <v>2135.583333333333</v>
      </c>
      <c r="J465" s="324">
        <v>2171.1666666666674</v>
      </c>
      <c r="K465" s="323">
        <v>2100</v>
      </c>
      <c r="L465" s="323">
        <v>2035.3</v>
      </c>
      <c r="M465" s="323">
        <v>0.34187000000000001</v>
      </c>
      <c r="N465" s="1"/>
      <c r="O465" s="1"/>
    </row>
    <row r="466" spans="1:15" ht="12.75" customHeight="1">
      <c r="A466" s="30">
        <v>456</v>
      </c>
      <c r="B466" s="342" t="s">
        <v>537</v>
      </c>
      <c r="C466" s="323">
        <v>791.6</v>
      </c>
      <c r="D466" s="324">
        <v>787.16666666666663</v>
      </c>
      <c r="E466" s="324">
        <v>779.33333333333326</v>
      </c>
      <c r="F466" s="324">
        <v>767.06666666666661</v>
      </c>
      <c r="G466" s="324">
        <v>759.23333333333323</v>
      </c>
      <c r="H466" s="324">
        <v>799.43333333333328</v>
      </c>
      <c r="I466" s="324">
        <v>807.26666666666654</v>
      </c>
      <c r="J466" s="324">
        <v>819.5333333333333</v>
      </c>
      <c r="K466" s="323">
        <v>795</v>
      </c>
      <c r="L466" s="323">
        <v>774.9</v>
      </c>
      <c r="M466" s="323">
        <v>1.1470199999999999</v>
      </c>
      <c r="N466" s="1"/>
      <c r="O466" s="1"/>
    </row>
    <row r="467" spans="1:15" ht="12.75" customHeight="1">
      <c r="A467" s="30">
        <v>457</v>
      </c>
      <c r="B467" s="342" t="s">
        <v>541</v>
      </c>
      <c r="C467" s="323">
        <v>1610</v>
      </c>
      <c r="D467" s="324">
        <v>1600.3333333333333</v>
      </c>
      <c r="E467" s="324">
        <v>1582.6166666666666</v>
      </c>
      <c r="F467" s="324">
        <v>1555.2333333333333</v>
      </c>
      <c r="G467" s="324">
        <v>1537.5166666666667</v>
      </c>
      <c r="H467" s="324">
        <v>1627.7166666666665</v>
      </c>
      <c r="I467" s="324">
        <v>1645.4333333333332</v>
      </c>
      <c r="J467" s="324">
        <v>1672.8166666666664</v>
      </c>
      <c r="K467" s="323">
        <v>1618.05</v>
      </c>
      <c r="L467" s="323">
        <v>1572.95</v>
      </c>
      <c r="M467" s="323">
        <v>1.3089200000000001</v>
      </c>
      <c r="N467" s="1"/>
      <c r="O467" s="1"/>
    </row>
    <row r="468" spans="1:15" ht="12.75" customHeight="1">
      <c r="A468" s="30">
        <v>458</v>
      </c>
      <c r="B468" s="342" t="s">
        <v>538</v>
      </c>
      <c r="C468" s="323">
        <v>2207.3000000000002</v>
      </c>
      <c r="D468" s="324">
        <v>2209.2333333333336</v>
      </c>
      <c r="E468" s="324">
        <v>2178.666666666667</v>
      </c>
      <c r="F468" s="324">
        <v>2150.0333333333333</v>
      </c>
      <c r="G468" s="324">
        <v>2119.4666666666667</v>
      </c>
      <c r="H468" s="324">
        <v>2237.8666666666672</v>
      </c>
      <c r="I468" s="324">
        <v>2268.4333333333338</v>
      </c>
      <c r="J468" s="324">
        <v>2297.0666666666675</v>
      </c>
      <c r="K468" s="323">
        <v>2239.8000000000002</v>
      </c>
      <c r="L468" s="323">
        <v>2180.6</v>
      </c>
      <c r="M468" s="323">
        <v>0.35809000000000002</v>
      </c>
      <c r="N468" s="1"/>
      <c r="O468" s="1"/>
    </row>
    <row r="469" spans="1:15" ht="12.75" customHeight="1">
      <c r="A469" s="30">
        <v>459</v>
      </c>
      <c r="B469" s="342" t="s">
        <v>203</v>
      </c>
      <c r="C469" s="323">
        <v>2712.75</v>
      </c>
      <c r="D469" s="324">
        <v>2692.6666666666665</v>
      </c>
      <c r="E469" s="324">
        <v>2666.5333333333328</v>
      </c>
      <c r="F469" s="324">
        <v>2620.3166666666662</v>
      </c>
      <c r="G469" s="324">
        <v>2594.1833333333325</v>
      </c>
      <c r="H469" s="324">
        <v>2738.8833333333332</v>
      </c>
      <c r="I469" s="324">
        <v>2765.0166666666673</v>
      </c>
      <c r="J469" s="324">
        <v>2811.2333333333336</v>
      </c>
      <c r="K469" s="323">
        <v>2718.8</v>
      </c>
      <c r="L469" s="323">
        <v>2646.45</v>
      </c>
      <c r="M469" s="323">
        <v>12.79904</v>
      </c>
      <c r="N469" s="1"/>
      <c r="O469" s="1"/>
    </row>
    <row r="470" spans="1:15" ht="12.75" customHeight="1">
      <c r="A470" s="30">
        <v>460</v>
      </c>
      <c r="B470" s="342" t="s">
        <v>204</v>
      </c>
      <c r="C470" s="323">
        <v>2762.2</v>
      </c>
      <c r="D470" s="324">
        <v>2747.5333333333328</v>
      </c>
      <c r="E470" s="324">
        <v>2720.3666666666659</v>
      </c>
      <c r="F470" s="324">
        <v>2678.5333333333328</v>
      </c>
      <c r="G470" s="324">
        <v>2651.3666666666659</v>
      </c>
      <c r="H470" s="324">
        <v>2789.3666666666659</v>
      </c>
      <c r="I470" s="324">
        <v>2816.5333333333328</v>
      </c>
      <c r="J470" s="324">
        <v>2858.3666666666659</v>
      </c>
      <c r="K470" s="323">
        <v>2774.7</v>
      </c>
      <c r="L470" s="323">
        <v>2705.7</v>
      </c>
      <c r="M470" s="323">
        <v>1.92811</v>
      </c>
      <c r="N470" s="1"/>
      <c r="O470" s="1"/>
    </row>
    <row r="471" spans="1:15" ht="12.75" customHeight="1">
      <c r="A471" s="30">
        <v>461</v>
      </c>
      <c r="B471" s="342" t="s">
        <v>205</v>
      </c>
      <c r="C471" s="323">
        <v>485.4</v>
      </c>
      <c r="D471" s="324">
        <v>483.66666666666669</v>
      </c>
      <c r="E471" s="324">
        <v>480.33333333333337</v>
      </c>
      <c r="F471" s="324">
        <v>475.26666666666671</v>
      </c>
      <c r="G471" s="324">
        <v>471.93333333333339</v>
      </c>
      <c r="H471" s="324">
        <v>488.73333333333335</v>
      </c>
      <c r="I471" s="324">
        <v>492.06666666666672</v>
      </c>
      <c r="J471" s="324">
        <v>497.13333333333333</v>
      </c>
      <c r="K471" s="323">
        <v>487</v>
      </c>
      <c r="L471" s="323">
        <v>478.6</v>
      </c>
      <c r="M471" s="323">
        <v>2.1608299999999998</v>
      </c>
      <c r="N471" s="1"/>
      <c r="O471" s="1"/>
    </row>
    <row r="472" spans="1:15" ht="12.75" customHeight="1">
      <c r="A472" s="30">
        <v>462</v>
      </c>
      <c r="B472" s="342" t="s">
        <v>206</v>
      </c>
      <c r="C472" s="323">
        <v>1286.3499999999999</v>
      </c>
      <c r="D472" s="324">
        <v>1280.2666666666667</v>
      </c>
      <c r="E472" s="324">
        <v>1262.0833333333333</v>
      </c>
      <c r="F472" s="324">
        <v>1237.8166666666666</v>
      </c>
      <c r="G472" s="324">
        <v>1219.6333333333332</v>
      </c>
      <c r="H472" s="324">
        <v>1304.5333333333333</v>
      </c>
      <c r="I472" s="324">
        <v>1322.7166666666667</v>
      </c>
      <c r="J472" s="324">
        <v>1346.9833333333333</v>
      </c>
      <c r="K472" s="323">
        <v>1298.45</v>
      </c>
      <c r="L472" s="323">
        <v>1256</v>
      </c>
      <c r="M472" s="323">
        <v>7.1340700000000004</v>
      </c>
      <c r="N472" s="1"/>
      <c r="O472" s="1"/>
    </row>
    <row r="473" spans="1:15" ht="12.75" customHeight="1">
      <c r="A473" s="30">
        <v>463</v>
      </c>
      <c r="B473" s="342" t="s">
        <v>539</v>
      </c>
      <c r="C473" s="323">
        <v>52.8</v>
      </c>
      <c r="D473" s="324">
        <v>52.4</v>
      </c>
      <c r="E473" s="324">
        <v>51.8</v>
      </c>
      <c r="F473" s="324">
        <v>50.8</v>
      </c>
      <c r="G473" s="324">
        <v>50.199999999999996</v>
      </c>
      <c r="H473" s="324">
        <v>53.4</v>
      </c>
      <c r="I473" s="324">
        <v>54.000000000000007</v>
      </c>
      <c r="J473" s="324">
        <v>55</v>
      </c>
      <c r="K473" s="323">
        <v>53</v>
      </c>
      <c r="L473" s="323">
        <v>51.4</v>
      </c>
      <c r="M473" s="323">
        <v>29.44445</v>
      </c>
      <c r="N473" s="1"/>
      <c r="O473" s="1"/>
    </row>
    <row r="474" spans="1:15" ht="12.75" customHeight="1">
      <c r="A474" s="30">
        <v>464</v>
      </c>
      <c r="B474" s="342" t="s">
        <v>540</v>
      </c>
      <c r="C474" s="323">
        <v>192.5</v>
      </c>
      <c r="D474" s="324">
        <v>192.54999999999998</v>
      </c>
      <c r="E474" s="324">
        <v>188.09999999999997</v>
      </c>
      <c r="F474" s="324">
        <v>183.7</v>
      </c>
      <c r="G474" s="324">
        <v>179.24999999999997</v>
      </c>
      <c r="H474" s="324">
        <v>196.94999999999996</v>
      </c>
      <c r="I474" s="324">
        <v>201.39999999999995</v>
      </c>
      <c r="J474" s="324">
        <v>205.79999999999995</v>
      </c>
      <c r="K474" s="323">
        <v>197</v>
      </c>
      <c r="L474" s="323">
        <v>188.15</v>
      </c>
      <c r="M474" s="323">
        <v>4.0407000000000002</v>
      </c>
      <c r="N474" s="1"/>
      <c r="O474" s="1"/>
    </row>
    <row r="475" spans="1:15" ht="12.75" customHeight="1">
      <c r="A475" s="30">
        <v>465</v>
      </c>
      <c r="B475" s="342" t="s">
        <v>527</v>
      </c>
      <c r="C475" s="323">
        <v>828.9</v>
      </c>
      <c r="D475" s="324">
        <v>835.23333333333323</v>
      </c>
      <c r="E475" s="324">
        <v>820.41666666666652</v>
      </c>
      <c r="F475" s="324">
        <v>811.93333333333328</v>
      </c>
      <c r="G475" s="324">
        <v>797.11666666666656</v>
      </c>
      <c r="H475" s="324">
        <v>843.71666666666647</v>
      </c>
      <c r="I475" s="324">
        <v>858.5333333333333</v>
      </c>
      <c r="J475" s="324">
        <v>867.01666666666642</v>
      </c>
      <c r="K475" s="323">
        <v>850.05</v>
      </c>
      <c r="L475" s="323">
        <v>826.75</v>
      </c>
      <c r="M475" s="323">
        <v>1.8190200000000001</v>
      </c>
      <c r="N475" s="1"/>
      <c r="O475" s="1"/>
    </row>
    <row r="476" spans="1:15" ht="12.75" customHeight="1">
      <c r="A476" s="30">
        <v>466</v>
      </c>
      <c r="B476" s="342" t="s">
        <v>848</v>
      </c>
      <c r="C476" s="323">
        <v>144.80000000000001</v>
      </c>
      <c r="D476" s="324">
        <v>144.80000000000001</v>
      </c>
      <c r="E476" s="324">
        <v>144.80000000000001</v>
      </c>
      <c r="F476" s="324">
        <v>144.80000000000001</v>
      </c>
      <c r="G476" s="324">
        <v>144.80000000000001</v>
      </c>
      <c r="H476" s="324">
        <v>144.80000000000001</v>
      </c>
      <c r="I476" s="324">
        <v>144.80000000000001</v>
      </c>
      <c r="J476" s="324">
        <v>144.80000000000001</v>
      </c>
      <c r="K476" s="323">
        <v>144.80000000000001</v>
      </c>
      <c r="L476" s="323">
        <v>144.80000000000001</v>
      </c>
      <c r="M476" s="323">
        <v>3.1575899999999999</v>
      </c>
      <c r="N476" s="1"/>
      <c r="O476" s="1"/>
    </row>
    <row r="477" spans="1:15" ht="12.75" customHeight="1">
      <c r="A477" s="30">
        <v>467</v>
      </c>
      <c r="B477" s="342" t="s">
        <v>528</v>
      </c>
      <c r="C477" s="323">
        <v>73</v>
      </c>
      <c r="D477" s="324">
        <v>71.8</v>
      </c>
      <c r="E477" s="324">
        <v>69.699999999999989</v>
      </c>
      <c r="F477" s="324">
        <v>66.399999999999991</v>
      </c>
      <c r="G477" s="324">
        <v>64.299999999999983</v>
      </c>
      <c r="H477" s="324">
        <v>75.099999999999994</v>
      </c>
      <c r="I477" s="324">
        <v>77.199999999999989</v>
      </c>
      <c r="J477" s="324">
        <v>80.5</v>
      </c>
      <c r="K477" s="323">
        <v>73.900000000000006</v>
      </c>
      <c r="L477" s="323">
        <v>68.5</v>
      </c>
      <c r="M477" s="323">
        <v>378.55203</v>
      </c>
      <c r="N477" s="1"/>
      <c r="O477" s="1"/>
    </row>
    <row r="478" spans="1:15" ht="12.75" customHeight="1">
      <c r="A478" s="30">
        <v>468</v>
      </c>
      <c r="B478" s="342" t="s">
        <v>207</v>
      </c>
      <c r="C478" s="323">
        <v>612.54999999999995</v>
      </c>
      <c r="D478" s="324">
        <v>608.94999999999993</v>
      </c>
      <c r="E478" s="324">
        <v>603.14999999999986</v>
      </c>
      <c r="F478" s="324">
        <v>593.74999999999989</v>
      </c>
      <c r="G478" s="324">
        <v>587.94999999999982</v>
      </c>
      <c r="H478" s="324">
        <v>618.34999999999991</v>
      </c>
      <c r="I478" s="324">
        <v>624.14999999999986</v>
      </c>
      <c r="J478" s="324">
        <v>633.54999999999995</v>
      </c>
      <c r="K478" s="323">
        <v>614.75</v>
      </c>
      <c r="L478" s="323">
        <v>599.54999999999995</v>
      </c>
      <c r="M478" s="323">
        <v>8.2150499999999997</v>
      </c>
      <c r="N478" s="1"/>
      <c r="O478" s="1"/>
    </row>
    <row r="479" spans="1:15" ht="12.75" customHeight="1">
      <c r="A479" s="30">
        <v>469</v>
      </c>
      <c r="B479" s="342" t="s">
        <v>208</v>
      </c>
      <c r="C479" s="323">
        <v>1435.3</v>
      </c>
      <c r="D479" s="324">
        <v>1428.1833333333334</v>
      </c>
      <c r="E479" s="324">
        <v>1411.6666666666667</v>
      </c>
      <c r="F479" s="324">
        <v>1388.0333333333333</v>
      </c>
      <c r="G479" s="324">
        <v>1371.5166666666667</v>
      </c>
      <c r="H479" s="324">
        <v>1451.8166666666668</v>
      </c>
      <c r="I479" s="324">
        <v>1468.3333333333333</v>
      </c>
      <c r="J479" s="324">
        <v>1491.9666666666669</v>
      </c>
      <c r="K479" s="323">
        <v>1444.7</v>
      </c>
      <c r="L479" s="323">
        <v>1404.55</v>
      </c>
      <c r="M479" s="323">
        <v>1.7515099999999999</v>
      </c>
      <c r="N479" s="1"/>
      <c r="O479" s="1"/>
    </row>
    <row r="480" spans="1:15" ht="12.75" customHeight="1">
      <c r="A480" s="30">
        <v>470</v>
      </c>
      <c r="B480" s="342" t="s">
        <v>542</v>
      </c>
      <c r="C480" s="323">
        <v>11.85</v>
      </c>
      <c r="D480" s="324">
        <v>11.85</v>
      </c>
      <c r="E480" s="324">
        <v>11.75</v>
      </c>
      <c r="F480" s="324">
        <v>11.65</v>
      </c>
      <c r="G480" s="324">
        <v>11.55</v>
      </c>
      <c r="H480" s="324">
        <v>11.95</v>
      </c>
      <c r="I480" s="324">
        <v>12.049999999999997</v>
      </c>
      <c r="J480" s="324">
        <v>12.149999999999999</v>
      </c>
      <c r="K480" s="323">
        <v>11.95</v>
      </c>
      <c r="L480" s="323">
        <v>11.75</v>
      </c>
      <c r="M480" s="323">
        <v>17.686789999999998</v>
      </c>
      <c r="N480" s="1"/>
      <c r="O480" s="1"/>
    </row>
    <row r="481" spans="1:15" ht="12.75" customHeight="1">
      <c r="A481" s="30">
        <v>471</v>
      </c>
      <c r="B481" s="342" t="s">
        <v>543</v>
      </c>
      <c r="C481" s="323">
        <v>603.20000000000005</v>
      </c>
      <c r="D481" s="324">
        <v>594.33333333333337</v>
      </c>
      <c r="E481" s="324">
        <v>573.86666666666679</v>
      </c>
      <c r="F481" s="324">
        <v>544.53333333333342</v>
      </c>
      <c r="G481" s="324">
        <v>524.06666666666683</v>
      </c>
      <c r="H481" s="324">
        <v>623.66666666666674</v>
      </c>
      <c r="I481" s="324">
        <v>644.13333333333321</v>
      </c>
      <c r="J481" s="324">
        <v>673.4666666666667</v>
      </c>
      <c r="K481" s="323">
        <v>614.79999999999995</v>
      </c>
      <c r="L481" s="323">
        <v>565</v>
      </c>
      <c r="M481" s="323">
        <v>4.8731799999999996</v>
      </c>
      <c r="N481" s="1"/>
      <c r="O481" s="1"/>
    </row>
    <row r="482" spans="1:15" ht="12.75" customHeight="1">
      <c r="A482" s="30">
        <v>472</v>
      </c>
      <c r="B482" s="342" t="s">
        <v>545</v>
      </c>
      <c r="C482" s="323">
        <v>112.35</v>
      </c>
      <c r="D482" s="324">
        <v>112.28333333333335</v>
      </c>
      <c r="E482" s="324">
        <v>110.61666666666669</v>
      </c>
      <c r="F482" s="324">
        <v>108.88333333333334</v>
      </c>
      <c r="G482" s="324">
        <v>107.21666666666668</v>
      </c>
      <c r="H482" s="324">
        <v>114.01666666666669</v>
      </c>
      <c r="I482" s="324">
        <v>115.68333333333335</v>
      </c>
      <c r="J482" s="324">
        <v>117.4166666666667</v>
      </c>
      <c r="K482" s="323">
        <v>113.95</v>
      </c>
      <c r="L482" s="323">
        <v>110.55</v>
      </c>
      <c r="M482" s="323">
        <v>12.09524</v>
      </c>
      <c r="N482" s="1"/>
      <c r="O482" s="1"/>
    </row>
    <row r="483" spans="1:15" ht="12.75" customHeight="1">
      <c r="A483" s="30">
        <v>473</v>
      </c>
      <c r="B483" s="342" t="s">
        <v>546</v>
      </c>
      <c r="C483" s="323">
        <v>16.600000000000001</v>
      </c>
      <c r="D483" s="324">
        <v>16.600000000000001</v>
      </c>
      <c r="E483" s="324">
        <v>16.400000000000002</v>
      </c>
      <c r="F483" s="324">
        <v>16.2</v>
      </c>
      <c r="G483" s="324">
        <v>16</v>
      </c>
      <c r="H483" s="324">
        <v>16.800000000000004</v>
      </c>
      <c r="I483" s="324">
        <v>17.000000000000007</v>
      </c>
      <c r="J483" s="324">
        <v>17.200000000000006</v>
      </c>
      <c r="K483" s="323">
        <v>16.8</v>
      </c>
      <c r="L483" s="323">
        <v>16.399999999999999</v>
      </c>
      <c r="M483" s="323">
        <v>15.27811</v>
      </c>
      <c r="N483" s="1"/>
      <c r="O483" s="1"/>
    </row>
    <row r="484" spans="1:15" ht="12.75" customHeight="1">
      <c r="A484" s="30">
        <v>474</v>
      </c>
      <c r="B484" s="342" t="s">
        <v>209</v>
      </c>
      <c r="C484" s="323">
        <v>6211.6</v>
      </c>
      <c r="D484" s="324">
        <v>6165.5166666666673</v>
      </c>
      <c r="E484" s="324">
        <v>6105.1833333333343</v>
      </c>
      <c r="F484" s="324">
        <v>5998.7666666666673</v>
      </c>
      <c r="G484" s="324">
        <v>5938.4333333333343</v>
      </c>
      <c r="H484" s="324">
        <v>6271.9333333333343</v>
      </c>
      <c r="I484" s="324">
        <v>6332.2666666666682</v>
      </c>
      <c r="J484" s="324">
        <v>6438.6833333333343</v>
      </c>
      <c r="K484" s="323">
        <v>6225.85</v>
      </c>
      <c r="L484" s="323">
        <v>6059.1</v>
      </c>
      <c r="M484" s="323">
        <v>10.73804</v>
      </c>
      <c r="N484" s="1"/>
      <c r="O484" s="1"/>
    </row>
    <row r="485" spans="1:15" ht="12.75" customHeight="1">
      <c r="A485" s="30">
        <v>475</v>
      </c>
      <c r="B485" s="342" t="s">
        <v>278</v>
      </c>
      <c r="C485" s="323">
        <v>39</v>
      </c>
      <c r="D485" s="324">
        <v>39.266666666666673</v>
      </c>
      <c r="E485" s="324">
        <v>38.633333333333347</v>
      </c>
      <c r="F485" s="324">
        <v>38.266666666666673</v>
      </c>
      <c r="G485" s="324">
        <v>37.633333333333347</v>
      </c>
      <c r="H485" s="324">
        <v>39.633333333333347</v>
      </c>
      <c r="I485" s="324">
        <v>40.266666666666673</v>
      </c>
      <c r="J485" s="324">
        <v>40.633333333333347</v>
      </c>
      <c r="K485" s="323">
        <v>39.9</v>
      </c>
      <c r="L485" s="323">
        <v>38.9</v>
      </c>
      <c r="M485" s="323">
        <v>127.18277</v>
      </c>
      <c r="N485" s="1"/>
      <c r="O485" s="1"/>
    </row>
    <row r="486" spans="1:15" ht="12.75" customHeight="1">
      <c r="A486" s="30">
        <v>476</v>
      </c>
      <c r="B486" s="342" t="s">
        <v>210</v>
      </c>
      <c r="C486" s="323">
        <v>780.95</v>
      </c>
      <c r="D486" s="324">
        <v>779.66666666666663</v>
      </c>
      <c r="E486" s="324">
        <v>772.33333333333326</v>
      </c>
      <c r="F486" s="324">
        <v>763.71666666666658</v>
      </c>
      <c r="G486" s="324">
        <v>756.38333333333321</v>
      </c>
      <c r="H486" s="324">
        <v>788.2833333333333</v>
      </c>
      <c r="I486" s="324">
        <v>795.61666666666656</v>
      </c>
      <c r="J486" s="324">
        <v>804.23333333333335</v>
      </c>
      <c r="K486" s="323">
        <v>787</v>
      </c>
      <c r="L486" s="323">
        <v>771.05</v>
      </c>
      <c r="M486" s="323">
        <v>27.882069999999999</v>
      </c>
      <c r="N486" s="1"/>
      <c r="O486" s="1"/>
    </row>
    <row r="487" spans="1:15" ht="12.75" customHeight="1">
      <c r="A487" s="30">
        <v>477</v>
      </c>
      <c r="B487" s="342" t="s">
        <v>544</v>
      </c>
      <c r="C487" s="323">
        <v>963.5</v>
      </c>
      <c r="D487" s="324">
        <v>961.11666666666667</v>
      </c>
      <c r="E487" s="324">
        <v>949.13333333333333</v>
      </c>
      <c r="F487" s="324">
        <v>934.76666666666665</v>
      </c>
      <c r="G487" s="324">
        <v>922.7833333333333</v>
      </c>
      <c r="H487" s="324">
        <v>975.48333333333335</v>
      </c>
      <c r="I487" s="324">
        <v>987.4666666666667</v>
      </c>
      <c r="J487" s="324">
        <v>1001.8333333333334</v>
      </c>
      <c r="K487" s="323">
        <v>973.1</v>
      </c>
      <c r="L487" s="323">
        <v>946.75</v>
      </c>
      <c r="M487" s="323">
        <v>1.3968</v>
      </c>
      <c r="N487" s="1"/>
      <c r="O487" s="1"/>
    </row>
    <row r="488" spans="1:15" ht="12.75" customHeight="1">
      <c r="A488" s="30">
        <v>478</v>
      </c>
      <c r="B488" s="342" t="s">
        <v>549</v>
      </c>
      <c r="C488" s="323">
        <v>399.45</v>
      </c>
      <c r="D488" s="324">
        <v>402</v>
      </c>
      <c r="E488" s="324">
        <v>395.45</v>
      </c>
      <c r="F488" s="324">
        <v>391.45</v>
      </c>
      <c r="G488" s="324">
        <v>384.9</v>
      </c>
      <c r="H488" s="324">
        <v>406</v>
      </c>
      <c r="I488" s="324">
        <v>412.54999999999995</v>
      </c>
      <c r="J488" s="324">
        <v>416.55</v>
      </c>
      <c r="K488" s="323">
        <v>408.55</v>
      </c>
      <c r="L488" s="323">
        <v>398</v>
      </c>
      <c r="M488" s="323">
        <v>1.27644</v>
      </c>
      <c r="N488" s="1"/>
      <c r="O488" s="1"/>
    </row>
    <row r="489" spans="1:15" ht="12.75" customHeight="1">
      <c r="A489" s="30">
        <v>479</v>
      </c>
      <c r="B489" s="342" t="s">
        <v>550</v>
      </c>
      <c r="C489" s="323">
        <v>31.85</v>
      </c>
      <c r="D489" s="324">
        <v>31.916666666666671</v>
      </c>
      <c r="E489" s="324">
        <v>31.63333333333334</v>
      </c>
      <c r="F489" s="324">
        <v>31.416666666666668</v>
      </c>
      <c r="G489" s="324">
        <v>31.133333333333336</v>
      </c>
      <c r="H489" s="324">
        <v>32.13333333333334</v>
      </c>
      <c r="I489" s="324">
        <v>32.416666666666671</v>
      </c>
      <c r="J489" s="324">
        <v>32.633333333333347</v>
      </c>
      <c r="K489" s="323">
        <v>32.200000000000003</v>
      </c>
      <c r="L489" s="323">
        <v>31.7</v>
      </c>
      <c r="M489" s="323">
        <v>28.105090000000001</v>
      </c>
      <c r="N489" s="1"/>
      <c r="O489" s="1"/>
    </row>
    <row r="490" spans="1:15" ht="12.75" customHeight="1">
      <c r="A490" s="30">
        <v>480</v>
      </c>
      <c r="B490" s="342" t="s">
        <v>551</v>
      </c>
      <c r="C490" s="323">
        <v>1009.7</v>
      </c>
      <c r="D490" s="324">
        <v>1033.8999999999999</v>
      </c>
      <c r="E490" s="324">
        <v>977.79999999999973</v>
      </c>
      <c r="F490" s="324">
        <v>945.89999999999986</v>
      </c>
      <c r="G490" s="324">
        <v>889.79999999999973</v>
      </c>
      <c r="H490" s="324">
        <v>1065.7999999999997</v>
      </c>
      <c r="I490" s="324">
        <v>1121.8999999999996</v>
      </c>
      <c r="J490" s="324">
        <v>1153.7999999999997</v>
      </c>
      <c r="K490" s="323">
        <v>1090</v>
      </c>
      <c r="L490" s="323">
        <v>1002</v>
      </c>
      <c r="M490" s="323">
        <v>7.6024000000000003</v>
      </c>
      <c r="N490" s="1"/>
      <c r="O490" s="1"/>
    </row>
    <row r="491" spans="1:15" ht="12.75" customHeight="1">
      <c r="A491" s="30">
        <v>481</v>
      </c>
      <c r="B491" s="342" t="s">
        <v>553</v>
      </c>
      <c r="C491" s="323">
        <v>316</v>
      </c>
      <c r="D491" s="324">
        <v>312.90000000000003</v>
      </c>
      <c r="E491" s="324">
        <v>306.10000000000008</v>
      </c>
      <c r="F491" s="324">
        <v>296.20000000000005</v>
      </c>
      <c r="G491" s="324">
        <v>289.40000000000009</v>
      </c>
      <c r="H491" s="324">
        <v>322.80000000000007</v>
      </c>
      <c r="I491" s="324">
        <v>329.6</v>
      </c>
      <c r="J491" s="324">
        <v>339.50000000000006</v>
      </c>
      <c r="K491" s="323">
        <v>319.7</v>
      </c>
      <c r="L491" s="323">
        <v>303</v>
      </c>
      <c r="M491" s="323">
        <v>2.9457900000000001</v>
      </c>
      <c r="N491" s="1"/>
      <c r="O491" s="1"/>
    </row>
    <row r="492" spans="1:15" ht="12.75" customHeight="1">
      <c r="A492" s="30">
        <v>482</v>
      </c>
      <c r="B492" s="342" t="s">
        <v>280</v>
      </c>
      <c r="C492" s="323">
        <v>960.6</v>
      </c>
      <c r="D492" s="324">
        <v>961.21666666666658</v>
      </c>
      <c r="E492" s="324">
        <v>943.43333333333317</v>
      </c>
      <c r="F492" s="324">
        <v>926.26666666666654</v>
      </c>
      <c r="G492" s="324">
        <v>908.48333333333312</v>
      </c>
      <c r="H492" s="324">
        <v>978.38333333333321</v>
      </c>
      <c r="I492" s="324">
        <v>996.16666666666674</v>
      </c>
      <c r="J492" s="324">
        <v>1013.3333333333333</v>
      </c>
      <c r="K492" s="323">
        <v>979</v>
      </c>
      <c r="L492" s="323">
        <v>944.05</v>
      </c>
      <c r="M492" s="323">
        <v>6.1699200000000003</v>
      </c>
      <c r="N492" s="1"/>
      <c r="O492" s="1"/>
    </row>
    <row r="493" spans="1:15" ht="12.75" customHeight="1">
      <c r="A493" s="30">
        <v>483</v>
      </c>
      <c r="B493" s="342" t="s">
        <v>211</v>
      </c>
      <c r="C493" s="323">
        <v>404.05</v>
      </c>
      <c r="D493" s="324">
        <v>407.34999999999997</v>
      </c>
      <c r="E493" s="324">
        <v>398.69999999999993</v>
      </c>
      <c r="F493" s="324">
        <v>393.34999999999997</v>
      </c>
      <c r="G493" s="324">
        <v>384.69999999999993</v>
      </c>
      <c r="H493" s="324">
        <v>412.69999999999993</v>
      </c>
      <c r="I493" s="324">
        <v>421.34999999999991</v>
      </c>
      <c r="J493" s="324">
        <v>426.69999999999993</v>
      </c>
      <c r="K493" s="323">
        <v>416</v>
      </c>
      <c r="L493" s="323">
        <v>402</v>
      </c>
      <c r="M493" s="323">
        <v>221.36086</v>
      </c>
      <c r="N493" s="1"/>
      <c r="O493" s="1"/>
    </row>
    <row r="494" spans="1:15" ht="12.75" customHeight="1">
      <c r="A494" s="30">
        <v>484</v>
      </c>
      <c r="B494" s="342" t="s">
        <v>554</v>
      </c>
      <c r="C494" s="323">
        <v>2379.35</v>
      </c>
      <c r="D494" s="324">
        <v>2384.4166666666665</v>
      </c>
      <c r="E494" s="324">
        <v>2350.9333333333329</v>
      </c>
      <c r="F494" s="324">
        <v>2322.5166666666664</v>
      </c>
      <c r="G494" s="324">
        <v>2289.0333333333328</v>
      </c>
      <c r="H494" s="324">
        <v>2412.833333333333</v>
      </c>
      <c r="I494" s="324">
        <v>2446.3166666666666</v>
      </c>
      <c r="J494" s="324">
        <v>2474.7333333333331</v>
      </c>
      <c r="K494" s="323">
        <v>2417.9</v>
      </c>
      <c r="L494" s="323">
        <v>2356</v>
      </c>
      <c r="M494" s="323">
        <v>0.47400999999999999</v>
      </c>
      <c r="N494" s="1"/>
      <c r="O494" s="1"/>
    </row>
    <row r="495" spans="1:15" ht="12.75" customHeight="1">
      <c r="A495" s="30">
        <v>485</v>
      </c>
      <c r="B495" s="342" t="s">
        <v>279</v>
      </c>
      <c r="C495" s="323">
        <v>213.9</v>
      </c>
      <c r="D495" s="324">
        <v>213.76666666666665</v>
      </c>
      <c r="E495" s="324">
        <v>212.5333333333333</v>
      </c>
      <c r="F495" s="324">
        <v>211.16666666666666</v>
      </c>
      <c r="G495" s="324">
        <v>209.93333333333331</v>
      </c>
      <c r="H495" s="324">
        <v>215.1333333333333</v>
      </c>
      <c r="I495" s="324">
        <v>216.36666666666665</v>
      </c>
      <c r="J495" s="324">
        <v>217.73333333333329</v>
      </c>
      <c r="K495" s="323">
        <v>215</v>
      </c>
      <c r="L495" s="323">
        <v>212.4</v>
      </c>
      <c r="M495" s="323">
        <v>1.6362399999999999</v>
      </c>
      <c r="N495" s="1"/>
      <c r="O495" s="1"/>
    </row>
    <row r="496" spans="1:15" ht="12.75" customHeight="1">
      <c r="A496" s="30">
        <v>486</v>
      </c>
      <c r="B496" s="342" t="s">
        <v>555</v>
      </c>
      <c r="C496" s="323">
        <v>1930.95</v>
      </c>
      <c r="D496" s="324">
        <v>1943.8</v>
      </c>
      <c r="E496" s="324">
        <v>1910.1</v>
      </c>
      <c r="F496" s="324">
        <v>1889.25</v>
      </c>
      <c r="G496" s="324">
        <v>1855.55</v>
      </c>
      <c r="H496" s="324">
        <v>1964.6499999999999</v>
      </c>
      <c r="I496" s="324">
        <v>1998.3500000000001</v>
      </c>
      <c r="J496" s="324">
        <v>2019.1999999999998</v>
      </c>
      <c r="K496" s="323">
        <v>1977.5</v>
      </c>
      <c r="L496" s="323">
        <v>1922.95</v>
      </c>
      <c r="M496" s="323">
        <v>8.9010000000000006E-2</v>
      </c>
      <c r="N496" s="1"/>
      <c r="O496" s="1"/>
    </row>
    <row r="497" spans="1:15" ht="12.75" customHeight="1">
      <c r="A497" s="30">
        <v>487</v>
      </c>
      <c r="B497" s="342" t="s">
        <v>548</v>
      </c>
      <c r="C497" s="323">
        <v>640.65</v>
      </c>
      <c r="D497" s="324">
        <v>641.83333333333326</v>
      </c>
      <c r="E497" s="324">
        <v>624.86666666666656</v>
      </c>
      <c r="F497" s="324">
        <v>609.08333333333326</v>
      </c>
      <c r="G497" s="324">
        <v>592.11666666666656</v>
      </c>
      <c r="H497" s="324">
        <v>657.61666666666656</v>
      </c>
      <c r="I497" s="324">
        <v>674.58333333333326</v>
      </c>
      <c r="J497" s="324">
        <v>690.36666666666656</v>
      </c>
      <c r="K497" s="323">
        <v>658.8</v>
      </c>
      <c r="L497" s="323">
        <v>626.04999999999995</v>
      </c>
      <c r="M497" s="323">
        <v>20.356750000000002</v>
      </c>
      <c r="N497" s="1"/>
      <c r="O497" s="1"/>
    </row>
    <row r="498" spans="1:15" ht="12.75" customHeight="1">
      <c r="A498" s="30">
        <v>488</v>
      </c>
      <c r="B498" s="342" t="s">
        <v>547</v>
      </c>
      <c r="C498" s="323">
        <v>3785.05</v>
      </c>
      <c r="D498" s="324">
        <v>3798.25</v>
      </c>
      <c r="E498" s="324">
        <v>3737.9</v>
      </c>
      <c r="F498" s="324">
        <v>3690.75</v>
      </c>
      <c r="G498" s="324">
        <v>3630.4</v>
      </c>
      <c r="H498" s="324">
        <v>3845.4</v>
      </c>
      <c r="I498" s="324">
        <v>3905.7500000000005</v>
      </c>
      <c r="J498" s="324">
        <v>3952.9</v>
      </c>
      <c r="K498" s="323">
        <v>3858.6</v>
      </c>
      <c r="L498" s="323">
        <v>3751.1</v>
      </c>
      <c r="M498" s="323">
        <v>2.911E-2</v>
      </c>
      <c r="N498" s="1"/>
      <c r="O498" s="1"/>
    </row>
    <row r="499" spans="1:15" ht="12.75" customHeight="1">
      <c r="A499" s="30">
        <v>489</v>
      </c>
      <c r="B499" s="342" t="s">
        <v>212</v>
      </c>
      <c r="C499" s="323">
        <v>1283.25</v>
      </c>
      <c r="D499" s="324">
        <v>1269.7833333333333</v>
      </c>
      <c r="E499" s="324">
        <v>1251.5666666666666</v>
      </c>
      <c r="F499" s="324">
        <v>1219.8833333333332</v>
      </c>
      <c r="G499" s="324">
        <v>1201.6666666666665</v>
      </c>
      <c r="H499" s="324">
        <v>1301.4666666666667</v>
      </c>
      <c r="I499" s="324">
        <v>1319.6833333333334</v>
      </c>
      <c r="J499" s="324">
        <v>1351.3666666666668</v>
      </c>
      <c r="K499" s="323">
        <v>1288</v>
      </c>
      <c r="L499" s="323">
        <v>1238.0999999999999</v>
      </c>
      <c r="M499" s="323">
        <v>18.566420000000001</v>
      </c>
      <c r="N499" s="1"/>
      <c r="O499" s="1"/>
    </row>
    <row r="500" spans="1:15" ht="12.75" customHeight="1">
      <c r="A500" s="30">
        <v>490</v>
      </c>
      <c r="B500" s="342" t="s">
        <v>552</v>
      </c>
      <c r="C500" s="323">
        <v>2565.4499999999998</v>
      </c>
      <c r="D500" s="324">
        <v>2554.6333333333337</v>
      </c>
      <c r="E500" s="324">
        <v>2482.1166666666672</v>
      </c>
      <c r="F500" s="324">
        <v>2398.7833333333338</v>
      </c>
      <c r="G500" s="324">
        <v>2326.2666666666673</v>
      </c>
      <c r="H500" s="324">
        <v>2637.9666666666672</v>
      </c>
      <c r="I500" s="324">
        <v>2710.4833333333336</v>
      </c>
      <c r="J500" s="324">
        <v>2793.8166666666671</v>
      </c>
      <c r="K500" s="323">
        <v>2627.15</v>
      </c>
      <c r="L500" s="323">
        <v>2471.3000000000002</v>
      </c>
      <c r="M500" s="323">
        <v>0.99766999999999995</v>
      </c>
      <c r="N500" s="1"/>
      <c r="O500" s="1"/>
    </row>
    <row r="501" spans="1:15" ht="12.75" customHeight="1">
      <c r="A501" s="30">
        <v>491</v>
      </c>
      <c r="B501" s="342" t="s">
        <v>556</v>
      </c>
      <c r="C501" s="323">
        <v>7439.75</v>
      </c>
      <c r="D501" s="324">
        <v>7432.45</v>
      </c>
      <c r="E501" s="324">
        <v>7357.95</v>
      </c>
      <c r="F501" s="324">
        <v>7276.15</v>
      </c>
      <c r="G501" s="324">
        <v>7201.65</v>
      </c>
      <c r="H501" s="324">
        <v>7514.25</v>
      </c>
      <c r="I501" s="324">
        <v>7588.75</v>
      </c>
      <c r="J501" s="324">
        <v>7670.55</v>
      </c>
      <c r="K501" s="323">
        <v>7506.95</v>
      </c>
      <c r="L501" s="323">
        <v>7350.65</v>
      </c>
      <c r="M501" s="323">
        <v>2.1499999999999998E-2</v>
      </c>
      <c r="N501" s="1"/>
      <c r="O501" s="1"/>
    </row>
    <row r="502" spans="1:15" ht="12.75" customHeight="1">
      <c r="A502" s="30">
        <v>492</v>
      </c>
      <c r="B502" s="342" t="s">
        <v>557</v>
      </c>
      <c r="C502" s="323">
        <v>145</v>
      </c>
      <c r="D502" s="324">
        <v>147.25</v>
      </c>
      <c r="E502" s="324">
        <v>141.9</v>
      </c>
      <c r="F502" s="324">
        <v>138.80000000000001</v>
      </c>
      <c r="G502" s="324">
        <v>133.45000000000002</v>
      </c>
      <c r="H502" s="324">
        <v>150.35</v>
      </c>
      <c r="I502" s="324">
        <v>155.70000000000002</v>
      </c>
      <c r="J502" s="324">
        <v>158.79999999999998</v>
      </c>
      <c r="K502" s="323">
        <v>152.6</v>
      </c>
      <c r="L502" s="323">
        <v>144.15</v>
      </c>
      <c r="M502" s="323">
        <v>15.289910000000001</v>
      </c>
      <c r="N502" s="1"/>
      <c r="O502" s="1"/>
    </row>
    <row r="503" spans="1:15" ht="12.75" customHeight="1">
      <c r="A503" s="30">
        <v>493</v>
      </c>
      <c r="B503" s="342" t="s">
        <v>558</v>
      </c>
      <c r="C503" s="323">
        <v>99.9</v>
      </c>
      <c r="D503" s="324">
        <v>100.23333333333335</v>
      </c>
      <c r="E503" s="324">
        <v>98.766666666666694</v>
      </c>
      <c r="F503" s="324">
        <v>97.63333333333334</v>
      </c>
      <c r="G503" s="324">
        <v>96.166666666666686</v>
      </c>
      <c r="H503" s="324">
        <v>101.3666666666667</v>
      </c>
      <c r="I503" s="324">
        <v>102.83333333333334</v>
      </c>
      <c r="J503" s="324">
        <v>103.96666666666671</v>
      </c>
      <c r="K503" s="323">
        <v>101.7</v>
      </c>
      <c r="L503" s="323">
        <v>99.1</v>
      </c>
      <c r="M503" s="323">
        <v>17.268840000000001</v>
      </c>
      <c r="N503" s="1"/>
      <c r="O503" s="1"/>
    </row>
    <row r="504" spans="1:15" ht="12.75" customHeight="1">
      <c r="A504" s="30">
        <v>494</v>
      </c>
      <c r="B504" s="342" t="s">
        <v>559</v>
      </c>
      <c r="C504" s="323">
        <v>458.9</v>
      </c>
      <c r="D504" s="324">
        <v>459.9666666666667</v>
      </c>
      <c r="E504" s="324">
        <v>453.93333333333339</v>
      </c>
      <c r="F504" s="324">
        <v>448.9666666666667</v>
      </c>
      <c r="G504" s="324">
        <v>442.93333333333339</v>
      </c>
      <c r="H504" s="324">
        <v>464.93333333333339</v>
      </c>
      <c r="I504" s="324">
        <v>470.9666666666667</v>
      </c>
      <c r="J504" s="324">
        <v>475.93333333333339</v>
      </c>
      <c r="K504" s="323">
        <v>466</v>
      </c>
      <c r="L504" s="323">
        <v>455</v>
      </c>
      <c r="M504" s="323">
        <v>0.38938</v>
      </c>
      <c r="N504" s="1"/>
      <c r="O504" s="1"/>
    </row>
    <row r="505" spans="1:15" ht="12.75" customHeight="1">
      <c r="A505" s="30">
        <v>495</v>
      </c>
      <c r="B505" s="342" t="s">
        <v>281</v>
      </c>
      <c r="C505" s="323">
        <v>1600.15</v>
      </c>
      <c r="D505" s="324">
        <v>1606.5166666666667</v>
      </c>
      <c r="E505" s="324">
        <v>1567.0333333333333</v>
      </c>
      <c r="F505" s="324">
        <v>1533.9166666666667</v>
      </c>
      <c r="G505" s="324">
        <v>1494.4333333333334</v>
      </c>
      <c r="H505" s="324">
        <v>1639.6333333333332</v>
      </c>
      <c r="I505" s="324">
        <v>1679.1166666666663</v>
      </c>
      <c r="J505" s="324">
        <v>1712.2333333333331</v>
      </c>
      <c r="K505" s="323">
        <v>1646</v>
      </c>
      <c r="L505" s="323">
        <v>1573.4</v>
      </c>
      <c r="M505" s="323">
        <v>3.33589</v>
      </c>
      <c r="N505" s="1"/>
      <c r="O505" s="1"/>
    </row>
    <row r="506" spans="1:15" ht="12.75" customHeight="1">
      <c r="A506" s="30">
        <v>496</v>
      </c>
      <c r="B506" s="342" t="s">
        <v>213</v>
      </c>
      <c r="C506" s="323">
        <v>610.04999999999995</v>
      </c>
      <c r="D506" s="324">
        <v>605.73333333333323</v>
      </c>
      <c r="E506" s="324">
        <v>600.46666666666647</v>
      </c>
      <c r="F506" s="324">
        <v>590.88333333333321</v>
      </c>
      <c r="G506" s="324">
        <v>585.61666666666645</v>
      </c>
      <c r="H506" s="324">
        <v>615.31666666666649</v>
      </c>
      <c r="I506" s="324">
        <v>620.58333333333314</v>
      </c>
      <c r="J506" s="324">
        <v>630.16666666666652</v>
      </c>
      <c r="K506" s="323">
        <v>611</v>
      </c>
      <c r="L506" s="323">
        <v>596.15</v>
      </c>
      <c r="M506" s="323">
        <v>77.902500000000003</v>
      </c>
      <c r="N506" s="1"/>
      <c r="O506" s="1"/>
    </row>
    <row r="507" spans="1:15" ht="12.75" customHeight="1">
      <c r="A507" s="30">
        <v>497</v>
      </c>
      <c r="B507" s="342" t="s">
        <v>560</v>
      </c>
      <c r="C507" s="323">
        <v>311.75</v>
      </c>
      <c r="D507" s="324">
        <v>316.08333333333331</v>
      </c>
      <c r="E507" s="324">
        <v>306.36666666666662</v>
      </c>
      <c r="F507" s="324">
        <v>300.98333333333329</v>
      </c>
      <c r="G507" s="324">
        <v>291.26666666666659</v>
      </c>
      <c r="H507" s="324">
        <v>321.46666666666664</v>
      </c>
      <c r="I507" s="324">
        <v>331.18333333333334</v>
      </c>
      <c r="J507" s="324">
        <v>336.56666666666666</v>
      </c>
      <c r="K507" s="323">
        <v>325.8</v>
      </c>
      <c r="L507" s="323">
        <v>310.7</v>
      </c>
      <c r="M507" s="323">
        <v>11.956759999999999</v>
      </c>
      <c r="N507" s="1"/>
      <c r="O507" s="1"/>
    </row>
    <row r="508" spans="1:15" ht="12.75" customHeight="1">
      <c r="A508" s="30">
        <v>498</v>
      </c>
      <c r="B508" s="381" t="s">
        <v>282</v>
      </c>
      <c r="C508" s="382">
        <v>12.8</v>
      </c>
      <c r="D508" s="382">
        <v>12.866666666666667</v>
      </c>
      <c r="E508" s="382">
        <v>12.683333333333334</v>
      </c>
      <c r="F508" s="382">
        <v>12.566666666666666</v>
      </c>
      <c r="G508" s="382">
        <v>12.383333333333333</v>
      </c>
      <c r="H508" s="382">
        <v>12.983333333333334</v>
      </c>
      <c r="I508" s="382">
        <v>13.166666666666668</v>
      </c>
      <c r="J508" s="381">
        <v>13.283333333333335</v>
      </c>
      <c r="K508" s="381">
        <v>13.05</v>
      </c>
      <c r="L508" s="381">
        <v>12.75</v>
      </c>
      <c r="M508" s="270">
        <v>803.97217999999998</v>
      </c>
      <c r="N508" s="1"/>
      <c r="O508" s="1"/>
    </row>
    <row r="509" spans="1:15" ht="12.75" customHeight="1">
      <c r="A509" s="30">
        <v>499</v>
      </c>
      <c r="B509" s="381" t="s">
        <v>214</v>
      </c>
      <c r="C509" s="382">
        <v>248.55</v>
      </c>
      <c r="D509" s="382">
        <v>250.1</v>
      </c>
      <c r="E509" s="382">
        <v>241.5</v>
      </c>
      <c r="F509" s="382">
        <v>234.45000000000002</v>
      </c>
      <c r="G509" s="382">
        <v>225.85000000000002</v>
      </c>
      <c r="H509" s="382">
        <v>257.14999999999998</v>
      </c>
      <c r="I509" s="382">
        <v>265.74999999999994</v>
      </c>
      <c r="J509" s="381">
        <v>272.79999999999995</v>
      </c>
      <c r="K509" s="381">
        <v>258.7</v>
      </c>
      <c r="L509" s="381">
        <v>243.05</v>
      </c>
      <c r="M509" s="270">
        <v>149.65332000000001</v>
      </c>
      <c r="N509" s="1"/>
      <c r="O509" s="1"/>
    </row>
    <row r="510" spans="1:15" ht="12.75" customHeight="1">
      <c r="A510" s="30">
        <v>500</v>
      </c>
      <c r="B510" s="381" t="s">
        <v>561</v>
      </c>
      <c r="C510" s="382">
        <v>385.75</v>
      </c>
      <c r="D510" s="382">
        <v>378.8</v>
      </c>
      <c r="E510" s="382">
        <v>370.6</v>
      </c>
      <c r="F510" s="382">
        <v>355.45</v>
      </c>
      <c r="G510" s="382">
        <v>347.25</v>
      </c>
      <c r="H510" s="382">
        <v>393.95000000000005</v>
      </c>
      <c r="I510" s="382">
        <v>402.15</v>
      </c>
      <c r="J510" s="381">
        <v>417.30000000000007</v>
      </c>
      <c r="K510" s="381">
        <v>387</v>
      </c>
      <c r="L510" s="381">
        <v>363.65</v>
      </c>
      <c r="M510" s="270">
        <v>11.9719</v>
      </c>
      <c r="N510" s="1"/>
      <c r="O510" s="1"/>
    </row>
    <row r="511" spans="1:15" ht="12.75" customHeight="1">
      <c r="A511" s="30">
        <v>501</v>
      </c>
      <c r="B511" s="381" t="s">
        <v>562</v>
      </c>
      <c r="C511" s="382">
        <v>1472.95</v>
      </c>
      <c r="D511" s="382">
        <v>1478.3166666666666</v>
      </c>
      <c r="E511" s="382">
        <v>1462.6333333333332</v>
      </c>
      <c r="F511" s="382">
        <v>1452.3166666666666</v>
      </c>
      <c r="G511" s="382">
        <v>1436.6333333333332</v>
      </c>
      <c r="H511" s="382">
        <v>1488.6333333333332</v>
      </c>
      <c r="I511" s="382">
        <v>1504.3166666666666</v>
      </c>
      <c r="J511" s="381">
        <v>1514.6333333333332</v>
      </c>
      <c r="K511" s="381">
        <v>1494</v>
      </c>
      <c r="L511" s="381">
        <v>1468</v>
      </c>
      <c r="M511" s="270">
        <v>0.52151000000000003</v>
      </c>
      <c r="N511" s="1"/>
      <c r="O511" s="1"/>
    </row>
    <row r="512" spans="1:15" ht="12.75" customHeight="1">
      <c r="A512" s="295"/>
      <c r="B512" s="295"/>
      <c r="C512" s="296"/>
      <c r="D512" s="296"/>
      <c r="E512" s="296"/>
      <c r="F512" s="296"/>
      <c r="G512" s="296"/>
      <c r="H512" s="296"/>
      <c r="I512" s="296"/>
      <c r="J512" s="295"/>
      <c r="K512" s="295"/>
      <c r="L512" s="295"/>
      <c r="M512" s="297"/>
      <c r="N512" s="1"/>
      <c r="O512" s="1"/>
    </row>
    <row r="513" spans="1:15" ht="12.75" customHeight="1">
      <c r="A513" s="295"/>
      <c r="B513" s="295"/>
      <c r="C513" s="296"/>
      <c r="D513" s="296"/>
      <c r="E513" s="296"/>
      <c r="F513" s="296"/>
      <c r="G513" s="296"/>
      <c r="H513" s="296"/>
      <c r="I513" s="296"/>
      <c r="J513" s="295"/>
      <c r="K513" s="295"/>
      <c r="L513" s="295"/>
      <c r="M513" s="297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A517" s="63" t="s">
        <v>285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227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228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229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C16" sqref="C16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287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81"/>
      <c r="B5" s="482"/>
      <c r="C5" s="481"/>
      <c r="D5" s="482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46" t="s">
        <v>286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564</v>
      </c>
      <c r="B7" s="483" t="s">
        <v>565</v>
      </c>
      <c r="C7" s="482"/>
      <c r="D7" s="7">
        <f>Main!B10</f>
        <v>44643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566</v>
      </c>
      <c r="B9" s="85" t="s">
        <v>567</v>
      </c>
      <c r="C9" s="85" t="s">
        <v>568</v>
      </c>
      <c r="D9" s="85" t="s">
        <v>569</v>
      </c>
      <c r="E9" s="85" t="s">
        <v>570</v>
      </c>
      <c r="F9" s="85" t="s">
        <v>571</v>
      </c>
      <c r="G9" s="85" t="s">
        <v>572</v>
      </c>
      <c r="H9" s="85" t="s">
        <v>573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44642</v>
      </c>
      <c r="B10" s="29">
        <v>526921</v>
      </c>
      <c r="C10" s="28" t="s">
        <v>1182</v>
      </c>
      <c r="D10" s="28" t="s">
        <v>1183</v>
      </c>
      <c r="E10" s="28" t="s">
        <v>574</v>
      </c>
      <c r="F10" s="87">
        <v>60362</v>
      </c>
      <c r="G10" s="29">
        <v>27.65</v>
      </c>
      <c r="H10" s="29" t="s">
        <v>311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44642</v>
      </c>
      <c r="B11" s="29">
        <v>540615</v>
      </c>
      <c r="C11" s="28" t="s">
        <v>1184</v>
      </c>
      <c r="D11" s="28" t="s">
        <v>1185</v>
      </c>
      <c r="E11" s="28" t="s">
        <v>574</v>
      </c>
      <c r="F11" s="87">
        <v>3100</v>
      </c>
      <c r="G11" s="29">
        <v>18.46</v>
      </c>
      <c r="H11" s="29" t="s">
        <v>311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44642</v>
      </c>
      <c r="B12" s="29">
        <v>540615</v>
      </c>
      <c r="C12" s="28" t="s">
        <v>1184</v>
      </c>
      <c r="D12" s="28" t="s">
        <v>1185</v>
      </c>
      <c r="E12" s="28" t="s">
        <v>575</v>
      </c>
      <c r="F12" s="87">
        <v>55794</v>
      </c>
      <c r="G12" s="29">
        <v>18.71</v>
      </c>
      <c r="H12" s="29" t="s">
        <v>311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44642</v>
      </c>
      <c r="B13" s="29">
        <v>539506</v>
      </c>
      <c r="C13" s="28" t="s">
        <v>1122</v>
      </c>
      <c r="D13" s="28" t="s">
        <v>1123</v>
      </c>
      <c r="E13" s="28" t="s">
        <v>575</v>
      </c>
      <c r="F13" s="87">
        <v>25000</v>
      </c>
      <c r="G13" s="29">
        <v>14.15</v>
      </c>
      <c r="H13" s="29" t="s">
        <v>311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44642</v>
      </c>
      <c r="B14" s="29">
        <v>539506</v>
      </c>
      <c r="C14" s="28" t="s">
        <v>1122</v>
      </c>
      <c r="D14" s="28" t="s">
        <v>1124</v>
      </c>
      <c r="E14" s="28" t="s">
        <v>575</v>
      </c>
      <c r="F14" s="87">
        <v>75000</v>
      </c>
      <c r="G14" s="29">
        <v>14.15</v>
      </c>
      <c r="H14" s="29" t="s">
        <v>311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44642</v>
      </c>
      <c r="B15" s="29">
        <v>539506</v>
      </c>
      <c r="C15" s="28" t="s">
        <v>1122</v>
      </c>
      <c r="D15" s="28" t="s">
        <v>1186</v>
      </c>
      <c r="E15" s="28" t="s">
        <v>574</v>
      </c>
      <c r="F15" s="87">
        <v>49953</v>
      </c>
      <c r="G15" s="29">
        <v>14.15</v>
      </c>
      <c r="H15" s="29" t="s">
        <v>311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44642</v>
      </c>
      <c r="B16" s="29">
        <v>539506</v>
      </c>
      <c r="C16" s="28" t="s">
        <v>1122</v>
      </c>
      <c r="D16" s="28" t="s">
        <v>980</v>
      </c>
      <c r="E16" s="28" t="s">
        <v>574</v>
      </c>
      <c r="F16" s="87">
        <v>25000</v>
      </c>
      <c r="G16" s="29">
        <v>14.15</v>
      </c>
      <c r="H16" s="29" t="s">
        <v>311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44642</v>
      </c>
      <c r="B17" s="29">
        <v>542670</v>
      </c>
      <c r="C17" s="28" t="s">
        <v>1094</v>
      </c>
      <c r="D17" s="28" t="s">
        <v>1093</v>
      </c>
      <c r="E17" s="28" t="s">
        <v>574</v>
      </c>
      <c r="F17" s="87">
        <v>200000</v>
      </c>
      <c r="G17" s="29">
        <v>50.65</v>
      </c>
      <c r="H17" s="29" t="s">
        <v>311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44642</v>
      </c>
      <c r="B18" s="29">
        <v>542670</v>
      </c>
      <c r="C18" s="28" t="s">
        <v>1094</v>
      </c>
      <c r="D18" s="28" t="s">
        <v>1095</v>
      </c>
      <c r="E18" s="28" t="s">
        <v>575</v>
      </c>
      <c r="F18" s="87">
        <v>200000</v>
      </c>
      <c r="G18" s="29">
        <v>50.65</v>
      </c>
      <c r="H18" s="29" t="s">
        <v>311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44642</v>
      </c>
      <c r="B19" s="29">
        <v>542579</v>
      </c>
      <c r="C19" s="28" t="s">
        <v>1187</v>
      </c>
      <c r="D19" s="28" t="s">
        <v>1188</v>
      </c>
      <c r="E19" s="28" t="s">
        <v>574</v>
      </c>
      <c r="F19" s="87">
        <v>185600</v>
      </c>
      <c r="G19" s="29">
        <v>81.099999999999994</v>
      </c>
      <c r="H19" s="29" t="s">
        <v>311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44642</v>
      </c>
      <c r="B20" s="29">
        <v>542579</v>
      </c>
      <c r="C20" s="28" t="s">
        <v>1187</v>
      </c>
      <c r="D20" s="28" t="s">
        <v>1125</v>
      </c>
      <c r="E20" s="28" t="s">
        <v>575</v>
      </c>
      <c r="F20" s="87">
        <v>184000</v>
      </c>
      <c r="G20" s="29">
        <v>81.099999999999994</v>
      </c>
      <c r="H20" s="29" t="s">
        <v>311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44642</v>
      </c>
      <c r="B21" s="29">
        <v>539621</v>
      </c>
      <c r="C21" s="28" t="s">
        <v>1126</v>
      </c>
      <c r="D21" s="28" t="s">
        <v>1189</v>
      </c>
      <c r="E21" s="28" t="s">
        <v>575</v>
      </c>
      <c r="F21" s="87">
        <v>300000</v>
      </c>
      <c r="G21" s="29">
        <v>4.25</v>
      </c>
      <c r="H21" s="29" t="s">
        <v>311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44642</v>
      </c>
      <c r="B22" s="29">
        <v>539621</v>
      </c>
      <c r="C22" s="28" t="s">
        <v>1126</v>
      </c>
      <c r="D22" s="28" t="s">
        <v>1129</v>
      </c>
      <c r="E22" s="28" t="s">
        <v>574</v>
      </c>
      <c r="F22" s="87">
        <v>600000</v>
      </c>
      <c r="G22" s="29">
        <v>4.25</v>
      </c>
      <c r="H22" s="29" t="s">
        <v>311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44642</v>
      </c>
      <c r="B23" s="29">
        <v>539621</v>
      </c>
      <c r="C23" s="28" t="s">
        <v>1126</v>
      </c>
      <c r="D23" s="28" t="s">
        <v>1127</v>
      </c>
      <c r="E23" s="28" t="s">
        <v>575</v>
      </c>
      <c r="F23" s="87">
        <v>600000</v>
      </c>
      <c r="G23" s="29">
        <v>4.25</v>
      </c>
      <c r="H23" s="29" t="s">
        <v>311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44642</v>
      </c>
      <c r="B24" s="29">
        <v>539621</v>
      </c>
      <c r="C24" s="28" t="s">
        <v>1126</v>
      </c>
      <c r="D24" s="28" t="s">
        <v>1128</v>
      </c>
      <c r="E24" s="28" t="s">
        <v>575</v>
      </c>
      <c r="F24" s="87">
        <v>699000</v>
      </c>
      <c r="G24" s="29">
        <v>4.25</v>
      </c>
      <c r="H24" s="29" t="s">
        <v>311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44642</v>
      </c>
      <c r="B25" s="29">
        <v>539546</v>
      </c>
      <c r="C25" s="28" t="s">
        <v>1190</v>
      </c>
      <c r="D25" s="28" t="s">
        <v>1191</v>
      </c>
      <c r="E25" s="28" t="s">
        <v>574</v>
      </c>
      <c r="F25" s="87">
        <v>46549</v>
      </c>
      <c r="G25" s="29">
        <v>10.45</v>
      </c>
      <c r="H25" s="29" t="s">
        <v>311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44642</v>
      </c>
      <c r="B26" s="29">
        <v>526737</v>
      </c>
      <c r="C26" s="28" t="s">
        <v>1192</v>
      </c>
      <c r="D26" s="28" t="s">
        <v>980</v>
      </c>
      <c r="E26" s="28" t="s">
        <v>575</v>
      </c>
      <c r="F26" s="87">
        <v>42859</v>
      </c>
      <c r="G26" s="29">
        <v>17</v>
      </c>
      <c r="H26" s="29" t="s">
        <v>311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44642</v>
      </c>
      <c r="B27" s="29">
        <v>539884</v>
      </c>
      <c r="C27" s="28" t="s">
        <v>1193</v>
      </c>
      <c r="D27" s="28" t="s">
        <v>1194</v>
      </c>
      <c r="E27" s="28" t="s">
        <v>574</v>
      </c>
      <c r="F27" s="87">
        <v>10000</v>
      </c>
      <c r="G27" s="29">
        <v>83.65</v>
      </c>
      <c r="H27" s="29" t="s">
        <v>311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44642</v>
      </c>
      <c r="B28" s="29">
        <v>539884</v>
      </c>
      <c r="C28" s="28" t="s">
        <v>1193</v>
      </c>
      <c r="D28" s="28" t="s">
        <v>1194</v>
      </c>
      <c r="E28" s="28" t="s">
        <v>575</v>
      </c>
      <c r="F28" s="87">
        <v>112513</v>
      </c>
      <c r="G28" s="29">
        <v>89.44</v>
      </c>
      <c r="H28" s="29" t="s">
        <v>311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44642</v>
      </c>
      <c r="B29" s="29">
        <v>539884</v>
      </c>
      <c r="C29" s="28" t="s">
        <v>1193</v>
      </c>
      <c r="D29" s="28" t="s">
        <v>1097</v>
      </c>
      <c r="E29" s="28" t="s">
        <v>574</v>
      </c>
      <c r="F29" s="87">
        <v>150000</v>
      </c>
      <c r="G29" s="29">
        <v>88.99</v>
      </c>
      <c r="H29" s="29" t="s">
        <v>311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44642</v>
      </c>
      <c r="B30" s="29">
        <v>523708</v>
      </c>
      <c r="C30" s="28" t="s">
        <v>1195</v>
      </c>
      <c r="D30" s="28" t="s">
        <v>1196</v>
      </c>
      <c r="E30" s="28" t="s">
        <v>574</v>
      </c>
      <c r="F30" s="87">
        <v>60000</v>
      </c>
      <c r="G30" s="29">
        <v>329</v>
      </c>
      <c r="H30" s="29" t="s">
        <v>311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44642</v>
      </c>
      <c r="B31" s="29">
        <v>523708</v>
      </c>
      <c r="C31" s="28" t="s">
        <v>1195</v>
      </c>
      <c r="D31" s="28" t="s">
        <v>1197</v>
      </c>
      <c r="E31" s="28" t="s">
        <v>575</v>
      </c>
      <c r="F31" s="87">
        <v>60000</v>
      </c>
      <c r="G31" s="29">
        <v>329</v>
      </c>
      <c r="H31" s="29" t="s">
        <v>311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44642</v>
      </c>
      <c r="B32" s="29">
        <v>543475</v>
      </c>
      <c r="C32" s="28" t="s">
        <v>1130</v>
      </c>
      <c r="D32" s="28" t="s">
        <v>1198</v>
      </c>
      <c r="E32" s="28" t="s">
        <v>574</v>
      </c>
      <c r="F32" s="87">
        <v>1600</v>
      </c>
      <c r="G32" s="29">
        <v>102.05</v>
      </c>
      <c r="H32" s="29" t="s">
        <v>311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44642</v>
      </c>
      <c r="B33" s="29">
        <v>543475</v>
      </c>
      <c r="C33" s="28" t="s">
        <v>1130</v>
      </c>
      <c r="D33" s="28" t="s">
        <v>1198</v>
      </c>
      <c r="E33" s="28" t="s">
        <v>575</v>
      </c>
      <c r="F33" s="87">
        <v>12800</v>
      </c>
      <c r="G33" s="29">
        <v>109.89</v>
      </c>
      <c r="H33" s="29" t="s">
        <v>311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44642</v>
      </c>
      <c r="B34" s="29">
        <v>543475</v>
      </c>
      <c r="C34" s="28" t="s">
        <v>1130</v>
      </c>
      <c r="D34" s="28" t="s">
        <v>1199</v>
      </c>
      <c r="E34" s="28" t="s">
        <v>575</v>
      </c>
      <c r="F34" s="87">
        <v>9600</v>
      </c>
      <c r="G34" s="29">
        <v>105</v>
      </c>
      <c r="H34" s="29" t="s">
        <v>311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44642</v>
      </c>
      <c r="B35" s="29">
        <v>543475</v>
      </c>
      <c r="C35" s="28" t="s">
        <v>1130</v>
      </c>
      <c r="D35" s="28" t="s">
        <v>1200</v>
      </c>
      <c r="E35" s="28" t="s">
        <v>574</v>
      </c>
      <c r="F35" s="87">
        <v>8000</v>
      </c>
      <c r="G35" s="29">
        <v>104.17</v>
      </c>
      <c r="H35" s="29" t="s">
        <v>311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44642</v>
      </c>
      <c r="B36" s="29">
        <v>526473</v>
      </c>
      <c r="C36" s="28" t="s">
        <v>1096</v>
      </c>
      <c r="D36" s="28" t="s">
        <v>1201</v>
      </c>
      <c r="E36" s="28" t="s">
        <v>575</v>
      </c>
      <c r="F36" s="87">
        <v>125000</v>
      </c>
      <c r="G36" s="29">
        <v>31.2</v>
      </c>
      <c r="H36" s="29" t="s">
        <v>311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44642</v>
      </c>
      <c r="B37" s="29">
        <v>526473</v>
      </c>
      <c r="C37" s="28" t="s">
        <v>1096</v>
      </c>
      <c r="D37" s="28" t="s">
        <v>1202</v>
      </c>
      <c r="E37" s="28" t="s">
        <v>575</v>
      </c>
      <c r="F37" s="87">
        <v>149998</v>
      </c>
      <c r="G37" s="29">
        <v>31.16</v>
      </c>
      <c r="H37" s="29" t="s">
        <v>311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44642</v>
      </c>
      <c r="B38" s="29">
        <v>504697</v>
      </c>
      <c r="C38" s="28" t="s">
        <v>1131</v>
      </c>
      <c r="D38" s="28" t="s">
        <v>1133</v>
      </c>
      <c r="E38" s="28" t="s">
        <v>574</v>
      </c>
      <c r="F38" s="87">
        <v>70000</v>
      </c>
      <c r="G38" s="29">
        <v>4.8099999999999996</v>
      </c>
      <c r="H38" s="29" t="s">
        <v>311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44642</v>
      </c>
      <c r="B39" s="29">
        <v>504697</v>
      </c>
      <c r="C39" s="28" t="s">
        <v>1131</v>
      </c>
      <c r="D39" s="28" t="s">
        <v>1132</v>
      </c>
      <c r="E39" s="28" t="s">
        <v>575</v>
      </c>
      <c r="F39" s="87">
        <v>67750</v>
      </c>
      <c r="G39" s="29">
        <v>4.8099999999999996</v>
      </c>
      <c r="H39" s="29" t="s">
        <v>311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44642</v>
      </c>
      <c r="B40" s="29">
        <v>540377</v>
      </c>
      <c r="C40" s="28" t="s">
        <v>1098</v>
      </c>
      <c r="D40" s="28" t="s">
        <v>1203</v>
      </c>
      <c r="E40" s="28" t="s">
        <v>575</v>
      </c>
      <c r="F40" s="87">
        <v>18000</v>
      </c>
      <c r="G40" s="29">
        <v>27.5</v>
      </c>
      <c r="H40" s="29" t="s">
        <v>311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44642</v>
      </c>
      <c r="B41" s="29">
        <v>540377</v>
      </c>
      <c r="C41" s="28" t="s">
        <v>1098</v>
      </c>
      <c r="D41" s="28" t="s">
        <v>1204</v>
      </c>
      <c r="E41" s="28" t="s">
        <v>574</v>
      </c>
      <c r="F41" s="87">
        <v>18000</v>
      </c>
      <c r="G41" s="29">
        <v>27.55</v>
      </c>
      <c r="H41" s="29" t="s">
        <v>311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44642</v>
      </c>
      <c r="B42" s="29">
        <v>540377</v>
      </c>
      <c r="C42" s="28" t="s">
        <v>1098</v>
      </c>
      <c r="D42" s="28" t="s">
        <v>1205</v>
      </c>
      <c r="E42" s="28" t="s">
        <v>574</v>
      </c>
      <c r="F42" s="87">
        <v>6000</v>
      </c>
      <c r="G42" s="29">
        <v>29.4</v>
      </c>
      <c r="H42" s="29" t="s">
        <v>311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44642</v>
      </c>
      <c r="B43" s="29">
        <v>540377</v>
      </c>
      <c r="C43" s="28" t="s">
        <v>1098</v>
      </c>
      <c r="D43" s="28" t="s">
        <v>1206</v>
      </c>
      <c r="E43" s="28" t="s">
        <v>574</v>
      </c>
      <c r="F43" s="87">
        <v>18000</v>
      </c>
      <c r="G43" s="29">
        <v>27.5</v>
      </c>
      <c r="H43" s="29" t="s">
        <v>311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44642</v>
      </c>
      <c r="B44" s="29">
        <v>540377</v>
      </c>
      <c r="C44" s="28" t="s">
        <v>1098</v>
      </c>
      <c r="D44" s="28" t="s">
        <v>1205</v>
      </c>
      <c r="E44" s="28" t="s">
        <v>575</v>
      </c>
      <c r="F44" s="87">
        <v>24000</v>
      </c>
      <c r="G44" s="29">
        <v>27.56</v>
      </c>
      <c r="H44" s="29" t="s">
        <v>311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44642</v>
      </c>
      <c r="B45" s="29">
        <v>531129</v>
      </c>
      <c r="C45" s="28" t="s">
        <v>1207</v>
      </c>
      <c r="D45" s="28" t="s">
        <v>1208</v>
      </c>
      <c r="E45" s="28" t="s">
        <v>575</v>
      </c>
      <c r="F45" s="87">
        <v>210000</v>
      </c>
      <c r="G45" s="29">
        <v>21.08</v>
      </c>
      <c r="H45" s="29" t="s">
        <v>311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44642</v>
      </c>
      <c r="B46" s="29">
        <v>531129</v>
      </c>
      <c r="C46" s="28" t="s">
        <v>1207</v>
      </c>
      <c r="D46" s="28" t="s">
        <v>1209</v>
      </c>
      <c r="E46" s="28" t="s">
        <v>574</v>
      </c>
      <c r="F46" s="87">
        <v>210000</v>
      </c>
      <c r="G46" s="29">
        <v>21.08</v>
      </c>
      <c r="H46" s="29" t="s">
        <v>311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44642</v>
      </c>
      <c r="B47" s="29">
        <v>533506</v>
      </c>
      <c r="C47" s="28" t="s">
        <v>1210</v>
      </c>
      <c r="D47" s="28" t="s">
        <v>1211</v>
      </c>
      <c r="E47" s="28" t="s">
        <v>574</v>
      </c>
      <c r="F47" s="87">
        <v>2023460</v>
      </c>
      <c r="G47" s="29">
        <v>3.64</v>
      </c>
      <c r="H47" s="29" t="s">
        <v>311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44642</v>
      </c>
      <c r="B48" s="29">
        <v>533506</v>
      </c>
      <c r="C48" s="28" t="s">
        <v>1210</v>
      </c>
      <c r="D48" s="28" t="s">
        <v>1211</v>
      </c>
      <c r="E48" s="28" t="s">
        <v>575</v>
      </c>
      <c r="F48" s="87">
        <v>11413102</v>
      </c>
      <c r="G48" s="29">
        <v>3.57</v>
      </c>
      <c r="H48" s="29" t="s">
        <v>311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44642</v>
      </c>
      <c r="B49" s="29">
        <v>517063</v>
      </c>
      <c r="C49" s="28" t="s">
        <v>1212</v>
      </c>
      <c r="D49" s="28" t="s">
        <v>1213</v>
      </c>
      <c r="E49" s="28" t="s">
        <v>575</v>
      </c>
      <c r="F49" s="87">
        <v>45770</v>
      </c>
      <c r="G49" s="29">
        <v>40.409999999999997</v>
      </c>
      <c r="H49" s="29" t="s">
        <v>311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44642</v>
      </c>
      <c r="B50" s="29">
        <v>539910</v>
      </c>
      <c r="C50" s="28" t="s">
        <v>1071</v>
      </c>
      <c r="D50" s="28" t="s">
        <v>1136</v>
      </c>
      <c r="E50" s="28" t="s">
        <v>574</v>
      </c>
      <c r="F50" s="87">
        <v>105303</v>
      </c>
      <c r="G50" s="29">
        <v>8.35</v>
      </c>
      <c r="H50" s="29" t="s">
        <v>311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44642</v>
      </c>
      <c r="B51" s="29">
        <v>539910</v>
      </c>
      <c r="C51" s="28" t="s">
        <v>1071</v>
      </c>
      <c r="D51" s="28" t="s">
        <v>1214</v>
      </c>
      <c r="E51" s="28" t="s">
        <v>574</v>
      </c>
      <c r="F51" s="87">
        <v>180000</v>
      </c>
      <c r="G51" s="29">
        <v>8.35</v>
      </c>
      <c r="H51" s="29" t="s">
        <v>311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44642</v>
      </c>
      <c r="B52" s="29">
        <v>539910</v>
      </c>
      <c r="C52" s="28" t="s">
        <v>1071</v>
      </c>
      <c r="D52" s="28" t="s">
        <v>1135</v>
      </c>
      <c r="E52" s="28" t="s">
        <v>575</v>
      </c>
      <c r="F52" s="87">
        <v>300000</v>
      </c>
      <c r="G52" s="29">
        <v>8.35</v>
      </c>
      <c r="H52" s="29" t="s">
        <v>311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44642</v>
      </c>
      <c r="B53" s="29">
        <v>531328</v>
      </c>
      <c r="C53" s="28" t="s">
        <v>1215</v>
      </c>
      <c r="D53" s="28" t="s">
        <v>1216</v>
      </c>
      <c r="E53" s="28" t="s">
        <v>575</v>
      </c>
      <c r="F53" s="87">
        <v>1600000</v>
      </c>
      <c r="G53" s="29">
        <v>1.0900000000000001</v>
      </c>
      <c r="H53" s="29" t="s">
        <v>311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44642</v>
      </c>
      <c r="B54" s="29">
        <v>531810</v>
      </c>
      <c r="C54" s="28" t="s">
        <v>1137</v>
      </c>
      <c r="D54" s="28" t="s">
        <v>1138</v>
      </c>
      <c r="E54" s="28" t="s">
        <v>575</v>
      </c>
      <c r="F54" s="87">
        <v>46600</v>
      </c>
      <c r="G54" s="29">
        <v>40.17</v>
      </c>
      <c r="H54" s="29" t="s">
        <v>311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44642</v>
      </c>
      <c r="B55" s="29">
        <v>526622</v>
      </c>
      <c r="C55" s="28" t="s">
        <v>1217</v>
      </c>
      <c r="D55" s="28" t="s">
        <v>1211</v>
      </c>
      <c r="E55" s="28" t="s">
        <v>574</v>
      </c>
      <c r="F55" s="87">
        <v>1605871</v>
      </c>
      <c r="G55" s="29">
        <v>1.73</v>
      </c>
      <c r="H55" s="29" t="s">
        <v>311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44642</v>
      </c>
      <c r="B56" s="29">
        <v>526622</v>
      </c>
      <c r="C56" s="28" t="s">
        <v>1217</v>
      </c>
      <c r="D56" s="28" t="s">
        <v>1211</v>
      </c>
      <c r="E56" s="28" t="s">
        <v>575</v>
      </c>
      <c r="F56" s="87">
        <v>2191000</v>
      </c>
      <c r="G56" s="29">
        <v>1.87</v>
      </c>
      <c r="H56" s="29" t="s">
        <v>311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44642</v>
      </c>
      <c r="B57" s="29">
        <v>526622</v>
      </c>
      <c r="C57" s="28" t="s">
        <v>1217</v>
      </c>
      <c r="D57" s="28" t="s">
        <v>980</v>
      </c>
      <c r="E57" s="28" t="s">
        <v>575</v>
      </c>
      <c r="F57" s="87">
        <v>2334608</v>
      </c>
      <c r="G57" s="29">
        <v>1.72</v>
      </c>
      <c r="H57" s="29" t="s">
        <v>311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44642</v>
      </c>
      <c r="B58" s="29">
        <v>539767</v>
      </c>
      <c r="C58" s="28" t="s">
        <v>1218</v>
      </c>
      <c r="D58" s="28" t="s">
        <v>1219</v>
      </c>
      <c r="E58" s="28" t="s">
        <v>574</v>
      </c>
      <c r="F58" s="87">
        <v>19000</v>
      </c>
      <c r="G58" s="29">
        <v>15.5</v>
      </c>
      <c r="H58" s="29" t="s">
        <v>311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44642</v>
      </c>
      <c r="B59" s="29">
        <v>539767</v>
      </c>
      <c r="C59" s="28" t="s">
        <v>1218</v>
      </c>
      <c r="D59" s="28" t="s">
        <v>1220</v>
      </c>
      <c r="E59" s="28" t="s">
        <v>574</v>
      </c>
      <c r="F59" s="87">
        <v>727</v>
      </c>
      <c r="G59" s="29">
        <v>15.5</v>
      </c>
      <c r="H59" s="29" t="s">
        <v>311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44642</v>
      </c>
      <c r="B60" s="29">
        <v>539767</v>
      </c>
      <c r="C60" s="28" t="s">
        <v>1218</v>
      </c>
      <c r="D60" s="28" t="s">
        <v>1220</v>
      </c>
      <c r="E60" s="28" t="s">
        <v>575</v>
      </c>
      <c r="F60" s="87">
        <v>29272</v>
      </c>
      <c r="G60" s="29">
        <v>15.5</v>
      </c>
      <c r="H60" s="29" t="s">
        <v>311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44642</v>
      </c>
      <c r="B61" s="29">
        <v>539767</v>
      </c>
      <c r="C61" s="28" t="s">
        <v>1218</v>
      </c>
      <c r="D61" s="28" t="s">
        <v>1221</v>
      </c>
      <c r="E61" s="28" t="s">
        <v>574</v>
      </c>
      <c r="F61" s="87">
        <v>26477</v>
      </c>
      <c r="G61" s="29">
        <v>15.5</v>
      </c>
      <c r="H61" s="29" t="s">
        <v>311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44642</v>
      </c>
      <c r="B62" s="29">
        <v>539767</v>
      </c>
      <c r="C62" s="28" t="s">
        <v>1218</v>
      </c>
      <c r="D62" s="28" t="s">
        <v>1221</v>
      </c>
      <c r="E62" s="28" t="s">
        <v>575</v>
      </c>
      <c r="F62" s="87">
        <v>26477</v>
      </c>
      <c r="G62" s="29">
        <v>15.24</v>
      </c>
      <c r="H62" s="29" t="s">
        <v>311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44642</v>
      </c>
      <c r="B63" s="29">
        <v>540254</v>
      </c>
      <c r="C63" s="28" t="s">
        <v>1222</v>
      </c>
      <c r="D63" s="28" t="s">
        <v>1223</v>
      </c>
      <c r="E63" s="28" t="s">
        <v>575</v>
      </c>
      <c r="F63" s="87">
        <v>30317</v>
      </c>
      <c r="G63" s="29">
        <v>10.35</v>
      </c>
      <c r="H63" s="29" t="s">
        <v>311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44642</v>
      </c>
      <c r="B64" s="29">
        <v>543282</v>
      </c>
      <c r="C64" s="28" t="s">
        <v>1224</v>
      </c>
      <c r="D64" s="28" t="s">
        <v>1225</v>
      </c>
      <c r="E64" s="28" t="s">
        <v>574</v>
      </c>
      <c r="F64" s="87">
        <v>9000</v>
      </c>
      <c r="G64" s="29">
        <v>165</v>
      </c>
      <c r="H64" s="29" t="s">
        <v>311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44642</v>
      </c>
      <c r="B65" s="29">
        <v>543282</v>
      </c>
      <c r="C65" s="28" t="s">
        <v>1224</v>
      </c>
      <c r="D65" s="28" t="s">
        <v>1198</v>
      </c>
      <c r="E65" s="28" t="s">
        <v>575</v>
      </c>
      <c r="F65" s="87">
        <v>9000</v>
      </c>
      <c r="G65" s="29">
        <v>165</v>
      </c>
      <c r="H65" s="29" t="s">
        <v>311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44642</v>
      </c>
      <c r="B66" s="29">
        <v>517230</v>
      </c>
      <c r="C66" s="28" t="s">
        <v>1226</v>
      </c>
      <c r="D66" s="28" t="s">
        <v>1227</v>
      </c>
      <c r="E66" s="28" t="s">
        <v>574</v>
      </c>
      <c r="F66" s="87">
        <v>55006</v>
      </c>
      <c r="G66" s="29">
        <v>7.65</v>
      </c>
      <c r="H66" s="29" t="s">
        <v>311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44642</v>
      </c>
      <c r="B67" s="29">
        <v>517230</v>
      </c>
      <c r="C67" s="28" t="s">
        <v>1226</v>
      </c>
      <c r="D67" s="28" t="s">
        <v>1227</v>
      </c>
      <c r="E67" s="28" t="s">
        <v>575</v>
      </c>
      <c r="F67" s="87">
        <v>1904</v>
      </c>
      <c r="G67" s="29">
        <v>7.34</v>
      </c>
      <c r="H67" s="29" t="s">
        <v>311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44642</v>
      </c>
      <c r="B68" s="29">
        <v>517230</v>
      </c>
      <c r="C68" s="28" t="s">
        <v>1226</v>
      </c>
      <c r="D68" s="28" t="s">
        <v>1228</v>
      </c>
      <c r="E68" s="28" t="s">
        <v>575</v>
      </c>
      <c r="F68" s="87">
        <v>79922</v>
      </c>
      <c r="G68" s="29">
        <v>7.52</v>
      </c>
      <c r="H68" s="29" t="s">
        <v>311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44642</v>
      </c>
      <c r="B69" s="29">
        <v>511557</v>
      </c>
      <c r="C69" s="28" t="s">
        <v>1229</v>
      </c>
      <c r="D69" s="28" t="s">
        <v>1186</v>
      </c>
      <c r="E69" s="28" t="s">
        <v>574</v>
      </c>
      <c r="F69" s="87">
        <v>11004</v>
      </c>
      <c r="G69" s="29">
        <v>182.44</v>
      </c>
      <c r="H69" s="29" t="s">
        <v>311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44642</v>
      </c>
      <c r="B70" s="29">
        <v>511557</v>
      </c>
      <c r="C70" s="28" t="s">
        <v>1229</v>
      </c>
      <c r="D70" s="28" t="s">
        <v>1186</v>
      </c>
      <c r="E70" s="28" t="s">
        <v>575</v>
      </c>
      <c r="F70" s="87">
        <v>57356</v>
      </c>
      <c r="G70" s="29">
        <v>182.6</v>
      </c>
      <c r="H70" s="29" t="s">
        <v>311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44642</v>
      </c>
      <c r="B71" s="29">
        <v>537254</v>
      </c>
      <c r="C71" s="28" t="s">
        <v>1072</v>
      </c>
      <c r="D71" s="28" t="s">
        <v>1139</v>
      </c>
      <c r="E71" s="28" t="s">
        <v>574</v>
      </c>
      <c r="F71" s="87">
        <v>88000</v>
      </c>
      <c r="G71" s="29">
        <v>7.53</v>
      </c>
      <c r="H71" s="29" t="s">
        <v>311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44642</v>
      </c>
      <c r="B72" s="29">
        <v>537254</v>
      </c>
      <c r="C72" s="28" t="s">
        <v>1072</v>
      </c>
      <c r="D72" s="28" t="s">
        <v>1073</v>
      </c>
      <c r="E72" s="28" t="s">
        <v>575</v>
      </c>
      <c r="F72" s="87">
        <v>94000</v>
      </c>
      <c r="G72" s="29">
        <v>7.54</v>
      </c>
      <c r="H72" s="29" t="s">
        <v>311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44642</v>
      </c>
      <c r="B73" s="29">
        <v>539673</v>
      </c>
      <c r="C73" s="28" t="s">
        <v>1099</v>
      </c>
      <c r="D73" s="28" t="s">
        <v>1230</v>
      </c>
      <c r="E73" s="28" t="s">
        <v>575</v>
      </c>
      <c r="F73" s="87">
        <v>15000</v>
      </c>
      <c r="G73" s="29">
        <v>16.55</v>
      </c>
      <c r="H73" s="29" t="s">
        <v>311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44642</v>
      </c>
      <c r="B74" s="29">
        <v>519191</v>
      </c>
      <c r="C74" s="28" t="s">
        <v>1054</v>
      </c>
      <c r="D74" s="28" t="s">
        <v>1231</v>
      </c>
      <c r="E74" s="28" t="s">
        <v>575</v>
      </c>
      <c r="F74" s="87">
        <v>32000</v>
      </c>
      <c r="G74" s="29">
        <v>15.55</v>
      </c>
      <c r="H74" s="29" t="s">
        <v>311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44642</v>
      </c>
      <c r="B75" s="29">
        <v>535647</v>
      </c>
      <c r="C75" s="28" t="s">
        <v>1232</v>
      </c>
      <c r="D75" s="28" t="s">
        <v>1211</v>
      </c>
      <c r="E75" s="28" t="s">
        <v>574</v>
      </c>
      <c r="F75" s="87">
        <v>50000</v>
      </c>
      <c r="G75" s="29">
        <v>14.1</v>
      </c>
      <c r="H75" s="29" t="s">
        <v>311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44642</v>
      </c>
      <c r="B76" s="29">
        <v>535647</v>
      </c>
      <c r="C76" s="28" t="s">
        <v>1232</v>
      </c>
      <c r="D76" s="28" t="s">
        <v>1233</v>
      </c>
      <c r="E76" s="28" t="s">
        <v>575</v>
      </c>
      <c r="F76" s="87">
        <v>50000</v>
      </c>
      <c r="G76" s="29">
        <v>14.1</v>
      </c>
      <c r="H76" s="29" t="s">
        <v>311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44642</v>
      </c>
      <c r="B77" s="29">
        <v>543234</v>
      </c>
      <c r="C77" s="28" t="s">
        <v>1234</v>
      </c>
      <c r="D77" s="28" t="s">
        <v>1235</v>
      </c>
      <c r="E77" s="28" t="s">
        <v>575</v>
      </c>
      <c r="F77" s="87">
        <v>80000</v>
      </c>
      <c r="G77" s="29">
        <v>137</v>
      </c>
      <c r="H77" s="29" t="s">
        <v>311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44642</v>
      </c>
      <c r="B78" s="29">
        <v>543234</v>
      </c>
      <c r="C78" s="28" t="s">
        <v>1234</v>
      </c>
      <c r="D78" s="28" t="s">
        <v>1236</v>
      </c>
      <c r="E78" s="28" t="s">
        <v>574</v>
      </c>
      <c r="F78" s="87">
        <v>40000</v>
      </c>
      <c r="G78" s="29">
        <v>137</v>
      </c>
      <c r="H78" s="29" t="s">
        <v>311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44642</v>
      </c>
      <c r="B79" s="29">
        <v>543234</v>
      </c>
      <c r="C79" s="28" t="s">
        <v>1234</v>
      </c>
      <c r="D79" s="28" t="s">
        <v>1237</v>
      </c>
      <c r="E79" s="28" t="s">
        <v>574</v>
      </c>
      <c r="F79" s="87">
        <v>40000</v>
      </c>
      <c r="G79" s="29">
        <v>137</v>
      </c>
      <c r="H79" s="29" t="s">
        <v>311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44642</v>
      </c>
      <c r="B80" s="29">
        <v>543461</v>
      </c>
      <c r="C80" s="28" t="s">
        <v>1238</v>
      </c>
      <c r="D80" s="28" t="s">
        <v>1239</v>
      </c>
      <c r="E80" s="28" t="s">
        <v>574</v>
      </c>
      <c r="F80" s="87">
        <v>80000</v>
      </c>
      <c r="G80" s="29">
        <v>9.52</v>
      </c>
      <c r="H80" s="29" t="s">
        <v>311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44642</v>
      </c>
      <c r="B81" s="29">
        <v>512359</v>
      </c>
      <c r="C81" s="28" t="s">
        <v>1140</v>
      </c>
      <c r="D81" s="28" t="s">
        <v>1141</v>
      </c>
      <c r="E81" s="28" t="s">
        <v>575</v>
      </c>
      <c r="F81" s="87">
        <v>1369812</v>
      </c>
      <c r="G81" s="29">
        <v>0.95</v>
      </c>
      <c r="H81" s="29" t="s">
        <v>311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44642</v>
      </c>
      <c r="B82" s="29">
        <v>538496</v>
      </c>
      <c r="C82" s="28" t="s">
        <v>1142</v>
      </c>
      <c r="D82" s="28" t="s">
        <v>1143</v>
      </c>
      <c r="E82" s="28" t="s">
        <v>575</v>
      </c>
      <c r="F82" s="87">
        <v>78000</v>
      </c>
      <c r="G82" s="29">
        <v>6.42</v>
      </c>
      <c r="H82" s="29" t="s">
        <v>311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44642</v>
      </c>
      <c r="B83" s="29">
        <v>538496</v>
      </c>
      <c r="C83" s="28" t="s">
        <v>1142</v>
      </c>
      <c r="D83" s="28" t="s">
        <v>1240</v>
      </c>
      <c r="E83" s="28" t="s">
        <v>575</v>
      </c>
      <c r="F83" s="87">
        <v>75000</v>
      </c>
      <c r="G83" s="29">
        <v>6.03</v>
      </c>
      <c r="H83" s="29" t="s">
        <v>311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44642</v>
      </c>
      <c r="B84" s="29">
        <v>522091</v>
      </c>
      <c r="C84" s="28" t="s">
        <v>1241</v>
      </c>
      <c r="D84" s="28" t="s">
        <v>1242</v>
      </c>
      <c r="E84" s="28" t="s">
        <v>574</v>
      </c>
      <c r="F84" s="87">
        <v>31429</v>
      </c>
      <c r="G84" s="29">
        <v>80</v>
      </c>
      <c r="H84" s="29" t="s">
        <v>311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44642</v>
      </c>
      <c r="B85" s="29">
        <v>522091</v>
      </c>
      <c r="C85" s="28" t="s">
        <v>1241</v>
      </c>
      <c r="D85" s="28" t="s">
        <v>1243</v>
      </c>
      <c r="E85" s="28" t="s">
        <v>575</v>
      </c>
      <c r="F85" s="87">
        <v>31429</v>
      </c>
      <c r="G85" s="29">
        <v>80</v>
      </c>
      <c r="H85" s="29" t="s">
        <v>311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44642</v>
      </c>
      <c r="B86" s="29">
        <v>530579</v>
      </c>
      <c r="C86" s="28" t="s">
        <v>1244</v>
      </c>
      <c r="D86" s="28" t="s">
        <v>1245</v>
      </c>
      <c r="E86" s="28" t="s">
        <v>575</v>
      </c>
      <c r="F86" s="87">
        <v>1247400</v>
      </c>
      <c r="G86" s="29">
        <v>10.39</v>
      </c>
      <c r="H86" s="29" t="s">
        <v>311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44642</v>
      </c>
      <c r="B87" s="29">
        <v>531025</v>
      </c>
      <c r="C87" s="28" t="s">
        <v>1246</v>
      </c>
      <c r="D87" s="28" t="s">
        <v>980</v>
      </c>
      <c r="E87" s="28" t="s">
        <v>575</v>
      </c>
      <c r="F87" s="87">
        <v>550778</v>
      </c>
      <c r="G87" s="29">
        <v>2.89</v>
      </c>
      <c r="H87" s="29" t="s">
        <v>311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44642</v>
      </c>
      <c r="B88" s="29">
        <v>531025</v>
      </c>
      <c r="C88" s="28" t="s">
        <v>1246</v>
      </c>
      <c r="D88" s="28" t="s">
        <v>1247</v>
      </c>
      <c r="E88" s="28" t="s">
        <v>574</v>
      </c>
      <c r="F88" s="87">
        <v>1200000</v>
      </c>
      <c r="G88" s="29">
        <v>2.89</v>
      </c>
      <c r="H88" s="29" t="s">
        <v>311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44642</v>
      </c>
      <c r="B89" s="29">
        <v>540823</v>
      </c>
      <c r="C89" s="28" t="s">
        <v>1248</v>
      </c>
      <c r="D89" s="28" t="s">
        <v>1249</v>
      </c>
      <c r="E89" s="28" t="s">
        <v>575</v>
      </c>
      <c r="F89" s="87">
        <v>28261</v>
      </c>
      <c r="G89" s="29">
        <v>167</v>
      </c>
      <c r="H89" s="29" t="s">
        <v>311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44642</v>
      </c>
      <c r="B90" s="29">
        <v>532373</v>
      </c>
      <c r="C90" s="28" t="s">
        <v>1250</v>
      </c>
      <c r="D90" s="28" t="s">
        <v>1251</v>
      </c>
      <c r="E90" s="28" t="s">
        <v>575</v>
      </c>
      <c r="F90" s="87">
        <v>440000</v>
      </c>
      <c r="G90" s="29">
        <v>22.5</v>
      </c>
      <c r="H90" s="29" t="s">
        <v>311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44642</v>
      </c>
      <c r="B91" s="29">
        <v>532373</v>
      </c>
      <c r="C91" s="28" t="s">
        <v>1250</v>
      </c>
      <c r="D91" s="28" t="s">
        <v>1252</v>
      </c>
      <c r="E91" s="28" t="s">
        <v>574</v>
      </c>
      <c r="F91" s="87">
        <v>440000</v>
      </c>
      <c r="G91" s="29">
        <v>22.5</v>
      </c>
      <c r="H91" s="29" t="s">
        <v>311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44642</v>
      </c>
      <c r="B92" s="29">
        <v>542667</v>
      </c>
      <c r="C92" s="28" t="s">
        <v>1253</v>
      </c>
      <c r="D92" s="28" t="s">
        <v>1254</v>
      </c>
      <c r="E92" s="28" t="s">
        <v>575</v>
      </c>
      <c r="F92" s="87">
        <v>101398</v>
      </c>
      <c r="G92" s="29">
        <v>511.03</v>
      </c>
      <c r="H92" s="29" t="s">
        <v>311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44642</v>
      </c>
      <c r="B93" s="29">
        <v>542667</v>
      </c>
      <c r="C93" s="28" t="s">
        <v>1253</v>
      </c>
      <c r="D93" s="28" t="s">
        <v>1255</v>
      </c>
      <c r="E93" s="28" t="s">
        <v>574</v>
      </c>
      <c r="F93" s="87">
        <v>98169</v>
      </c>
      <c r="G93" s="29">
        <v>510.85</v>
      </c>
      <c r="H93" s="29" t="s">
        <v>311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44642</v>
      </c>
      <c r="B94" s="29" t="s">
        <v>1256</v>
      </c>
      <c r="C94" s="28" t="s">
        <v>1257</v>
      </c>
      <c r="D94" s="28" t="s">
        <v>1258</v>
      </c>
      <c r="E94" s="28" t="s">
        <v>574</v>
      </c>
      <c r="F94" s="87">
        <v>56000</v>
      </c>
      <c r="G94" s="29">
        <v>34.65</v>
      </c>
      <c r="H94" s="29" t="s">
        <v>853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44642</v>
      </c>
      <c r="B95" s="29" t="s">
        <v>1256</v>
      </c>
      <c r="C95" s="28" t="s">
        <v>1257</v>
      </c>
      <c r="D95" s="28" t="s">
        <v>1259</v>
      </c>
      <c r="E95" s="28" t="s">
        <v>574</v>
      </c>
      <c r="F95" s="87">
        <v>132000</v>
      </c>
      <c r="G95" s="29">
        <v>34.54</v>
      </c>
      <c r="H95" s="29" t="s">
        <v>853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44642</v>
      </c>
      <c r="B96" s="29" t="s">
        <v>311</v>
      </c>
      <c r="C96" s="28" t="s">
        <v>1260</v>
      </c>
      <c r="D96" s="28" t="s">
        <v>1261</v>
      </c>
      <c r="E96" s="28" t="s">
        <v>574</v>
      </c>
      <c r="F96" s="87">
        <v>300000</v>
      </c>
      <c r="G96" s="29">
        <v>953.29</v>
      </c>
      <c r="H96" s="29" t="s">
        <v>853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44642</v>
      </c>
      <c r="B97" s="29" t="s">
        <v>1262</v>
      </c>
      <c r="C97" s="28" t="s">
        <v>1263</v>
      </c>
      <c r="D97" s="28" t="s">
        <v>1144</v>
      </c>
      <c r="E97" s="28" t="s">
        <v>574</v>
      </c>
      <c r="F97" s="87">
        <v>27922</v>
      </c>
      <c r="G97" s="29">
        <v>140.41999999999999</v>
      </c>
      <c r="H97" s="29" t="s">
        <v>853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44642</v>
      </c>
      <c r="B98" s="29" t="s">
        <v>1146</v>
      </c>
      <c r="C98" s="28" t="s">
        <v>1147</v>
      </c>
      <c r="D98" s="28" t="s">
        <v>1148</v>
      </c>
      <c r="E98" s="28" t="s">
        <v>574</v>
      </c>
      <c r="F98" s="87">
        <v>499488</v>
      </c>
      <c r="G98" s="29">
        <v>85.76</v>
      </c>
      <c r="H98" s="29" t="s">
        <v>853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44642</v>
      </c>
      <c r="B99" s="29" t="s">
        <v>1210</v>
      </c>
      <c r="C99" s="28" t="s">
        <v>1264</v>
      </c>
      <c r="D99" s="28" t="s">
        <v>1265</v>
      </c>
      <c r="E99" s="28" t="s">
        <v>574</v>
      </c>
      <c r="F99" s="87">
        <v>5973700</v>
      </c>
      <c r="G99" s="29">
        <v>3.68</v>
      </c>
      <c r="H99" s="29" t="s">
        <v>853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44642</v>
      </c>
      <c r="B100" s="29" t="s">
        <v>1210</v>
      </c>
      <c r="C100" s="28" t="s">
        <v>1264</v>
      </c>
      <c r="D100" s="28" t="s">
        <v>1266</v>
      </c>
      <c r="E100" s="28" t="s">
        <v>574</v>
      </c>
      <c r="F100" s="87">
        <v>3000000</v>
      </c>
      <c r="G100" s="29">
        <v>3.61</v>
      </c>
      <c r="H100" s="29" t="s">
        <v>853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44642</v>
      </c>
      <c r="B101" s="29" t="s">
        <v>1210</v>
      </c>
      <c r="C101" s="28" t="s">
        <v>1264</v>
      </c>
      <c r="D101" s="28" t="s">
        <v>1211</v>
      </c>
      <c r="E101" s="28" t="s">
        <v>574</v>
      </c>
      <c r="F101" s="87">
        <v>13648020</v>
      </c>
      <c r="G101" s="29">
        <v>3.63</v>
      </c>
      <c r="H101" s="29" t="s">
        <v>853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44642</v>
      </c>
      <c r="B102" s="29" t="s">
        <v>1210</v>
      </c>
      <c r="C102" s="28" t="s">
        <v>1264</v>
      </c>
      <c r="D102" s="28" t="s">
        <v>980</v>
      </c>
      <c r="E102" s="28" t="s">
        <v>574</v>
      </c>
      <c r="F102" s="87">
        <v>198000</v>
      </c>
      <c r="G102" s="29">
        <v>3.65</v>
      </c>
      <c r="H102" s="29" t="s">
        <v>853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44642</v>
      </c>
      <c r="B103" s="29" t="s">
        <v>1267</v>
      </c>
      <c r="C103" s="28" t="s">
        <v>1268</v>
      </c>
      <c r="D103" s="28" t="s">
        <v>1269</v>
      </c>
      <c r="E103" s="28" t="s">
        <v>574</v>
      </c>
      <c r="F103" s="87">
        <v>54854</v>
      </c>
      <c r="G103" s="29">
        <v>262.66000000000003</v>
      </c>
      <c r="H103" s="29" t="s">
        <v>853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44642</v>
      </c>
      <c r="B104" s="29" t="s">
        <v>1270</v>
      </c>
      <c r="C104" s="28" t="s">
        <v>1271</v>
      </c>
      <c r="D104" s="28" t="s">
        <v>1272</v>
      </c>
      <c r="E104" s="28" t="s">
        <v>574</v>
      </c>
      <c r="F104" s="87">
        <v>385967</v>
      </c>
      <c r="G104" s="29">
        <v>50.15</v>
      </c>
      <c r="H104" s="29" t="s">
        <v>853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44642</v>
      </c>
      <c r="B105" s="29" t="s">
        <v>1273</v>
      </c>
      <c r="C105" s="28" t="s">
        <v>1274</v>
      </c>
      <c r="D105" s="28" t="s">
        <v>1275</v>
      </c>
      <c r="E105" s="28" t="s">
        <v>574</v>
      </c>
      <c r="F105" s="87">
        <v>56776</v>
      </c>
      <c r="G105" s="29">
        <v>391</v>
      </c>
      <c r="H105" s="29" t="s">
        <v>853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44642</v>
      </c>
      <c r="B106" s="29" t="s">
        <v>1276</v>
      </c>
      <c r="C106" s="28" t="s">
        <v>1277</v>
      </c>
      <c r="D106" s="28" t="s">
        <v>1145</v>
      </c>
      <c r="E106" s="28" t="s">
        <v>574</v>
      </c>
      <c r="F106" s="87">
        <v>929544</v>
      </c>
      <c r="G106" s="29">
        <v>572.12</v>
      </c>
      <c r="H106" s="29" t="s">
        <v>853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44642</v>
      </c>
      <c r="B107" s="29" t="s">
        <v>1276</v>
      </c>
      <c r="C107" s="28" t="s">
        <v>1277</v>
      </c>
      <c r="D107" s="28" t="s">
        <v>1144</v>
      </c>
      <c r="E107" s="28" t="s">
        <v>574</v>
      </c>
      <c r="F107" s="87">
        <v>720745</v>
      </c>
      <c r="G107" s="29">
        <v>572.92999999999995</v>
      </c>
      <c r="H107" s="29" t="s">
        <v>853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44642</v>
      </c>
      <c r="B108" s="29" t="s">
        <v>1278</v>
      </c>
      <c r="C108" s="28" t="s">
        <v>1279</v>
      </c>
      <c r="D108" s="28" t="s">
        <v>1280</v>
      </c>
      <c r="E108" s="28" t="s">
        <v>574</v>
      </c>
      <c r="F108" s="87">
        <v>198000</v>
      </c>
      <c r="G108" s="29">
        <v>9.1</v>
      </c>
      <c r="H108" s="29" t="s">
        <v>853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44642</v>
      </c>
      <c r="B109" s="29" t="s">
        <v>1281</v>
      </c>
      <c r="C109" s="28" t="s">
        <v>1282</v>
      </c>
      <c r="D109" s="28" t="s">
        <v>1283</v>
      </c>
      <c r="E109" s="28" t="s">
        <v>574</v>
      </c>
      <c r="F109" s="87">
        <v>28200</v>
      </c>
      <c r="G109" s="29">
        <v>86.3</v>
      </c>
      <c r="H109" s="29" t="s">
        <v>853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44642</v>
      </c>
      <c r="B110" s="29" t="s">
        <v>1281</v>
      </c>
      <c r="C110" s="28" t="s">
        <v>1282</v>
      </c>
      <c r="D110" s="28" t="s">
        <v>1284</v>
      </c>
      <c r="E110" s="28" t="s">
        <v>574</v>
      </c>
      <c r="F110" s="87">
        <v>79800</v>
      </c>
      <c r="G110" s="29">
        <v>84.33</v>
      </c>
      <c r="H110" s="29" t="s">
        <v>853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44642</v>
      </c>
      <c r="B111" s="29" t="s">
        <v>1281</v>
      </c>
      <c r="C111" s="28" t="s">
        <v>1282</v>
      </c>
      <c r="D111" s="28" t="s">
        <v>1285</v>
      </c>
      <c r="E111" s="28" t="s">
        <v>574</v>
      </c>
      <c r="F111" s="87">
        <v>25800</v>
      </c>
      <c r="G111" s="29">
        <v>86</v>
      </c>
      <c r="H111" s="29" t="s">
        <v>853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44642</v>
      </c>
      <c r="B112" s="29" t="s">
        <v>1149</v>
      </c>
      <c r="C112" s="28" t="s">
        <v>1150</v>
      </c>
      <c r="D112" s="28" t="s">
        <v>1151</v>
      </c>
      <c r="E112" s="28" t="s">
        <v>574</v>
      </c>
      <c r="F112" s="87">
        <v>169078</v>
      </c>
      <c r="G112" s="29">
        <v>186.54</v>
      </c>
      <c r="H112" s="29" t="s">
        <v>853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44642</v>
      </c>
      <c r="B113" s="29" t="s">
        <v>1149</v>
      </c>
      <c r="C113" s="28" t="s">
        <v>1150</v>
      </c>
      <c r="D113" s="28" t="s">
        <v>1144</v>
      </c>
      <c r="E113" s="28" t="s">
        <v>574</v>
      </c>
      <c r="F113" s="87">
        <v>122204</v>
      </c>
      <c r="G113" s="29">
        <v>188.73</v>
      </c>
      <c r="H113" s="29" t="s">
        <v>853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44642</v>
      </c>
      <c r="B114" s="29" t="s">
        <v>1149</v>
      </c>
      <c r="C114" s="28" t="s">
        <v>1150</v>
      </c>
      <c r="D114" s="28" t="s">
        <v>1145</v>
      </c>
      <c r="E114" s="28" t="s">
        <v>574</v>
      </c>
      <c r="F114" s="87">
        <v>83053</v>
      </c>
      <c r="G114" s="29">
        <v>188.56</v>
      </c>
      <c r="H114" s="29" t="s">
        <v>853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44642</v>
      </c>
      <c r="B115" s="29" t="s">
        <v>1286</v>
      </c>
      <c r="C115" s="28" t="s">
        <v>1287</v>
      </c>
      <c r="D115" s="28" t="s">
        <v>1288</v>
      </c>
      <c r="E115" s="28" t="s">
        <v>574</v>
      </c>
      <c r="F115" s="87">
        <v>68800</v>
      </c>
      <c r="G115" s="29">
        <v>90.16</v>
      </c>
      <c r="H115" s="29" t="s">
        <v>853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44642</v>
      </c>
      <c r="B116" s="29" t="s">
        <v>1286</v>
      </c>
      <c r="C116" s="28" t="s">
        <v>1287</v>
      </c>
      <c r="D116" s="28" t="s">
        <v>1289</v>
      </c>
      <c r="E116" s="28" t="s">
        <v>574</v>
      </c>
      <c r="F116" s="87">
        <v>19200</v>
      </c>
      <c r="G116" s="29">
        <v>89.92</v>
      </c>
      <c r="H116" s="29" t="s">
        <v>853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44642</v>
      </c>
      <c r="B117" s="29" t="s">
        <v>1286</v>
      </c>
      <c r="C117" s="28" t="s">
        <v>1287</v>
      </c>
      <c r="D117" s="28" t="s">
        <v>1290</v>
      </c>
      <c r="E117" s="28" t="s">
        <v>574</v>
      </c>
      <c r="F117" s="87">
        <v>35200</v>
      </c>
      <c r="G117" s="29">
        <v>90.2</v>
      </c>
      <c r="H117" s="29" t="s">
        <v>853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44642</v>
      </c>
      <c r="B118" s="29" t="s">
        <v>1286</v>
      </c>
      <c r="C118" s="28" t="s">
        <v>1287</v>
      </c>
      <c r="D118" s="28" t="s">
        <v>1291</v>
      </c>
      <c r="E118" s="28" t="s">
        <v>574</v>
      </c>
      <c r="F118" s="87">
        <v>48000</v>
      </c>
      <c r="G118" s="29">
        <v>88.76</v>
      </c>
      <c r="H118" s="29" t="s">
        <v>853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44642</v>
      </c>
      <c r="B119" s="29" t="s">
        <v>512</v>
      </c>
      <c r="C119" s="28" t="s">
        <v>1292</v>
      </c>
      <c r="D119" s="28" t="s">
        <v>1293</v>
      </c>
      <c r="E119" s="28" t="s">
        <v>574</v>
      </c>
      <c r="F119" s="87">
        <v>550000</v>
      </c>
      <c r="G119" s="29">
        <v>349.24</v>
      </c>
      <c r="H119" s="29" t="s">
        <v>853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44642</v>
      </c>
      <c r="B120" s="29" t="s">
        <v>1294</v>
      </c>
      <c r="C120" s="28" t="s">
        <v>1295</v>
      </c>
      <c r="D120" s="28" t="s">
        <v>980</v>
      </c>
      <c r="E120" s="28" t="s">
        <v>574</v>
      </c>
      <c r="F120" s="87">
        <v>2350000</v>
      </c>
      <c r="G120" s="29">
        <v>5.6</v>
      </c>
      <c r="H120" s="29" t="s">
        <v>853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44642</v>
      </c>
      <c r="B121" s="29" t="s">
        <v>1100</v>
      </c>
      <c r="C121" s="28" t="s">
        <v>1101</v>
      </c>
      <c r="D121" s="28" t="s">
        <v>1296</v>
      </c>
      <c r="E121" s="28" t="s">
        <v>574</v>
      </c>
      <c r="F121" s="87">
        <v>100000</v>
      </c>
      <c r="G121" s="29">
        <v>65.86</v>
      </c>
      <c r="H121" s="29" t="s">
        <v>853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44642</v>
      </c>
      <c r="B122" s="29" t="s">
        <v>1100</v>
      </c>
      <c r="C122" s="28" t="s">
        <v>1101</v>
      </c>
      <c r="D122" s="28" t="s">
        <v>1144</v>
      </c>
      <c r="E122" s="28" t="s">
        <v>574</v>
      </c>
      <c r="F122" s="87">
        <v>131865</v>
      </c>
      <c r="G122" s="29">
        <v>68.06</v>
      </c>
      <c r="H122" s="29" t="s">
        <v>853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44642</v>
      </c>
      <c r="B123" s="29" t="s">
        <v>1100</v>
      </c>
      <c r="C123" s="28" t="s">
        <v>1101</v>
      </c>
      <c r="D123" s="28" t="s">
        <v>1185</v>
      </c>
      <c r="E123" s="28" t="s">
        <v>574</v>
      </c>
      <c r="F123" s="87">
        <v>141000</v>
      </c>
      <c r="G123" s="29">
        <v>68.989999999999995</v>
      </c>
      <c r="H123" s="29" t="s">
        <v>853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44642</v>
      </c>
      <c r="B124" s="29" t="s">
        <v>1100</v>
      </c>
      <c r="C124" s="28" t="s">
        <v>1101</v>
      </c>
      <c r="D124" s="28" t="s">
        <v>1297</v>
      </c>
      <c r="E124" s="28" t="s">
        <v>574</v>
      </c>
      <c r="F124" s="87">
        <v>114456</v>
      </c>
      <c r="G124" s="29">
        <v>67.73</v>
      </c>
      <c r="H124" s="29" t="s">
        <v>853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>
        <v>44642</v>
      </c>
      <c r="B125" s="29" t="s">
        <v>1100</v>
      </c>
      <c r="C125" s="28" t="s">
        <v>1101</v>
      </c>
      <c r="D125" s="28" t="s">
        <v>1102</v>
      </c>
      <c r="E125" s="28" t="s">
        <v>574</v>
      </c>
      <c r="F125" s="87">
        <v>59101</v>
      </c>
      <c r="G125" s="29">
        <v>66.19</v>
      </c>
      <c r="H125" s="29" t="s">
        <v>853</v>
      </c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>
        <v>44642</v>
      </c>
      <c r="B126" s="29" t="s">
        <v>1100</v>
      </c>
      <c r="C126" s="28" t="s">
        <v>1101</v>
      </c>
      <c r="D126" s="28" t="s">
        <v>1298</v>
      </c>
      <c r="E126" s="28" t="s">
        <v>574</v>
      </c>
      <c r="F126" s="87">
        <v>76484</v>
      </c>
      <c r="G126" s="29">
        <v>68.760000000000005</v>
      </c>
      <c r="H126" s="29" t="s">
        <v>853</v>
      </c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>
        <v>44642</v>
      </c>
      <c r="B127" s="29" t="s">
        <v>1100</v>
      </c>
      <c r="C127" s="28" t="s">
        <v>1101</v>
      </c>
      <c r="D127" s="28" t="s">
        <v>1299</v>
      </c>
      <c r="E127" s="28" t="s">
        <v>574</v>
      </c>
      <c r="F127" s="87">
        <v>89271</v>
      </c>
      <c r="G127" s="29">
        <v>65.09</v>
      </c>
      <c r="H127" s="29" t="s">
        <v>853</v>
      </c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>
        <v>44642</v>
      </c>
      <c r="B128" s="29" t="s">
        <v>1100</v>
      </c>
      <c r="C128" s="28" t="s">
        <v>1101</v>
      </c>
      <c r="D128" s="28" t="s">
        <v>1145</v>
      </c>
      <c r="E128" s="28" t="s">
        <v>574</v>
      </c>
      <c r="F128" s="87">
        <v>134958</v>
      </c>
      <c r="G128" s="29">
        <v>67.94</v>
      </c>
      <c r="H128" s="29" t="s">
        <v>853</v>
      </c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>
        <v>44642</v>
      </c>
      <c r="B129" s="29" t="s">
        <v>1100</v>
      </c>
      <c r="C129" s="28" t="s">
        <v>1101</v>
      </c>
      <c r="D129" s="28" t="s">
        <v>1300</v>
      </c>
      <c r="E129" s="28" t="s">
        <v>574</v>
      </c>
      <c r="F129" s="87">
        <v>214463</v>
      </c>
      <c r="G129" s="29">
        <v>69</v>
      </c>
      <c r="H129" s="29" t="s">
        <v>853</v>
      </c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>
        <v>44642</v>
      </c>
      <c r="B130" s="29" t="s">
        <v>1100</v>
      </c>
      <c r="C130" s="28" t="s">
        <v>1101</v>
      </c>
      <c r="D130" s="28" t="s">
        <v>1301</v>
      </c>
      <c r="E130" s="28" t="s">
        <v>574</v>
      </c>
      <c r="F130" s="87">
        <v>59966</v>
      </c>
      <c r="G130" s="29">
        <v>68.069999999999993</v>
      </c>
      <c r="H130" s="29" t="s">
        <v>853</v>
      </c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>
        <v>44642</v>
      </c>
      <c r="B131" s="29" t="s">
        <v>1302</v>
      </c>
      <c r="C131" s="28" t="s">
        <v>1303</v>
      </c>
      <c r="D131" s="28" t="s">
        <v>1275</v>
      </c>
      <c r="E131" s="28" t="s">
        <v>574</v>
      </c>
      <c r="F131" s="87">
        <v>1472812</v>
      </c>
      <c r="G131" s="29">
        <v>21.04</v>
      </c>
      <c r="H131" s="29" t="s">
        <v>853</v>
      </c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>
        <v>44642</v>
      </c>
      <c r="B132" s="29" t="s">
        <v>1302</v>
      </c>
      <c r="C132" s="28" t="s">
        <v>1303</v>
      </c>
      <c r="D132" s="28" t="s">
        <v>1304</v>
      </c>
      <c r="E132" s="28" t="s">
        <v>574</v>
      </c>
      <c r="F132" s="87">
        <v>1234391</v>
      </c>
      <c r="G132" s="29">
        <v>21.33</v>
      </c>
      <c r="H132" s="29" t="s">
        <v>853</v>
      </c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>
        <v>44642</v>
      </c>
      <c r="B133" s="29" t="s">
        <v>1256</v>
      </c>
      <c r="C133" s="28" t="s">
        <v>1257</v>
      </c>
      <c r="D133" s="28" t="s">
        <v>1305</v>
      </c>
      <c r="E133" s="28" t="s">
        <v>575</v>
      </c>
      <c r="F133" s="87">
        <v>236000</v>
      </c>
      <c r="G133" s="29">
        <v>34.58</v>
      </c>
      <c r="H133" s="29" t="s">
        <v>853</v>
      </c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>
        <v>44642</v>
      </c>
      <c r="B134" s="29" t="s">
        <v>1306</v>
      </c>
      <c r="C134" s="28" t="s">
        <v>1307</v>
      </c>
      <c r="D134" s="28" t="s">
        <v>980</v>
      </c>
      <c r="E134" s="28" t="s">
        <v>575</v>
      </c>
      <c r="F134" s="87">
        <v>1500000</v>
      </c>
      <c r="G134" s="29">
        <v>1.05</v>
      </c>
      <c r="H134" s="29" t="s">
        <v>853</v>
      </c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>
        <v>44642</v>
      </c>
      <c r="B135" s="29" t="s">
        <v>1262</v>
      </c>
      <c r="C135" s="28" t="s">
        <v>1263</v>
      </c>
      <c r="D135" s="28" t="s">
        <v>1144</v>
      </c>
      <c r="E135" s="28" t="s">
        <v>575</v>
      </c>
      <c r="F135" s="87">
        <v>27922</v>
      </c>
      <c r="G135" s="29">
        <v>140.77000000000001</v>
      </c>
      <c r="H135" s="29" t="s">
        <v>853</v>
      </c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>
        <v>44642</v>
      </c>
      <c r="B136" s="29" t="s">
        <v>1146</v>
      </c>
      <c r="C136" s="28" t="s">
        <v>1147</v>
      </c>
      <c r="D136" s="28" t="s">
        <v>1148</v>
      </c>
      <c r="E136" s="28" t="s">
        <v>575</v>
      </c>
      <c r="F136" s="87">
        <v>479488</v>
      </c>
      <c r="G136" s="29">
        <v>85.51</v>
      </c>
      <c r="H136" s="29" t="s">
        <v>853</v>
      </c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>
        <v>44642</v>
      </c>
      <c r="B137" s="29" t="s">
        <v>1210</v>
      </c>
      <c r="C137" s="28" t="s">
        <v>1264</v>
      </c>
      <c r="D137" s="28" t="s">
        <v>1211</v>
      </c>
      <c r="E137" s="28" t="s">
        <v>575</v>
      </c>
      <c r="F137" s="87">
        <v>10072079</v>
      </c>
      <c r="G137" s="29">
        <v>3.75</v>
      </c>
      <c r="H137" s="29" t="s">
        <v>853</v>
      </c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>
        <v>44642</v>
      </c>
      <c r="B138" s="29" t="s">
        <v>1210</v>
      </c>
      <c r="C138" s="28" t="s">
        <v>1264</v>
      </c>
      <c r="D138" s="28" t="s">
        <v>980</v>
      </c>
      <c r="E138" s="28" t="s">
        <v>575</v>
      </c>
      <c r="F138" s="87">
        <v>5402148</v>
      </c>
      <c r="G138" s="29">
        <v>3.6</v>
      </c>
      <c r="H138" s="29" t="s">
        <v>853</v>
      </c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>
        <v>44642</v>
      </c>
      <c r="B139" s="29" t="s">
        <v>1210</v>
      </c>
      <c r="C139" s="28" t="s">
        <v>1264</v>
      </c>
      <c r="D139" s="28" t="s">
        <v>1265</v>
      </c>
      <c r="E139" s="28" t="s">
        <v>575</v>
      </c>
      <c r="F139" s="87">
        <v>6421664</v>
      </c>
      <c r="G139" s="29">
        <v>3.67</v>
      </c>
      <c r="H139" s="29" t="s">
        <v>853</v>
      </c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>
        <v>44642</v>
      </c>
      <c r="B140" s="29" t="s">
        <v>1210</v>
      </c>
      <c r="C140" s="28" t="s">
        <v>1264</v>
      </c>
      <c r="D140" s="28" t="s">
        <v>1266</v>
      </c>
      <c r="E140" s="28" t="s">
        <v>575</v>
      </c>
      <c r="F140" s="87">
        <v>6000000</v>
      </c>
      <c r="G140" s="29">
        <v>3.63</v>
      </c>
      <c r="H140" s="29" t="s">
        <v>853</v>
      </c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>
        <v>44642</v>
      </c>
      <c r="B141" s="29" t="s">
        <v>1267</v>
      </c>
      <c r="C141" s="28" t="s">
        <v>1268</v>
      </c>
      <c r="D141" s="28" t="s">
        <v>1308</v>
      </c>
      <c r="E141" s="28" t="s">
        <v>575</v>
      </c>
      <c r="F141" s="87">
        <v>54854</v>
      </c>
      <c r="G141" s="29">
        <v>262.66000000000003</v>
      </c>
      <c r="H141" s="29" t="s">
        <v>853</v>
      </c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>
        <v>44642</v>
      </c>
      <c r="B142" s="29" t="s">
        <v>1270</v>
      </c>
      <c r="C142" s="28" t="s">
        <v>1271</v>
      </c>
      <c r="D142" s="28" t="s">
        <v>1309</v>
      </c>
      <c r="E142" s="28" t="s">
        <v>575</v>
      </c>
      <c r="F142" s="87">
        <v>390000</v>
      </c>
      <c r="G142" s="29">
        <v>50.15</v>
      </c>
      <c r="H142" s="29" t="s">
        <v>853</v>
      </c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>
        <v>44642</v>
      </c>
      <c r="B143" s="29" t="s">
        <v>1273</v>
      </c>
      <c r="C143" s="28" t="s">
        <v>1274</v>
      </c>
      <c r="D143" s="28" t="s">
        <v>1134</v>
      </c>
      <c r="E143" s="28" t="s">
        <v>575</v>
      </c>
      <c r="F143" s="87">
        <v>56674</v>
      </c>
      <c r="G143" s="29">
        <v>391</v>
      </c>
      <c r="H143" s="29" t="s">
        <v>853</v>
      </c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>
        <v>44642</v>
      </c>
      <c r="B144" s="29" t="s">
        <v>1273</v>
      </c>
      <c r="C144" s="28" t="s">
        <v>1274</v>
      </c>
      <c r="D144" s="28" t="s">
        <v>1275</v>
      </c>
      <c r="E144" s="28" t="s">
        <v>575</v>
      </c>
      <c r="F144" s="87">
        <v>102</v>
      </c>
      <c r="G144" s="29">
        <v>390.83</v>
      </c>
      <c r="H144" s="29" t="s">
        <v>853</v>
      </c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>
        <v>44642</v>
      </c>
      <c r="B145" s="29" t="s">
        <v>1276</v>
      </c>
      <c r="C145" s="28" t="s">
        <v>1277</v>
      </c>
      <c r="D145" s="28" t="s">
        <v>1145</v>
      </c>
      <c r="E145" s="28" t="s">
        <v>575</v>
      </c>
      <c r="F145" s="87">
        <v>939543</v>
      </c>
      <c r="G145" s="29">
        <v>572.86</v>
      </c>
      <c r="H145" s="29" t="s">
        <v>853</v>
      </c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>
        <v>44642</v>
      </c>
      <c r="B146" s="29" t="s">
        <v>1276</v>
      </c>
      <c r="C146" s="28" t="s">
        <v>1277</v>
      </c>
      <c r="D146" s="28" t="s">
        <v>1144</v>
      </c>
      <c r="E146" s="28" t="s">
        <v>575</v>
      </c>
      <c r="F146" s="87">
        <v>720745</v>
      </c>
      <c r="G146" s="29">
        <v>572.92999999999995</v>
      </c>
      <c r="H146" s="29" t="s">
        <v>853</v>
      </c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>
        <v>44642</v>
      </c>
      <c r="B147" s="29" t="s">
        <v>1226</v>
      </c>
      <c r="C147" s="28" t="s">
        <v>1310</v>
      </c>
      <c r="D147" s="28" t="s">
        <v>1311</v>
      </c>
      <c r="E147" s="28" t="s">
        <v>575</v>
      </c>
      <c r="F147" s="87">
        <v>110000</v>
      </c>
      <c r="G147" s="29">
        <v>7.39</v>
      </c>
      <c r="H147" s="29" t="s">
        <v>853</v>
      </c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>
        <v>44642</v>
      </c>
      <c r="B148" s="29" t="s">
        <v>1278</v>
      </c>
      <c r="C148" s="28" t="s">
        <v>1279</v>
      </c>
      <c r="D148" s="28" t="s">
        <v>1134</v>
      </c>
      <c r="E148" s="28" t="s">
        <v>575</v>
      </c>
      <c r="F148" s="87">
        <v>198000</v>
      </c>
      <c r="G148" s="29">
        <v>9.1</v>
      </c>
      <c r="H148" s="29" t="s">
        <v>853</v>
      </c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>
        <v>44642</v>
      </c>
      <c r="B149" s="29" t="s">
        <v>1312</v>
      </c>
      <c r="C149" s="28" t="s">
        <v>1313</v>
      </c>
      <c r="D149" s="28" t="s">
        <v>1314</v>
      </c>
      <c r="E149" s="28" t="s">
        <v>575</v>
      </c>
      <c r="F149" s="87">
        <v>68576</v>
      </c>
      <c r="G149" s="29">
        <v>78.239999999999995</v>
      </c>
      <c r="H149" s="29" t="s">
        <v>853</v>
      </c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>
        <v>44642</v>
      </c>
      <c r="B150" s="29" t="s">
        <v>1281</v>
      </c>
      <c r="C150" s="28" t="s">
        <v>1282</v>
      </c>
      <c r="D150" s="28" t="s">
        <v>1315</v>
      </c>
      <c r="E150" s="28" t="s">
        <v>575</v>
      </c>
      <c r="F150" s="87">
        <v>120000</v>
      </c>
      <c r="G150" s="29">
        <v>84.5</v>
      </c>
      <c r="H150" s="29" t="s">
        <v>853</v>
      </c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>
        <v>44642</v>
      </c>
      <c r="B151" s="29" t="s">
        <v>1149</v>
      </c>
      <c r="C151" s="28" t="s">
        <v>1150</v>
      </c>
      <c r="D151" s="28" t="s">
        <v>1151</v>
      </c>
      <c r="E151" s="28" t="s">
        <v>575</v>
      </c>
      <c r="F151" s="87">
        <v>32464</v>
      </c>
      <c r="G151" s="29">
        <v>199.14</v>
      </c>
      <c r="H151" s="29" t="s">
        <v>853</v>
      </c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>
        <v>44642</v>
      </c>
      <c r="B152" s="29" t="s">
        <v>1149</v>
      </c>
      <c r="C152" s="28" t="s">
        <v>1150</v>
      </c>
      <c r="D152" s="28" t="s">
        <v>1145</v>
      </c>
      <c r="E152" s="28" t="s">
        <v>575</v>
      </c>
      <c r="F152" s="87">
        <v>79308</v>
      </c>
      <c r="G152" s="29">
        <v>188.9</v>
      </c>
      <c r="H152" s="29" t="s">
        <v>853</v>
      </c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>
        <v>44642</v>
      </c>
      <c r="B153" s="29" t="s">
        <v>1149</v>
      </c>
      <c r="C153" s="28" t="s">
        <v>1150</v>
      </c>
      <c r="D153" s="28" t="s">
        <v>1144</v>
      </c>
      <c r="E153" s="28" t="s">
        <v>575</v>
      </c>
      <c r="F153" s="87">
        <v>122204</v>
      </c>
      <c r="G153" s="29">
        <v>188.75</v>
      </c>
      <c r="H153" s="29" t="s">
        <v>853</v>
      </c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>
        <v>44642</v>
      </c>
      <c r="B154" s="29" t="s">
        <v>1286</v>
      </c>
      <c r="C154" s="28" t="s">
        <v>1287</v>
      </c>
      <c r="D154" s="28" t="s">
        <v>1288</v>
      </c>
      <c r="E154" s="28" t="s">
        <v>575</v>
      </c>
      <c r="F154" s="87">
        <v>19200</v>
      </c>
      <c r="G154" s="29">
        <v>90.35</v>
      </c>
      <c r="H154" s="29" t="s">
        <v>853</v>
      </c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>
        <v>44642</v>
      </c>
      <c r="B155" s="29" t="s">
        <v>1286</v>
      </c>
      <c r="C155" s="28" t="s">
        <v>1287</v>
      </c>
      <c r="D155" s="28" t="s">
        <v>1316</v>
      </c>
      <c r="E155" s="28" t="s">
        <v>575</v>
      </c>
      <c r="F155" s="87">
        <v>19200</v>
      </c>
      <c r="G155" s="29">
        <v>90.2</v>
      </c>
      <c r="H155" s="29" t="s">
        <v>853</v>
      </c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>
        <v>44642</v>
      </c>
      <c r="B156" s="29" t="s">
        <v>512</v>
      </c>
      <c r="C156" s="28" t="s">
        <v>1292</v>
      </c>
      <c r="D156" s="28" t="s">
        <v>1317</v>
      </c>
      <c r="E156" s="28" t="s">
        <v>575</v>
      </c>
      <c r="F156" s="87">
        <v>550000</v>
      </c>
      <c r="G156" s="29">
        <v>349.05</v>
      </c>
      <c r="H156" s="29" t="s">
        <v>853</v>
      </c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>
        <v>44642</v>
      </c>
      <c r="B157" s="29" t="s">
        <v>1294</v>
      </c>
      <c r="C157" s="28" t="s">
        <v>1295</v>
      </c>
      <c r="D157" s="28" t="s">
        <v>1318</v>
      </c>
      <c r="E157" s="28" t="s">
        <v>575</v>
      </c>
      <c r="F157" s="87">
        <v>2513100</v>
      </c>
      <c r="G157" s="29">
        <v>5.6</v>
      </c>
      <c r="H157" s="29" t="s">
        <v>853</v>
      </c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>
        <v>44642</v>
      </c>
      <c r="B158" s="29" t="s">
        <v>1100</v>
      </c>
      <c r="C158" s="28" t="s">
        <v>1101</v>
      </c>
      <c r="D158" s="28" t="s">
        <v>1145</v>
      </c>
      <c r="E158" s="28" t="s">
        <v>575</v>
      </c>
      <c r="F158" s="87">
        <v>145497</v>
      </c>
      <c r="G158" s="29">
        <v>67.83</v>
      </c>
      <c r="H158" s="29" t="s">
        <v>853</v>
      </c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>
        <v>44642</v>
      </c>
      <c r="B159" s="29" t="s">
        <v>1100</v>
      </c>
      <c r="C159" s="28" t="s">
        <v>1101</v>
      </c>
      <c r="D159" s="28" t="s">
        <v>1144</v>
      </c>
      <c r="E159" s="28" t="s">
        <v>575</v>
      </c>
      <c r="F159" s="87">
        <v>131865</v>
      </c>
      <c r="G159" s="29">
        <v>68.06</v>
      </c>
      <c r="H159" s="29" t="s">
        <v>853</v>
      </c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>
        <v>44642</v>
      </c>
      <c r="B160" s="29" t="s">
        <v>1100</v>
      </c>
      <c r="C160" s="28" t="s">
        <v>1101</v>
      </c>
      <c r="D160" s="28" t="s">
        <v>1319</v>
      </c>
      <c r="E160" s="28" t="s">
        <v>575</v>
      </c>
      <c r="F160" s="87">
        <v>390000</v>
      </c>
      <c r="G160" s="29">
        <v>69</v>
      </c>
      <c r="H160" s="29" t="s">
        <v>853</v>
      </c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>
        <v>44642</v>
      </c>
      <c r="B161" s="29" t="s">
        <v>1100</v>
      </c>
      <c r="C161" s="28" t="s">
        <v>1101</v>
      </c>
      <c r="D161" s="28" t="s">
        <v>1297</v>
      </c>
      <c r="E161" s="28" t="s">
        <v>575</v>
      </c>
      <c r="F161" s="87">
        <v>114456</v>
      </c>
      <c r="G161" s="29">
        <v>67.58</v>
      </c>
      <c r="H161" s="29" t="s">
        <v>853</v>
      </c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>
        <v>44642</v>
      </c>
      <c r="B162" s="29" t="s">
        <v>1100</v>
      </c>
      <c r="C162" s="28" t="s">
        <v>1101</v>
      </c>
      <c r="D162" s="28" t="s">
        <v>1300</v>
      </c>
      <c r="E162" s="28" t="s">
        <v>575</v>
      </c>
      <c r="F162" s="87">
        <v>214463</v>
      </c>
      <c r="G162" s="29">
        <v>65.22</v>
      </c>
      <c r="H162" s="29" t="s">
        <v>853</v>
      </c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>
        <v>44642</v>
      </c>
      <c r="B163" s="29" t="s">
        <v>1100</v>
      </c>
      <c r="C163" s="28" t="s">
        <v>1101</v>
      </c>
      <c r="D163" s="28" t="s">
        <v>1298</v>
      </c>
      <c r="E163" s="28" t="s">
        <v>575</v>
      </c>
      <c r="F163" s="87">
        <v>110444</v>
      </c>
      <c r="G163" s="29">
        <v>68.23</v>
      </c>
      <c r="H163" s="29" t="s">
        <v>853</v>
      </c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>
        <v>44642</v>
      </c>
      <c r="B164" s="29" t="s">
        <v>1100</v>
      </c>
      <c r="C164" s="28" t="s">
        <v>1101</v>
      </c>
      <c r="D164" s="28" t="s">
        <v>1102</v>
      </c>
      <c r="E164" s="28" t="s">
        <v>575</v>
      </c>
      <c r="F164" s="87">
        <v>300</v>
      </c>
      <c r="G164" s="29">
        <v>71</v>
      </c>
      <c r="H164" s="29" t="s">
        <v>853</v>
      </c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>
        <v>44642</v>
      </c>
      <c r="B165" s="29" t="s">
        <v>1100</v>
      </c>
      <c r="C165" s="28" t="s">
        <v>1101</v>
      </c>
      <c r="D165" s="28" t="s">
        <v>1185</v>
      </c>
      <c r="E165" s="28" t="s">
        <v>575</v>
      </c>
      <c r="F165" s="87">
        <v>141000</v>
      </c>
      <c r="G165" s="29">
        <v>65.33</v>
      </c>
      <c r="H165" s="29" t="s">
        <v>853</v>
      </c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>
        <v>44642</v>
      </c>
      <c r="B166" s="29" t="s">
        <v>1100</v>
      </c>
      <c r="C166" s="28" t="s">
        <v>1101</v>
      </c>
      <c r="D166" s="28" t="s">
        <v>1320</v>
      </c>
      <c r="E166" s="28" t="s">
        <v>575</v>
      </c>
      <c r="F166" s="87">
        <v>70000</v>
      </c>
      <c r="G166" s="29">
        <v>67.430000000000007</v>
      </c>
      <c r="H166" s="29" t="s">
        <v>853</v>
      </c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>
        <v>44642</v>
      </c>
      <c r="B167" s="29" t="s">
        <v>1100</v>
      </c>
      <c r="C167" s="28" t="s">
        <v>1101</v>
      </c>
      <c r="D167" s="28" t="s">
        <v>1299</v>
      </c>
      <c r="E167" s="28" t="s">
        <v>575</v>
      </c>
      <c r="F167" s="87">
        <v>89271</v>
      </c>
      <c r="G167" s="29">
        <v>66.7</v>
      </c>
      <c r="H167" s="29" t="s">
        <v>853</v>
      </c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>
        <v>44642</v>
      </c>
      <c r="B168" s="29" t="s">
        <v>1100</v>
      </c>
      <c r="C168" s="28" t="s">
        <v>1101</v>
      </c>
      <c r="D168" s="28" t="s">
        <v>1301</v>
      </c>
      <c r="E168" s="28" t="s">
        <v>575</v>
      </c>
      <c r="F168" s="87">
        <v>59667</v>
      </c>
      <c r="G168" s="29">
        <v>67.98</v>
      </c>
      <c r="H168" s="29" t="s">
        <v>853</v>
      </c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>
        <v>44642</v>
      </c>
      <c r="B169" s="29" t="s">
        <v>1302</v>
      </c>
      <c r="C169" s="28" t="s">
        <v>1303</v>
      </c>
      <c r="D169" s="28" t="s">
        <v>1275</v>
      </c>
      <c r="E169" s="28" t="s">
        <v>575</v>
      </c>
      <c r="F169" s="87">
        <v>1472812</v>
      </c>
      <c r="G169" s="29">
        <v>21.25</v>
      </c>
      <c r="H169" s="29" t="s">
        <v>853</v>
      </c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>
        <v>44642</v>
      </c>
      <c r="B170" s="29" t="s">
        <v>1302</v>
      </c>
      <c r="C170" s="28" t="s">
        <v>1303</v>
      </c>
      <c r="D170" s="28" t="s">
        <v>1304</v>
      </c>
      <c r="E170" s="28" t="s">
        <v>575</v>
      </c>
      <c r="F170" s="87">
        <v>1234391</v>
      </c>
      <c r="G170" s="29">
        <v>21.35</v>
      </c>
      <c r="H170" s="29" t="s">
        <v>853</v>
      </c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498"/>
      <c r="B183" s="499"/>
      <c r="C183" s="500"/>
      <c r="D183" s="500"/>
      <c r="E183" s="500"/>
      <c r="F183" s="501"/>
      <c r="G183" s="499"/>
      <c r="H183" s="49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502"/>
      <c r="B184" s="503"/>
      <c r="C184" s="381"/>
      <c r="D184" s="381"/>
      <c r="E184" s="381"/>
      <c r="F184" s="504"/>
      <c r="G184" s="503"/>
      <c r="H184" s="503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502"/>
      <c r="B185" s="503"/>
      <c r="C185" s="381"/>
      <c r="D185" s="381"/>
      <c r="E185" s="381"/>
      <c r="F185" s="504"/>
      <c r="G185" s="503"/>
      <c r="H185" s="503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270"/>
      <c r="B186" s="270"/>
      <c r="C186" s="270"/>
      <c r="D186" s="270"/>
      <c r="E186" s="270"/>
      <c r="F186" s="270"/>
      <c r="G186" s="270"/>
      <c r="H186" s="270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270"/>
      <c r="B187" s="270"/>
      <c r="C187" s="270"/>
      <c r="D187" s="270"/>
      <c r="E187" s="270"/>
      <c r="F187" s="270"/>
      <c r="G187" s="270"/>
      <c r="H187" s="270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270"/>
      <c r="B188" s="270"/>
      <c r="C188" s="270"/>
      <c r="D188" s="270"/>
      <c r="E188" s="270"/>
      <c r="F188" s="270"/>
      <c r="G188" s="270"/>
      <c r="H188" s="270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270"/>
      <c r="B189" s="270"/>
      <c r="C189" s="270"/>
      <c r="D189" s="270"/>
      <c r="E189" s="270"/>
      <c r="F189" s="270"/>
      <c r="G189" s="270"/>
      <c r="H189" s="270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270"/>
      <c r="B190" s="270"/>
      <c r="C190" s="270"/>
      <c r="D190" s="270"/>
      <c r="E190" s="270"/>
      <c r="F190" s="270"/>
      <c r="G190" s="270"/>
      <c r="H190" s="270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270"/>
      <c r="B191" s="270"/>
      <c r="C191" s="270"/>
      <c r="D191" s="270"/>
      <c r="E191" s="270"/>
      <c r="F191" s="270"/>
      <c r="G191" s="270"/>
      <c r="H191" s="270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270"/>
      <c r="B192" s="270"/>
      <c r="C192" s="270"/>
      <c r="D192" s="270"/>
      <c r="E192" s="270"/>
      <c r="F192" s="270"/>
      <c r="G192" s="270"/>
      <c r="H192" s="270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270"/>
      <c r="B193" s="270"/>
      <c r="C193" s="270"/>
      <c r="D193" s="270"/>
      <c r="E193" s="270"/>
      <c r="F193" s="270"/>
      <c r="G193" s="270"/>
      <c r="H193" s="270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270"/>
      <c r="B194" s="270"/>
      <c r="C194" s="270"/>
      <c r="D194" s="270"/>
      <c r="E194" s="270"/>
      <c r="F194" s="270"/>
      <c r="G194" s="270"/>
      <c r="H194" s="270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270"/>
      <c r="B195" s="270"/>
      <c r="C195" s="270"/>
      <c r="D195" s="270"/>
      <c r="E195" s="270"/>
      <c r="F195" s="270"/>
      <c r="G195" s="270"/>
      <c r="H195" s="270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270"/>
      <c r="B196" s="270"/>
      <c r="C196" s="270"/>
      <c r="D196" s="270"/>
      <c r="E196" s="270"/>
      <c r="F196" s="270"/>
      <c r="G196" s="270"/>
      <c r="H196" s="270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270"/>
      <c r="B197" s="270"/>
      <c r="C197" s="270"/>
      <c r="D197" s="270"/>
      <c r="E197" s="270"/>
      <c r="F197" s="270"/>
      <c r="G197" s="270"/>
      <c r="H197" s="270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270"/>
      <c r="B198" s="270"/>
      <c r="C198" s="270"/>
      <c r="D198" s="270"/>
      <c r="E198" s="270"/>
      <c r="F198" s="270"/>
      <c r="G198" s="270"/>
      <c r="H198" s="270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270"/>
      <c r="B199" s="270"/>
      <c r="C199" s="270"/>
      <c r="D199" s="270"/>
      <c r="E199" s="270"/>
      <c r="F199" s="270"/>
      <c r="G199" s="270"/>
      <c r="H199" s="270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270"/>
      <c r="B200" s="270"/>
      <c r="C200" s="270"/>
      <c r="D200" s="270"/>
      <c r="E200" s="270"/>
      <c r="F200" s="270"/>
      <c r="G200" s="270"/>
      <c r="H200" s="270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270"/>
      <c r="B201" s="270"/>
      <c r="C201" s="270"/>
      <c r="D201" s="270"/>
      <c r="E201" s="270"/>
      <c r="F201" s="270"/>
      <c r="G201" s="270"/>
      <c r="H201" s="270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270"/>
      <c r="B202" s="270"/>
      <c r="C202" s="270"/>
      <c r="D202" s="270"/>
      <c r="E202" s="270"/>
      <c r="F202" s="270"/>
      <c r="G202" s="270"/>
      <c r="H202" s="270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270"/>
      <c r="B203" s="270"/>
      <c r="C203" s="270"/>
      <c r="D203" s="270"/>
      <c r="E203" s="270"/>
      <c r="F203" s="270"/>
      <c r="G203" s="270"/>
      <c r="H203" s="270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502"/>
      <c r="B204" s="503"/>
      <c r="C204" s="381"/>
      <c r="D204" s="381"/>
      <c r="E204" s="381"/>
      <c r="F204" s="504"/>
      <c r="G204" s="503"/>
      <c r="H204" s="503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494"/>
      <c r="B205" s="495"/>
      <c r="C205" s="496"/>
      <c r="D205" s="496"/>
      <c r="E205" s="496"/>
      <c r="F205" s="497"/>
      <c r="G205" s="495"/>
      <c r="H205" s="495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54"/>
  <sheetViews>
    <sheetView zoomScale="85" zoomScaleNormal="85" workbookViewId="0">
      <selection activeCell="M30" sqref="M30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45" t="s">
        <v>286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896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44643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576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566</v>
      </c>
      <c r="C9" s="96"/>
      <c r="D9" s="97" t="s">
        <v>577</v>
      </c>
      <c r="E9" s="96" t="s">
        <v>578</v>
      </c>
      <c r="F9" s="96" t="s">
        <v>579</v>
      </c>
      <c r="G9" s="96" t="s">
        <v>580</v>
      </c>
      <c r="H9" s="96" t="s">
        <v>581</v>
      </c>
      <c r="I9" s="96" t="s">
        <v>582</v>
      </c>
      <c r="J9" s="95" t="s">
        <v>583</v>
      </c>
      <c r="K9" s="96" t="s">
        <v>584</v>
      </c>
      <c r="L9" s="98" t="s">
        <v>585</v>
      </c>
      <c r="M9" s="98" t="s">
        <v>586</v>
      </c>
      <c r="N9" s="96" t="s">
        <v>587</v>
      </c>
      <c r="O9" s="97" t="s">
        <v>588</v>
      </c>
      <c r="P9" s="96" t="s">
        <v>820</v>
      </c>
      <c r="Q9" s="1"/>
      <c r="R9" s="6"/>
      <c r="S9" s="1"/>
      <c r="T9" s="1"/>
      <c r="U9" s="1"/>
      <c r="V9" s="1"/>
      <c r="W9" s="1"/>
      <c r="X9" s="1"/>
    </row>
    <row r="10" spans="1:38" s="247" customFormat="1" ht="12.75" customHeight="1">
      <c r="A10" s="441">
        <v>1</v>
      </c>
      <c r="B10" s="442">
        <v>44582</v>
      </c>
      <c r="C10" s="443"/>
      <c r="D10" s="444" t="s">
        <v>113</v>
      </c>
      <c r="E10" s="445" t="s">
        <v>591</v>
      </c>
      <c r="F10" s="441">
        <v>1160</v>
      </c>
      <c r="G10" s="441">
        <v>1090</v>
      </c>
      <c r="H10" s="445">
        <v>1205</v>
      </c>
      <c r="I10" s="446" t="s">
        <v>854</v>
      </c>
      <c r="J10" s="447" t="s">
        <v>1021</v>
      </c>
      <c r="K10" s="447">
        <f t="shared" ref="K10" si="0">H10-F10</f>
        <v>45</v>
      </c>
      <c r="L10" s="448">
        <f>(F10*-0.7)/100</f>
        <v>-8.1199999999999992</v>
      </c>
      <c r="M10" s="449">
        <f t="shared" ref="M10" si="1">(K10+L10)/F10</f>
        <v>3.1793103448275864E-2</v>
      </c>
      <c r="N10" s="447" t="s">
        <v>589</v>
      </c>
      <c r="O10" s="450">
        <v>44631</v>
      </c>
      <c r="P10" s="447"/>
      <c r="Q10" s="246"/>
      <c r="R10" s="246" t="s">
        <v>590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2.75" customHeight="1">
      <c r="A11" s="399">
        <v>2</v>
      </c>
      <c r="B11" s="386">
        <v>44586</v>
      </c>
      <c r="C11" s="400"/>
      <c r="D11" s="401" t="s">
        <v>206</v>
      </c>
      <c r="E11" s="402" t="s">
        <v>591</v>
      </c>
      <c r="F11" s="399">
        <v>1069</v>
      </c>
      <c r="G11" s="399">
        <v>995</v>
      </c>
      <c r="H11" s="402">
        <v>1132.5</v>
      </c>
      <c r="I11" s="403" t="s">
        <v>855</v>
      </c>
      <c r="J11" s="404" t="s">
        <v>916</v>
      </c>
      <c r="K11" s="404">
        <f t="shared" ref="K11" si="2">H11-F11</f>
        <v>63.5</v>
      </c>
      <c r="L11" s="405">
        <f t="shared" ref="L11" si="3">(F11*-0.7)/100</f>
        <v>-7.4829999999999997</v>
      </c>
      <c r="M11" s="406">
        <f t="shared" ref="M11" si="4">(K11+L11)/F11</f>
        <v>5.240130963517306E-2</v>
      </c>
      <c r="N11" s="404" t="s">
        <v>589</v>
      </c>
      <c r="O11" s="407">
        <v>44623</v>
      </c>
      <c r="P11" s="405"/>
      <c r="Q11" s="246"/>
      <c r="R11" s="246" t="s">
        <v>590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310">
        <v>3</v>
      </c>
      <c r="B12" s="398">
        <v>44603</v>
      </c>
      <c r="C12" s="415"/>
      <c r="D12" s="416" t="s">
        <v>331</v>
      </c>
      <c r="E12" s="417" t="s">
        <v>591</v>
      </c>
      <c r="F12" s="310">
        <v>847.5</v>
      </c>
      <c r="G12" s="310">
        <v>798</v>
      </c>
      <c r="H12" s="417">
        <v>798</v>
      </c>
      <c r="I12" s="418" t="s">
        <v>862</v>
      </c>
      <c r="J12" s="408" t="s">
        <v>915</v>
      </c>
      <c r="K12" s="408">
        <f t="shared" ref="K12" si="5">H12-F12</f>
        <v>-49.5</v>
      </c>
      <c r="L12" s="409">
        <f t="shared" ref="L12" si="6">(F12*-0.7)/100</f>
        <v>-5.9325000000000001</v>
      </c>
      <c r="M12" s="410">
        <f t="shared" ref="M12" si="7">(K12+L12)/F12</f>
        <v>-6.5407079646017691E-2</v>
      </c>
      <c r="N12" s="408" t="s">
        <v>601</v>
      </c>
      <c r="O12" s="411">
        <v>44623</v>
      </c>
      <c r="P12" s="409"/>
      <c r="Q12" s="246"/>
      <c r="R12" s="246" t="s">
        <v>590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2.75" customHeight="1">
      <c r="A13" s="399">
        <v>4</v>
      </c>
      <c r="B13" s="386">
        <v>44620</v>
      </c>
      <c r="C13" s="400"/>
      <c r="D13" s="401" t="s">
        <v>488</v>
      </c>
      <c r="E13" s="402" t="s">
        <v>591</v>
      </c>
      <c r="F13" s="399">
        <v>148</v>
      </c>
      <c r="G13" s="399">
        <v>138</v>
      </c>
      <c r="H13" s="402">
        <v>156</v>
      </c>
      <c r="I13" s="403" t="s">
        <v>870</v>
      </c>
      <c r="J13" s="404" t="s">
        <v>917</v>
      </c>
      <c r="K13" s="404">
        <f t="shared" ref="K13:K14" si="8">H13-F13</f>
        <v>8</v>
      </c>
      <c r="L13" s="405">
        <f>(F13*-0.4)/100</f>
        <v>-0.59200000000000008</v>
      </c>
      <c r="M13" s="406">
        <f t="shared" ref="M13:M14" si="9">(K13+L13)/F13</f>
        <v>5.0054054054054054E-2</v>
      </c>
      <c r="N13" s="404" t="s">
        <v>589</v>
      </c>
      <c r="O13" s="407">
        <v>44623</v>
      </c>
      <c r="P13" s="405"/>
      <c r="Q13" s="246"/>
      <c r="R13" s="246" t="s">
        <v>590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310">
        <v>5</v>
      </c>
      <c r="B14" s="398">
        <v>44620</v>
      </c>
      <c r="C14" s="415"/>
      <c r="D14" s="416" t="s">
        <v>114</v>
      </c>
      <c r="E14" s="417" t="s">
        <v>591</v>
      </c>
      <c r="F14" s="310">
        <v>2360</v>
      </c>
      <c r="G14" s="310">
        <v>2230</v>
      </c>
      <c r="H14" s="417">
        <v>2230</v>
      </c>
      <c r="I14" s="418" t="s">
        <v>871</v>
      </c>
      <c r="J14" s="408" t="s">
        <v>925</v>
      </c>
      <c r="K14" s="408">
        <f t="shared" si="8"/>
        <v>-130</v>
      </c>
      <c r="L14" s="409">
        <f t="shared" ref="L14" si="10">(F14*-0.7)/100</f>
        <v>-16.52</v>
      </c>
      <c r="M14" s="410">
        <f t="shared" si="9"/>
        <v>-6.208474576271187E-2</v>
      </c>
      <c r="N14" s="408" t="s">
        <v>601</v>
      </c>
      <c r="O14" s="411">
        <v>44624</v>
      </c>
      <c r="P14" s="409"/>
      <c r="Q14" s="246"/>
      <c r="R14" s="246" t="s">
        <v>590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2.75" customHeight="1">
      <c r="A15" s="427">
        <v>6</v>
      </c>
      <c r="B15" s="398">
        <v>44620</v>
      </c>
      <c r="C15" s="428"/>
      <c r="D15" s="429" t="s">
        <v>124</v>
      </c>
      <c r="E15" s="430" t="s">
        <v>591</v>
      </c>
      <c r="F15" s="427">
        <v>715</v>
      </c>
      <c r="G15" s="427">
        <v>675</v>
      </c>
      <c r="H15" s="430">
        <f>(675+738.5)/2</f>
        <v>706.75</v>
      </c>
      <c r="I15" s="431" t="s">
        <v>872</v>
      </c>
      <c r="J15" s="408" t="s">
        <v>956</v>
      </c>
      <c r="K15" s="408">
        <f t="shared" ref="K15:K17" si="11">H15-F15</f>
        <v>-8.25</v>
      </c>
      <c r="L15" s="409">
        <f>(F15*-0.4)/100</f>
        <v>-2.86</v>
      </c>
      <c r="M15" s="410">
        <f t="shared" ref="M15:M17" si="12">(K15+L15)/F15</f>
        <v>-1.5538461538461537E-2</v>
      </c>
      <c r="N15" s="408" t="s">
        <v>601</v>
      </c>
      <c r="O15" s="411">
        <v>44628</v>
      </c>
      <c r="P15" s="432"/>
      <c r="Q15" s="246"/>
      <c r="R15" s="246" t="s">
        <v>590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310">
        <v>7</v>
      </c>
      <c r="B16" s="398">
        <v>44620</v>
      </c>
      <c r="C16" s="415"/>
      <c r="D16" s="416" t="s">
        <v>39</v>
      </c>
      <c r="E16" s="417" t="s">
        <v>591</v>
      </c>
      <c r="F16" s="310">
        <v>925</v>
      </c>
      <c r="G16" s="310">
        <v>860</v>
      </c>
      <c r="H16" s="417">
        <v>860</v>
      </c>
      <c r="I16" s="418" t="s">
        <v>873</v>
      </c>
      <c r="J16" s="408" t="s">
        <v>926</v>
      </c>
      <c r="K16" s="408">
        <f t="shared" si="11"/>
        <v>-65</v>
      </c>
      <c r="L16" s="409">
        <f t="shared" ref="L16" si="13">(F16*-0.7)/100</f>
        <v>-6.4749999999999996</v>
      </c>
      <c r="M16" s="410">
        <f t="shared" si="12"/>
        <v>-7.7270270270270267E-2</v>
      </c>
      <c r="N16" s="408" t="s">
        <v>601</v>
      </c>
      <c r="O16" s="411">
        <v>44624</v>
      </c>
      <c r="P16" s="409"/>
      <c r="Q16" s="246"/>
      <c r="R16" s="246" t="s">
        <v>590</v>
      </c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436">
        <v>8</v>
      </c>
      <c r="B17" s="451">
        <v>44622</v>
      </c>
      <c r="C17" s="452"/>
      <c r="D17" s="453" t="s">
        <v>75</v>
      </c>
      <c r="E17" s="454" t="s">
        <v>591</v>
      </c>
      <c r="F17" s="436">
        <v>669</v>
      </c>
      <c r="G17" s="436">
        <v>618</v>
      </c>
      <c r="H17" s="454">
        <v>707.5</v>
      </c>
      <c r="I17" s="455" t="s">
        <v>889</v>
      </c>
      <c r="J17" s="424" t="s">
        <v>1053</v>
      </c>
      <c r="K17" s="424">
        <f t="shared" si="11"/>
        <v>38.5</v>
      </c>
      <c r="L17" s="421">
        <f>(F17*-0.7)/100</f>
        <v>-4.6829999999999998</v>
      </c>
      <c r="M17" s="425">
        <f t="shared" si="12"/>
        <v>5.0548579970104632E-2</v>
      </c>
      <c r="N17" s="424" t="s">
        <v>589</v>
      </c>
      <c r="O17" s="426">
        <v>44635</v>
      </c>
      <c r="P17" s="421"/>
      <c r="Q17" s="246"/>
      <c r="R17" s="246" t="s">
        <v>590</v>
      </c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285">
        <v>9</v>
      </c>
      <c r="B18" s="386">
        <v>44623</v>
      </c>
      <c r="C18" s="456"/>
      <c r="D18" s="457" t="s">
        <v>43</v>
      </c>
      <c r="E18" s="458" t="s">
        <v>591</v>
      </c>
      <c r="F18" s="285">
        <v>1997.5</v>
      </c>
      <c r="G18" s="285">
        <v>1870</v>
      </c>
      <c r="H18" s="458">
        <v>2115</v>
      </c>
      <c r="I18" s="459" t="s">
        <v>897</v>
      </c>
      <c r="J18" s="404" t="s">
        <v>1055</v>
      </c>
      <c r="K18" s="404">
        <f t="shared" ref="K18" si="14">H18-F18</f>
        <v>117.5</v>
      </c>
      <c r="L18" s="405">
        <f>(F18*-0.7)/100</f>
        <v>-13.9825</v>
      </c>
      <c r="M18" s="406">
        <f t="shared" ref="M18" si="15">(K18+L18)/F18</f>
        <v>5.1823529411764706E-2</v>
      </c>
      <c r="N18" s="404" t="s">
        <v>589</v>
      </c>
      <c r="O18" s="407">
        <v>44636</v>
      </c>
      <c r="P18" s="404"/>
      <c r="Q18" s="246"/>
      <c r="R18" s="246" t="s">
        <v>590</v>
      </c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s="247" customFormat="1" ht="13.9" customHeight="1">
      <c r="A19" s="436">
        <v>10</v>
      </c>
      <c r="B19" s="451">
        <v>44627</v>
      </c>
      <c r="C19" s="452"/>
      <c r="D19" s="453" t="s">
        <v>206</v>
      </c>
      <c r="E19" s="454" t="s">
        <v>591</v>
      </c>
      <c r="F19" s="436">
        <v>1070</v>
      </c>
      <c r="G19" s="436">
        <v>990</v>
      </c>
      <c r="H19" s="454">
        <v>1132.5</v>
      </c>
      <c r="I19" s="455" t="s">
        <v>942</v>
      </c>
      <c r="J19" s="424" t="s">
        <v>987</v>
      </c>
      <c r="K19" s="424">
        <f t="shared" ref="K19:K22" si="16">H19-F19</f>
        <v>62.5</v>
      </c>
      <c r="L19" s="421">
        <f>(F19*-0.7)/100</f>
        <v>-7.49</v>
      </c>
      <c r="M19" s="425">
        <f t="shared" ref="M19:M22" si="17">(K19+L19)/F19</f>
        <v>5.1411214953271028E-2</v>
      </c>
      <c r="N19" s="424" t="s">
        <v>589</v>
      </c>
      <c r="O19" s="426">
        <v>44629</v>
      </c>
      <c r="P19" s="421"/>
      <c r="Q19" s="246"/>
      <c r="R19" s="246" t="s">
        <v>590</v>
      </c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</row>
    <row r="20" spans="1:38" s="247" customFormat="1" ht="13.9" customHeight="1">
      <c r="A20" s="441">
        <v>11</v>
      </c>
      <c r="B20" s="442">
        <v>44627</v>
      </c>
      <c r="C20" s="443"/>
      <c r="D20" s="444" t="s">
        <v>488</v>
      </c>
      <c r="E20" s="445" t="s">
        <v>591</v>
      </c>
      <c r="F20" s="441">
        <v>146.5</v>
      </c>
      <c r="G20" s="441">
        <v>135</v>
      </c>
      <c r="H20" s="445">
        <v>153.5</v>
      </c>
      <c r="I20" s="446" t="s">
        <v>870</v>
      </c>
      <c r="J20" s="447" t="s">
        <v>1007</v>
      </c>
      <c r="K20" s="447">
        <f t="shared" si="16"/>
        <v>7</v>
      </c>
      <c r="L20" s="448">
        <f t="shared" ref="L20:L22" si="18">(F20*-0.7)/100</f>
        <v>-1.0255000000000001</v>
      </c>
      <c r="M20" s="449">
        <f t="shared" si="17"/>
        <v>4.0781569965870304E-2</v>
      </c>
      <c r="N20" s="447" t="s">
        <v>589</v>
      </c>
      <c r="O20" s="450">
        <v>44630</v>
      </c>
      <c r="P20" s="447">
        <f>VLOOKUP(D20,'MidCap Intra'!B16:C571,2,0)</f>
        <v>148.19999999999999</v>
      </c>
      <c r="Q20" s="246"/>
      <c r="R20" s="246" t="s">
        <v>590</v>
      </c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</row>
    <row r="21" spans="1:38" s="247" customFormat="1" ht="13.9" customHeight="1">
      <c r="A21" s="285">
        <v>12</v>
      </c>
      <c r="B21" s="386">
        <v>44627</v>
      </c>
      <c r="C21" s="456"/>
      <c r="D21" s="457" t="s">
        <v>186</v>
      </c>
      <c r="E21" s="458" t="s">
        <v>591</v>
      </c>
      <c r="F21" s="285">
        <v>2280</v>
      </c>
      <c r="G21" s="285">
        <v>2170</v>
      </c>
      <c r="H21" s="458">
        <v>2410</v>
      </c>
      <c r="I21" s="459" t="s">
        <v>943</v>
      </c>
      <c r="J21" s="404" t="s">
        <v>1010</v>
      </c>
      <c r="K21" s="404">
        <f t="shared" si="16"/>
        <v>130</v>
      </c>
      <c r="L21" s="405">
        <f t="shared" si="18"/>
        <v>-15.96</v>
      </c>
      <c r="M21" s="406">
        <f t="shared" si="17"/>
        <v>5.001754385964912E-2</v>
      </c>
      <c r="N21" s="404" t="s">
        <v>589</v>
      </c>
      <c r="O21" s="407">
        <v>44631</v>
      </c>
      <c r="P21" s="404"/>
      <c r="Q21" s="246"/>
      <c r="R21" s="246" t="s">
        <v>590</v>
      </c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  <c r="AH21" s="246"/>
      <c r="AI21" s="246"/>
      <c r="AJ21" s="246"/>
      <c r="AK21" s="246"/>
      <c r="AL21" s="246"/>
    </row>
    <row r="22" spans="1:38" s="247" customFormat="1" ht="13.9" customHeight="1">
      <c r="A22" s="436">
        <v>13</v>
      </c>
      <c r="B22" s="451">
        <v>44629</v>
      </c>
      <c r="C22" s="452"/>
      <c r="D22" s="453" t="s">
        <v>136</v>
      </c>
      <c r="E22" s="454" t="s">
        <v>591</v>
      </c>
      <c r="F22" s="436">
        <v>733</v>
      </c>
      <c r="G22" s="436">
        <v>690</v>
      </c>
      <c r="H22" s="454">
        <v>777</v>
      </c>
      <c r="I22" s="455" t="s">
        <v>992</v>
      </c>
      <c r="J22" s="424" t="s">
        <v>1077</v>
      </c>
      <c r="K22" s="424">
        <f t="shared" si="16"/>
        <v>44</v>
      </c>
      <c r="L22" s="421">
        <f t="shared" si="18"/>
        <v>-5.1310000000000002</v>
      </c>
      <c r="M22" s="425">
        <f t="shared" si="17"/>
        <v>5.3027285129604362E-2</v>
      </c>
      <c r="N22" s="424" t="s">
        <v>589</v>
      </c>
      <c r="O22" s="426">
        <v>44637</v>
      </c>
      <c r="P22" s="424"/>
      <c r="Q22" s="246"/>
      <c r="R22" s="246" t="s">
        <v>590</v>
      </c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46"/>
      <c r="AJ22" s="246"/>
      <c r="AK22" s="246"/>
      <c r="AL22" s="246"/>
    </row>
    <row r="23" spans="1:38" s="247" customFormat="1" ht="13.9" customHeight="1">
      <c r="A23" s="251">
        <v>14</v>
      </c>
      <c r="B23" s="248">
        <v>44637</v>
      </c>
      <c r="C23" s="370"/>
      <c r="D23" s="347" t="s">
        <v>532</v>
      </c>
      <c r="E23" s="348" t="s">
        <v>591</v>
      </c>
      <c r="F23" s="251" t="s">
        <v>1076</v>
      </c>
      <c r="G23" s="251">
        <v>1090</v>
      </c>
      <c r="H23" s="348"/>
      <c r="I23" s="349" t="s">
        <v>854</v>
      </c>
      <c r="J23" s="302" t="s">
        <v>592</v>
      </c>
      <c r="K23" s="302"/>
      <c r="L23" s="303"/>
      <c r="M23" s="304"/>
      <c r="N23" s="302"/>
      <c r="O23" s="339"/>
      <c r="P23" s="302"/>
      <c r="Q23" s="246"/>
      <c r="R23" s="246" t="s">
        <v>590</v>
      </c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46"/>
      <c r="AF23" s="246"/>
      <c r="AG23" s="246"/>
      <c r="AH23" s="246"/>
      <c r="AI23" s="246"/>
      <c r="AJ23" s="246"/>
      <c r="AK23" s="246"/>
      <c r="AL23" s="246"/>
    </row>
    <row r="24" spans="1:38" s="247" customFormat="1" ht="13.9" customHeight="1">
      <c r="A24" s="251">
        <v>15</v>
      </c>
      <c r="B24" s="248">
        <v>44641</v>
      </c>
      <c r="C24" s="370"/>
      <c r="D24" s="347" t="s">
        <v>281</v>
      </c>
      <c r="E24" s="348" t="s">
        <v>591</v>
      </c>
      <c r="F24" s="251" t="s">
        <v>1113</v>
      </c>
      <c r="G24" s="251">
        <v>1530</v>
      </c>
      <c r="H24" s="348"/>
      <c r="I24" s="349" t="s">
        <v>1114</v>
      </c>
      <c r="J24" s="302" t="s">
        <v>592</v>
      </c>
      <c r="K24" s="302"/>
      <c r="L24" s="303"/>
      <c r="M24" s="304"/>
      <c r="N24" s="302"/>
      <c r="O24" s="339"/>
      <c r="P24" s="302"/>
      <c r="Q24" s="246"/>
      <c r="R24" s="246"/>
      <c r="S24" s="246"/>
      <c r="T24" s="246"/>
      <c r="U24" s="246"/>
      <c r="V24" s="246"/>
      <c r="W24" s="246"/>
      <c r="X24" s="246"/>
      <c r="Y24" s="246"/>
      <c r="Z24" s="246"/>
      <c r="AA24" s="246"/>
      <c r="AB24" s="246"/>
      <c r="AC24" s="246"/>
      <c r="AD24" s="246"/>
      <c r="AE24" s="246"/>
      <c r="AF24" s="246"/>
      <c r="AG24" s="246"/>
      <c r="AH24" s="246"/>
      <c r="AI24" s="246"/>
      <c r="AJ24" s="246"/>
      <c r="AK24" s="246"/>
      <c r="AL24" s="246"/>
    </row>
    <row r="25" spans="1:38" s="247" customFormat="1" ht="13.9" customHeight="1">
      <c r="A25" s="251">
        <v>16</v>
      </c>
      <c r="B25" s="248">
        <v>44641</v>
      </c>
      <c r="C25" s="370"/>
      <c r="D25" s="347" t="s">
        <v>477</v>
      </c>
      <c r="E25" s="348" t="s">
        <v>591</v>
      </c>
      <c r="F25" s="251" t="s">
        <v>1121</v>
      </c>
      <c r="G25" s="251">
        <v>115</v>
      </c>
      <c r="H25" s="348"/>
      <c r="I25" s="349">
        <v>135</v>
      </c>
      <c r="J25" s="302" t="s">
        <v>592</v>
      </c>
      <c r="K25" s="302"/>
      <c r="L25" s="303"/>
      <c r="M25" s="304"/>
      <c r="N25" s="302"/>
      <c r="O25" s="339"/>
      <c r="P25" s="302"/>
      <c r="Q25" s="246"/>
      <c r="R25" s="246"/>
      <c r="S25" s="246"/>
      <c r="T25" s="246"/>
      <c r="U25" s="246"/>
      <c r="V25" s="246"/>
      <c r="W25" s="246"/>
      <c r="X25" s="246"/>
      <c r="Y25" s="246"/>
      <c r="Z25" s="246"/>
      <c r="AA25" s="246"/>
      <c r="AB25" s="246"/>
      <c r="AC25" s="246"/>
      <c r="AD25" s="246"/>
      <c r="AE25" s="246"/>
      <c r="AF25" s="246"/>
      <c r="AG25" s="246"/>
      <c r="AH25" s="246"/>
      <c r="AI25" s="246"/>
      <c r="AJ25" s="246"/>
      <c r="AK25" s="246"/>
      <c r="AL25" s="246"/>
    </row>
    <row r="26" spans="1:38" s="247" customFormat="1" ht="13.9" customHeight="1">
      <c r="A26" s="251">
        <v>17</v>
      </c>
      <c r="B26" s="248">
        <v>44642</v>
      </c>
      <c r="C26" s="370"/>
      <c r="D26" s="347" t="s">
        <v>131</v>
      </c>
      <c r="E26" s="348" t="s">
        <v>591</v>
      </c>
      <c r="F26" s="251" t="s">
        <v>1163</v>
      </c>
      <c r="G26" s="251">
        <v>1680</v>
      </c>
      <c r="H26" s="348"/>
      <c r="I26" s="349" t="s">
        <v>1164</v>
      </c>
      <c r="J26" s="302" t="s">
        <v>592</v>
      </c>
      <c r="K26" s="302"/>
      <c r="L26" s="303"/>
      <c r="M26" s="304"/>
      <c r="N26" s="302"/>
      <c r="O26" s="339"/>
      <c r="P26" s="302"/>
      <c r="Q26" s="246"/>
      <c r="R26" s="246"/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46"/>
      <c r="AD26" s="246"/>
      <c r="AE26" s="246"/>
      <c r="AF26" s="246"/>
      <c r="AG26" s="246"/>
      <c r="AH26" s="246"/>
      <c r="AI26" s="246"/>
      <c r="AJ26" s="246"/>
      <c r="AK26" s="246"/>
      <c r="AL26" s="246"/>
    </row>
    <row r="27" spans="1:38" s="247" customFormat="1" ht="13.9" customHeight="1">
      <c r="A27" s="251"/>
      <c r="B27" s="248"/>
      <c r="C27" s="370"/>
      <c r="D27" s="347"/>
      <c r="E27" s="348"/>
      <c r="F27" s="251"/>
      <c r="G27" s="251"/>
      <c r="H27" s="348"/>
      <c r="I27" s="349"/>
      <c r="J27" s="302"/>
      <c r="K27" s="302"/>
      <c r="L27" s="303"/>
      <c r="M27" s="304"/>
      <c r="N27" s="302"/>
      <c r="O27" s="339"/>
      <c r="P27" s="302"/>
      <c r="Q27" s="246"/>
      <c r="R27" s="246"/>
      <c r="S27" s="246"/>
      <c r="T27" s="246"/>
      <c r="U27" s="246"/>
      <c r="V27" s="246"/>
      <c r="W27" s="246"/>
      <c r="X27" s="246"/>
      <c r="Y27" s="246"/>
      <c r="Z27" s="246"/>
      <c r="AA27" s="246"/>
      <c r="AB27" s="246"/>
      <c r="AC27" s="246"/>
      <c r="AD27" s="246"/>
      <c r="AE27" s="246"/>
      <c r="AF27" s="246"/>
      <c r="AG27" s="246"/>
      <c r="AH27" s="246"/>
      <c r="AI27" s="246"/>
      <c r="AJ27" s="246"/>
      <c r="AK27" s="246"/>
      <c r="AL27" s="246"/>
    </row>
    <row r="28" spans="1:38" ht="13.9" customHeight="1">
      <c r="A28" s="371"/>
      <c r="B28" s="372"/>
      <c r="C28" s="373"/>
      <c r="D28" s="374"/>
      <c r="E28" s="375"/>
      <c r="F28" s="371"/>
      <c r="G28" s="371"/>
      <c r="H28" s="375"/>
      <c r="I28" s="376"/>
      <c r="J28" s="377"/>
      <c r="K28" s="371"/>
      <c r="L28" s="372"/>
      <c r="M28" s="373"/>
      <c r="N28" s="374"/>
      <c r="O28" s="375"/>
      <c r="P28" s="369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ht="14.25" customHeight="1">
      <c r="A29" s="107"/>
      <c r="B29" s="108"/>
      <c r="C29" s="109"/>
      <c r="D29" s="110"/>
      <c r="E29" s="111"/>
      <c r="F29" s="111"/>
      <c r="H29" s="111"/>
      <c r="I29" s="112"/>
      <c r="J29" s="113"/>
      <c r="K29" s="113"/>
      <c r="L29" s="114"/>
      <c r="M29" s="115"/>
      <c r="N29" s="116"/>
      <c r="O29" s="117"/>
      <c r="P29" s="118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4.25" customHeight="1">
      <c r="A30" s="107"/>
      <c r="B30" s="108"/>
      <c r="C30" s="109"/>
      <c r="D30" s="110"/>
      <c r="E30" s="111"/>
      <c r="F30" s="111"/>
      <c r="G30" s="107"/>
      <c r="H30" s="111"/>
      <c r="I30" s="112"/>
      <c r="J30" s="113"/>
      <c r="K30" s="113"/>
      <c r="L30" s="114"/>
      <c r="M30" s="115"/>
      <c r="N30" s="116"/>
      <c r="O30" s="117"/>
      <c r="P30" s="118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ht="12" customHeight="1">
      <c r="A31" s="119" t="s">
        <v>593</v>
      </c>
      <c r="B31" s="120"/>
      <c r="C31" s="121"/>
      <c r="D31" s="122"/>
      <c r="E31" s="123"/>
      <c r="F31" s="123"/>
      <c r="G31" s="123"/>
      <c r="H31" s="123"/>
      <c r="I31" s="123"/>
      <c r="J31" s="124"/>
      <c r="K31" s="123"/>
      <c r="L31" s="125"/>
      <c r="M31" s="56"/>
      <c r="N31" s="124"/>
      <c r="O31" s="12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ht="12" customHeight="1">
      <c r="A32" s="126" t="s">
        <v>594</v>
      </c>
      <c r="B32" s="119"/>
      <c r="C32" s="119"/>
      <c r="D32" s="119"/>
      <c r="E32" s="41"/>
      <c r="F32" s="127" t="s">
        <v>595</v>
      </c>
      <c r="G32" s="6"/>
      <c r="H32" s="6"/>
      <c r="I32" s="6"/>
      <c r="J32" s="128"/>
      <c r="K32" s="129"/>
      <c r="L32" s="129"/>
      <c r="M32" s="130"/>
      <c r="N32" s="1"/>
      <c r="O32" s="13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" customHeight="1">
      <c r="A33" s="119" t="s">
        <v>596</v>
      </c>
      <c r="B33" s="119"/>
      <c r="C33" s="119"/>
      <c r="D33" s="119" t="s">
        <v>852</v>
      </c>
      <c r="E33" s="6"/>
      <c r="F33" s="127" t="s">
        <v>597</v>
      </c>
      <c r="G33" s="6"/>
      <c r="H33" s="6"/>
      <c r="I33" s="6"/>
      <c r="J33" s="128"/>
      <c r="K33" s="129"/>
      <c r="L33" s="129"/>
      <c r="M33" s="130"/>
      <c r="N33" s="1"/>
      <c r="O33" s="13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" customHeight="1">
      <c r="A34" s="119"/>
      <c r="B34" s="119"/>
      <c r="C34" s="119"/>
      <c r="D34" s="119"/>
      <c r="E34" s="6"/>
      <c r="F34" s="6"/>
      <c r="G34" s="6"/>
      <c r="H34" s="6"/>
      <c r="I34" s="6"/>
      <c r="J34" s="132"/>
      <c r="K34" s="129"/>
      <c r="L34" s="129"/>
      <c r="M34" s="6"/>
      <c r="N34" s="133"/>
      <c r="O34" s="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.75" customHeight="1">
      <c r="A35" s="1"/>
      <c r="B35" s="134" t="s">
        <v>598</v>
      </c>
      <c r="C35" s="134"/>
      <c r="D35" s="134"/>
      <c r="E35" s="134"/>
      <c r="F35" s="135"/>
      <c r="G35" s="6"/>
      <c r="H35" s="6"/>
      <c r="I35" s="136"/>
      <c r="J35" s="137"/>
      <c r="K35" s="138"/>
      <c r="L35" s="137"/>
      <c r="M35" s="6"/>
      <c r="N35" s="1"/>
      <c r="O35" s="1"/>
      <c r="P35" s="1"/>
      <c r="R35" s="56"/>
      <c r="S35" s="1"/>
      <c r="T35" s="1"/>
      <c r="U35" s="1"/>
      <c r="V35" s="1"/>
      <c r="W35" s="1"/>
      <c r="X35" s="1"/>
      <c r="Y35" s="1"/>
      <c r="Z35" s="1"/>
    </row>
    <row r="36" spans="1:38" ht="38.25" customHeight="1">
      <c r="A36" s="95" t="s">
        <v>16</v>
      </c>
      <c r="B36" s="96" t="s">
        <v>566</v>
      </c>
      <c r="C36" s="98"/>
      <c r="D36" s="97" t="s">
        <v>577</v>
      </c>
      <c r="E36" s="96" t="s">
        <v>578</v>
      </c>
      <c r="F36" s="96" t="s">
        <v>579</v>
      </c>
      <c r="G36" s="96" t="s">
        <v>599</v>
      </c>
      <c r="H36" s="96" t="s">
        <v>581</v>
      </c>
      <c r="I36" s="96" t="s">
        <v>582</v>
      </c>
      <c r="J36" s="96" t="s">
        <v>583</v>
      </c>
      <c r="K36" s="96" t="s">
        <v>600</v>
      </c>
      <c r="L36" s="140" t="s">
        <v>585</v>
      </c>
      <c r="M36" s="98" t="s">
        <v>586</v>
      </c>
      <c r="N36" s="95" t="s">
        <v>587</v>
      </c>
      <c r="O36" s="309" t="s">
        <v>588</v>
      </c>
      <c r="P36" s="282"/>
      <c r="Q36" s="1"/>
      <c r="R36" s="306"/>
      <c r="S36" s="306"/>
      <c r="T36" s="306"/>
      <c r="U36" s="295"/>
      <c r="V36" s="295"/>
      <c r="W36" s="295"/>
      <c r="X36" s="295"/>
      <c r="Y36" s="295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s="257" customFormat="1" ht="15" customHeight="1">
      <c r="A37" s="412">
        <v>1</v>
      </c>
      <c r="B37" s="386">
        <v>44620</v>
      </c>
      <c r="C37" s="413"/>
      <c r="D37" s="414" t="s">
        <v>66</v>
      </c>
      <c r="E37" s="285" t="s">
        <v>591</v>
      </c>
      <c r="F37" s="285">
        <v>1812.5</v>
      </c>
      <c r="G37" s="285">
        <v>1750</v>
      </c>
      <c r="H37" s="285">
        <v>1862</v>
      </c>
      <c r="I37" s="285" t="s">
        <v>877</v>
      </c>
      <c r="J37" s="404" t="s">
        <v>957</v>
      </c>
      <c r="K37" s="404">
        <f t="shared" ref="K37" si="19">H37-F37</f>
        <v>49.5</v>
      </c>
      <c r="L37" s="405">
        <f>(F37*-0.7)/100</f>
        <v>-12.6875</v>
      </c>
      <c r="M37" s="406">
        <f t="shared" ref="M37" si="20">(K37+L37)/F37</f>
        <v>2.0310344827586205E-2</v>
      </c>
      <c r="N37" s="404" t="s">
        <v>589</v>
      </c>
      <c r="O37" s="426">
        <v>44628</v>
      </c>
      <c r="P37" s="307"/>
      <c r="Q37" s="307"/>
      <c r="R37" s="308" t="s">
        <v>590</v>
      </c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305"/>
      <c r="AJ37" s="294"/>
      <c r="AK37" s="294"/>
      <c r="AL37" s="294"/>
    </row>
    <row r="38" spans="1:38" s="257" customFormat="1" ht="15" customHeight="1">
      <c r="A38" s="412">
        <v>2</v>
      </c>
      <c r="B38" s="386">
        <v>44622</v>
      </c>
      <c r="C38" s="413"/>
      <c r="D38" s="414" t="s">
        <v>890</v>
      </c>
      <c r="E38" s="285" t="s">
        <v>591</v>
      </c>
      <c r="F38" s="285">
        <v>642</v>
      </c>
      <c r="G38" s="285">
        <v>618</v>
      </c>
      <c r="H38" s="285">
        <v>661</v>
      </c>
      <c r="I38" s="285" t="s">
        <v>891</v>
      </c>
      <c r="J38" s="404" t="s">
        <v>914</v>
      </c>
      <c r="K38" s="404">
        <f t="shared" ref="K38:K40" si="21">H38-F38</f>
        <v>19</v>
      </c>
      <c r="L38" s="405">
        <f>(F38*-0.7)/100</f>
        <v>-4.4939999999999998</v>
      </c>
      <c r="M38" s="406">
        <f t="shared" ref="M38:M40" si="22">(K38+L38)/F38</f>
        <v>2.2595015576323988E-2</v>
      </c>
      <c r="N38" s="404" t="s">
        <v>589</v>
      </c>
      <c r="O38" s="407">
        <v>44620</v>
      </c>
      <c r="P38" s="307"/>
      <c r="Q38" s="307"/>
      <c r="R38" s="308" t="s">
        <v>1009</v>
      </c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246"/>
      <c r="AI38" s="305"/>
      <c r="AJ38" s="294"/>
      <c r="AK38" s="294"/>
      <c r="AL38" s="294"/>
    </row>
    <row r="39" spans="1:38" s="257" customFormat="1" ht="15" customHeight="1">
      <c r="A39" s="422">
        <v>3</v>
      </c>
      <c r="B39" s="398">
        <v>44623</v>
      </c>
      <c r="C39" s="419"/>
      <c r="D39" s="423" t="s">
        <v>250</v>
      </c>
      <c r="E39" s="310" t="s">
        <v>591</v>
      </c>
      <c r="F39" s="310">
        <v>411</v>
      </c>
      <c r="G39" s="310">
        <v>398</v>
      </c>
      <c r="H39" s="310">
        <v>398</v>
      </c>
      <c r="I39" s="310" t="s">
        <v>898</v>
      </c>
      <c r="J39" s="408" t="s">
        <v>932</v>
      </c>
      <c r="K39" s="408">
        <f t="shared" si="21"/>
        <v>-13</v>
      </c>
      <c r="L39" s="409">
        <f>(F39*-0.07)/100</f>
        <v>-0.28770000000000001</v>
      </c>
      <c r="M39" s="410">
        <f t="shared" si="22"/>
        <v>-3.2330170316301698E-2</v>
      </c>
      <c r="N39" s="408" t="s">
        <v>601</v>
      </c>
      <c r="O39" s="411">
        <v>44624</v>
      </c>
      <c r="P39" s="307"/>
      <c r="Q39" s="307"/>
      <c r="R39" s="308" t="s">
        <v>1009</v>
      </c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305"/>
      <c r="AJ39" s="294"/>
      <c r="AK39" s="294"/>
      <c r="AL39" s="294"/>
    </row>
    <row r="40" spans="1:38" s="257" customFormat="1" ht="15" customHeight="1">
      <c r="A40" s="422">
        <v>4</v>
      </c>
      <c r="B40" s="398">
        <v>44623</v>
      </c>
      <c r="C40" s="419"/>
      <c r="D40" s="423" t="s">
        <v>81</v>
      </c>
      <c r="E40" s="310" t="s">
        <v>591</v>
      </c>
      <c r="F40" s="310">
        <v>3405</v>
      </c>
      <c r="G40" s="310">
        <v>3290</v>
      </c>
      <c r="H40" s="310">
        <v>3290</v>
      </c>
      <c r="I40" s="310" t="s">
        <v>899</v>
      </c>
      <c r="J40" s="408" t="s">
        <v>954</v>
      </c>
      <c r="K40" s="408">
        <f t="shared" si="21"/>
        <v>-115</v>
      </c>
      <c r="L40" s="409">
        <f>(F40*-0.07)/100</f>
        <v>-2.3835000000000002</v>
      </c>
      <c r="M40" s="410">
        <f t="shared" si="22"/>
        <v>-3.4473861967694565E-2</v>
      </c>
      <c r="N40" s="408" t="s">
        <v>601</v>
      </c>
      <c r="O40" s="411">
        <v>44627</v>
      </c>
      <c r="P40" s="307"/>
      <c r="Q40" s="307"/>
      <c r="R40" s="308" t="s">
        <v>590</v>
      </c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  <c r="AI40" s="305"/>
      <c r="AJ40" s="294"/>
      <c r="AK40" s="294"/>
      <c r="AL40" s="294"/>
    </row>
    <row r="41" spans="1:38" s="257" customFormat="1" ht="15" customHeight="1">
      <c r="A41" s="422">
        <v>5</v>
      </c>
      <c r="B41" s="398">
        <v>44623</v>
      </c>
      <c r="C41" s="419"/>
      <c r="D41" s="423" t="s">
        <v>145</v>
      </c>
      <c r="E41" s="310" t="s">
        <v>591</v>
      </c>
      <c r="F41" s="310">
        <v>1775</v>
      </c>
      <c r="G41" s="310">
        <v>1730</v>
      </c>
      <c r="H41" s="310">
        <v>1730</v>
      </c>
      <c r="I41" s="310" t="s">
        <v>900</v>
      </c>
      <c r="J41" s="408" t="s">
        <v>931</v>
      </c>
      <c r="K41" s="408">
        <f t="shared" ref="K41" si="23">H41-F41</f>
        <v>-45</v>
      </c>
      <c r="L41" s="409">
        <f>(F41*-0.07)/100</f>
        <v>-1.2425000000000002</v>
      </c>
      <c r="M41" s="410">
        <f t="shared" ref="M41" si="24">(K41+L41)/F41</f>
        <v>-2.6052112676056338E-2</v>
      </c>
      <c r="N41" s="408" t="s">
        <v>601</v>
      </c>
      <c r="O41" s="411">
        <v>44624</v>
      </c>
      <c r="P41" s="307"/>
      <c r="Q41" s="307"/>
      <c r="R41" s="308" t="s">
        <v>590</v>
      </c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305"/>
      <c r="AJ41" s="294"/>
      <c r="AK41" s="294"/>
      <c r="AL41" s="294"/>
    </row>
    <row r="42" spans="1:38" s="257" customFormat="1" ht="15" customHeight="1">
      <c r="A42" s="422">
        <v>6</v>
      </c>
      <c r="B42" s="398">
        <v>44624</v>
      </c>
      <c r="C42" s="419"/>
      <c r="D42" s="423" t="s">
        <v>449</v>
      </c>
      <c r="E42" s="310" t="s">
        <v>591</v>
      </c>
      <c r="F42" s="310">
        <v>364</v>
      </c>
      <c r="G42" s="310">
        <v>354</v>
      </c>
      <c r="H42" s="310">
        <v>354</v>
      </c>
      <c r="I42" s="310" t="s">
        <v>927</v>
      </c>
      <c r="J42" s="408" t="s">
        <v>930</v>
      </c>
      <c r="K42" s="408">
        <f t="shared" ref="K42" si="25">H42-F42</f>
        <v>-10</v>
      </c>
      <c r="L42" s="409">
        <f>(F42*-0.07)/100</f>
        <v>-0.25480000000000003</v>
      </c>
      <c r="M42" s="410">
        <f t="shared" ref="M42" si="26">(K42+L42)/F42</f>
        <v>-2.8172527472527471E-2</v>
      </c>
      <c r="N42" s="408" t="s">
        <v>601</v>
      </c>
      <c r="O42" s="411">
        <v>44624</v>
      </c>
      <c r="P42" s="307"/>
      <c r="Q42" s="307"/>
      <c r="R42" s="308" t="s">
        <v>590</v>
      </c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305"/>
      <c r="AJ42" s="294"/>
      <c r="AK42" s="294"/>
      <c r="AL42" s="294"/>
    </row>
    <row r="43" spans="1:38" s="257" customFormat="1" ht="15" customHeight="1">
      <c r="A43" s="412">
        <v>7</v>
      </c>
      <c r="B43" s="386">
        <v>44624</v>
      </c>
      <c r="C43" s="413"/>
      <c r="D43" s="414" t="s">
        <v>51</v>
      </c>
      <c r="E43" s="285" t="s">
        <v>591</v>
      </c>
      <c r="F43" s="285">
        <v>288.5</v>
      </c>
      <c r="G43" s="285">
        <v>278</v>
      </c>
      <c r="H43" s="285">
        <v>295.5</v>
      </c>
      <c r="I43" s="285" t="s">
        <v>928</v>
      </c>
      <c r="J43" s="424" t="s">
        <v>929</v>
      </c>
      <c r="K43" s="424">
        <f t="shared" ref="K43:K45" si="27">H43-F43</f>
        <v>7</v>
      </c>
      <c r="L43" s="421">
        <f>(F43*-0.07)/100</f>
        <v>-0.20194999999999999</v>
      </c>
      <c r="M43" s="425">
        <f t="shared" ref="M43:M45" si="28">(K43+L43)/F43</f>
        <v>2.3563431542461006E-2</v>
      </c>
      <c r="N43" s="424" t="s">
        <v>589</v>
      </c>
      <c r="O43" s="426">
        <v>44624</v>
      </c>
      <c r="P43" s="307"/>
      <c r="Q43" s="307"/>
      <c r="R43" s="308" t="s">
        <v>590</v>
      </c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305"/>
      <c r="AJ43" s="294"/>
      <c r="AK43" s="294"/>
      <c r="AL43" s="294"/>
    </row>
    <row r="44" spans="1:38" s="257" customFormat="1" ht="15" customHeight="1">
      <c r="A44" s="422">
        <v>8</v>
      </c>
      <c r="B44" s="398">
        <v>44624</v>
      </c>
      <c r="C44" s="419"/>
      <c r="D44" s="423" t="s">
        <v>131</v>
      </c>
      <c r="E44" s="310" t="s">
        <v>591</v>
      </c>
      <c r="F44" s="310">
        <v>1730</v>
      </c>
      <c r="G44" s="310">
        <v>1675</v>
      </c>
      <c r="H44" s="310">
        <v>1675</v>
      </c>
      <c r="I44" s="310" t="s">
        <v>939</v>
      </c>
      <c r="J44" s="408" t="s">
        <v>952</v>
      </c>
      <c r="K44" s="408">
        <f t="shared" si="27"/>
        <v>-55</v>
      </c>
      <c r="L44" s="409">
        <f t="shared" ref="L44:L45" si="29">(F44*-0.07)/100</f>
        <v>-1.2110000000000001</v>
      </c>
      <c r="M44" s="410">
        <f t="shared" si="28"/>
        <v>-3.2491907514450864E-2</v>
      </c>
      <c r="N44" s="408" t="s">
        <v>601</v>
      </c>
      <c r="O44" s="411">
        <v>44627</v>
      </c>
      <c r="P44" s="307"/>
      <c r="Q44" s="307"/>
      <c r="R44" s="308" t="s">
        <v>590</v>
      </c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246"/>
      <c r="AI44" s="305"/>
      <c r="AJ44" s="294"/>
      <c r="AK44" s="294"/>
      <c r="AL44" s="294"/>
    </row>
    <row r="45" spans="1:38" s="257" customFormat="1" ht="15" customHeight="1">
      <c r="A45" s="422">
        <v>9</v>
      </c>
      <c r="B45" s="398">
        <v>44624</v>
      </c>
      <c r="C45" s="419"/>
      <c r="D45" s="423" t="s">
        <v>941</v>
      </c>
      <c r="E45" s="310" t="s">
        <v>591</v>
      </c>
      <c r="F45" s="310">
        <v>6650</v>
      </c>
      <c r="G45" s="310">
        <v>6490</v>
      </c>
      <c r="H45" s="310">
        <v>6490</v>
      </c>
      <c r="I45" s="310" t="s">
        <v>940</v>
      </c>
      <c r="J45" s="408" t="s">
        <v>953</v>
      </c>
      <c r="K45" s="408">
        <f t="shared" si="27"/>
        <v>-160</v>
      </c>
      <c r="L45" s="409">
        <f t="shared" si="29"/>
        <v>-4.6550000000000002</v>
      </c>
      <c r="M45" s="410">
        <f t="shared" si="28"/>
        <v>-2.476015037593985E-2</v>
      </c>
      <c r="N45" s="408" t="s">
        <v>601</v>
      </c>
      <c r="O45" s="411">
        <v>44627</v>
      </c>
      <c r="P45" s="307"/>
      <c r="Q45" s="307"/>
      <c r="R45" s="308" t="s">
        <v>590</v>
      </c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305"/>
      <c r="AJ45" s="294"/>
      <c r="AK45" s="294"/>
      <c r="AL45" s="294"/>
    </row>
    <row r="46" spans="1:38" s="257" customFormat="1" ht="15" customHeight="1">
      <c r="A46" s="433">
        <v>10</v>
      </c>
      <c r="B46" s="386">
        <v>44627</v>
      </c>
      <c r="C46" s="434"/>
      <c r="D46" s="435" t="s">
        <v>491</v>
      </c>
      <c r="E46" s="436" t="s">
        <v>591</v>
      </c>
      <c r="F46" s="436">
        <v>1520</v>
      </c>
      <c r="G46" s="436">
        <v>1460</v>
      </c>
      <c r="H46" s="436">
        <v>1537.5</v>
      </c>
      <c r="I46" s="436" t="s">
        <v>950</v>
      </c>
      <c r="J46" s="424" t="s">
        <v>951</v>
      </c>
      <c r="K46" s="424">
        <f t="shared" ref="K46" si="30">H46-F46</f>
        <v>17.5</v>
      </c>
      <c r="L46" s="421">
        <f>(F46*-0.07)/100</f>
        <v>-1.0640000000000001</v>
      </c>
      <c r="M46" s="425">
        <f t="shared" ref="M46" si="31">(K46+L46)/F46</f>
        <v>1.0813157894736842E-2</v>
      </c>
      <c r="N46" s="424" t="s">
        <v>589</v>
      </c>
      <c r="O46" s="426">
        <v>44627</v>
      </c>
      <c r="P46" s="307"/>
      <c r="Q46" s="307"/>
      <c r="R46" s="308" t="s">
        <v>590</v>
      </c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305"/>
      <c r="AJ46" s="294"/>
      <c r="AK46" s="294"/>
      <c r="AL46" s="294"/>
    </row>
    <row r="47" spans="1:38" s="257" customFormat="1" ht="15" customHeight="1">
      <c r="A47" s="412">
        <v>11</v>
      </c>
      <c r="B47" s="386">
        <v>44628</v>
      </c>
      <c r="C47" s="413"/>
      <c r="D47" s="414" t="s">
        <v>449</v>
      </c>
      <c r="E47" s="285" t="s">
        <v>591</v>
      </c>
      <c r="F47" s="285">
        <v>347.5</v>
      </c>
      <c r="G47" s="285">
        <v>337</v>
      </c>
      <c r="H47" s="285">
        <v>362</v>
      </c>
      <c r="I47" s="285" t="s">
        <v>964</v>
      </c>
      <c r="J47" s="424" t="s">
        <v>937</v>
      </c>
      <c r="K47" s="424">
        <f t="shared" ref="K47" si="32">H47-F47</f>
        <v>14.5</v>
      </c>
      <c r="L47" s="421">
        <f>(F47*-0.7)/100</f>
        <v>-2.4324999999999997</v>
      </c>
      <c r="M47" s="425">
        <f t="shared" ref="M47" si="33">(K47+L47)/F47</f>
        <v>3.4726618705035975E-2</v>
      </c>
      <c r="N47" s="424" t="s">
        <v>589</v>
      </c>
      <c r="O47" s="426">
        <v>44630</v>
      </c>
      <c r="P47" s="307"/>
      <c r="Q47" s="307"/>
      <c r="R47" s="308" t="s">
        <v>1009</v>
      </c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  <c r="AH47" s="246"/>
      <c r="AI47" s="305"/>
      <c r="AJ47" s="294"/>
      <c r="AK47" s="294"/>
      <c r="AL47" s="294"/>
    </row>
    <row r="48" spans="1:38" s="257" customFormat="1" ht="15" customHeight="1">
      <c r="A48" s="412">
        <v>12</v>
      </c>
      <c r="B48" s="386">
        <v>44628</v>
      </c>
      <c r="C48" s="413"/>
      <c r="D48" s="414" t="s">
        <v>124</v>
      </c>
      <c r="E48" s="285" t="s">
        <v>591</v>
      </c>
      <c r="F48" s="285">
        <v>658.5</v>
      </c>
      <c r="G48" s="285">
        <v>640</v>
      </c>
      <c r="H48" s="285">
        <v>692.5</v>
      </c>
      <c r="I48" s="285" t="s">
        <v>970</v>
      </c>
      <c r="J48" s="424" t="s">
        <v>937</v>
      </c>
      <c r="K48" s="424">
        <f t="shared" ref="K48:K49" si="34">H48-F48</f>
        <v>34</v>
      </c>
      <c r="L48" s="421">
        <f t="shared" ref="L48:L49" si="35">(F48*-0.7)/100</f>
        <v>-4.6094999999999997</v>
      </c>
      <c r="M48" s="425">
        <f t="shared" ref="M48:M49" si="36">(K48+L48)/F48</f>
        <v>4.4632498101746396E-2</v>
      </c>
      <c r="N48" s="424" t="s">
        <v>589</v>
      </c>
      <c r="O48" s="426">
        <v>44630</v>
      </c>
      <c r="P48" s="307"/>
      <c r="Q48" s="307"/>
      <c r="R48" s="308" t="s">
        <v>590</v>
      </c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  <c r="AG48" s="246"/>
      <c r="AH48" s="246"/>
      <c r="AI48" s="305"/>
      <c r="AJ48" s="294"/>
      <c r="AK48" s="294"/>
      <c r="AL48" s="294"/>
    </row>
    <row r="49" spans="1:38" s="257" customFormat="1" ht="15" customHeight="1">
      <c r="A49" s="412">
        <v>13</v>
      </c>
      <c r="B49" s="386">
        <v>44628</v>
      </c>
      <c r="C49" s="413"/>
      <c r="D49" s="414" t="s">
        <v>188</v>
      </c>
      <c r="E49" s="285" t="s">
        <v>591</v>
      </c>
      <c r="F49" s="285">
        <v>1028</v>
      </c>
      <c r="G49" s="285">
        <v>997</v>
      </c>
      <c r="H49" s="285">
        <v>1056</v>
      </c>
      <c r="I49" s="285" t="s">
        <v>977</v>
      </c>
      <c r="J49" s="424" t="s">
        <v>937</v>
      </c>
      <c r="K49" s="424">
        <f t="shared" si="34"/>
        <v>28</v>
      </c>
      <c r="L49" s="421">
        <f t="shared" si="35"/>
        <v>-7.1959999999999988</v>
      </c>
      <c r="M49" s="425">
        <f t="shared" si="36"/>
        <v>2.0237354085603114E-2</v>
      </c>
      <c r="N49" s="424" t="s">
        <v>589</v>
      </c>
      <c r="O49" s="426">
        <v>44630</v>
      </c>
      <c r="P49" s="307"/>
      <c r="Q49" s="307"/>
      <c r="R49" s="308" t="s">
        <v>590</v>
      </c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46"/>
      <c r="AG49" s="246"/>
      <c r="AH49" s="246"/>
      <c r="AI49" s="305"/>
      <c r="AJ49" s="294"/>
      <c r="AK49" s="294"/>
      <c r="AL49" s="294"/>
    </row>
    <row r="50" spans="1:38" s="257" customFormat="1" ht="15" customHeight="1">
      <c r="A50" s="412">
        <v>14</v>
      </c>
      <c r="B50" s="386">
        <v>44629</v>
      </c>
      <c r="C50" s="413"/>
      <c r="D50" s="414" t="s">
        <v>532</v>
      </c>
      <c r="E50" s="285" t="s">
        <v>591</v>
      </c>
      <c r="F50" s="285">
        <v>1132.5</v>
      </c>
      <c r="G50" s="285">
        <v>1097</v>
      </c>
      <c r="H50" s="285">
        <v>1154</v>
      </c>
      <c r="I50" s="285" t="s">
        <v>981</v>
      </c>
      <c r="J50" s="424" t="s">
        <v>983</v>
      </c>
      <c r="K50" s="424">
        <f t="shared" ref="K50" si="37">H50-F50</f>
        <v>21.5</v>
      </c>
      <c r="L50" s="421">
        <f>(F50*-0.07)/100</f>
        <v>-0.79275000000000007</v>
      </c>
      <c r="M50" s="425">
        <f t="shared" ref="M50" si="38">(K50+L50)/F50</f>
        <v>1.8284547461368653E-2</v>
      </c>
      <c r="N50" s="424" t="s">
        <v>589</v>
      </c>
      <c r="O50" s="426">
        <v>44629</v>
      </c>
      <c r="P50" s="307"/>
      <c r="Q50" s="307"/>
      <c r="R50" s="308" t="s">
        <v>590</v>
      </c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46"/>
      <c r="AG50" s="246"/>
      <c r="AH50" s="246"/>
      <c r="AI50" s="305"/>
      <c r="AJ50" s="294"/>
      <c r="AK50" s="294"/>
      <c r="AL50" s="294"/>
    </row>
    <row r="51" spans="1:38" s="257" customFormat="1" ht="15" customHeight="1">
      <c r="A51" s="412">
        <v>15</v>
      </c>
      <c r="B51" s="386">
        <v>44629</v>
      </c>
      <c r="C51" s="413"/>
      <c r="D51" s="414" t="s">
        <v>177</v>
      </c>
      <c r="E51" s="285" t="s">
        <v>591</v>
      </c>
      <c r="F51" s="285">
        <v>2175</v>
      </c>
      <c r="G51" s="285">
        <v>2120</v>
      </c>
      <c r="H51" s="285">
        <v>2240</v>
      </c>
      <c r="I51" s="285" t="s">
        <v>982</v>
      </c>
      <c r="J51" s="424" t="s">
        <v>984</v>
      </c>
      <c r="K51" s="424">
        <f t="shared" ref="K51" si="39">H51-F51</f>
        <v>65</v>
      </c>
      <c r="L51" s="421">
        <f>(F51*-0.07)/100</f>
        <v>-1.5225000000000002</v>
      </c>
      <c r="M51" s="425">
        <f t="shared" ref="M51" si="40">(K51+L51)/F51</f>
        <v>2.9185057471264368E-2</v>
      </c>
      <c r="N51" s="424" t="s">
        <v>589</v>
      </c>
      <c r="O51" s="426">
        <v>44629</v>
      </c>
      <c r="P51" s="307"/>
      <c r="Q51" s="307"/>
      <c r="R51" s="308" t="s">
        <v>590</v>
      </c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6"/>
      <c r="AH51" s="246"/>
      <c r="AI51" s="305"/>
      <c r="AJ51" s="294"/>
      <c r="AK51" s="294"/>
      <c r="AL51" s="294"/>
    </row>
    <row r="52" spans="1:38" s="257" customFormat="1" ht="15" customHeight="1">
      <c r="A52" s="412">
        <v>16</v>
      </c>
      <c r="B52" s="386">
        <v>44629</v>
      </c>
      <c r="C52" s="413"/>
      <c r="D52" s="414" t="s">
        <v>51</v>
      </c>
      <c r="E52" s="285" t="s">
        <v>591</v>
      </c>
      <c r="F52" s="285">
        <v>282.5</v>
      </c>
      <c r="G52" s="285">
        <v>273</v>
      </c>
      <c r="H52" s="285">
        <v>288.5</v>
      </c>
      <c r="I52" s="285" t="s">
        <v>985</v>
      </c>
      <c r="J52" s="424" t="s">
        <v>909</v>
      </c>
      <c r="K52" s="424">
        <f t="shared" ref="K52:K54" si="41">H52-F52</f>
        <v>6</v>
      </c>
      <c r="L52" s="421">
        <f t="shared" ref="L52:L53" si="42">(F52*-0.07)/100</f>
        <v>-0.19775000000000001</v>
      </c>
      <c r="M52" s="425">
        <f t="shared" ref="M52:M54" si="43">(K52+L52)/F52</f>
        <v>2.0538938053097346E-2</v>
      </c>
      <c r="N52" s="424" t="s">
        <v>589</v>
      </c>
      <c r="O52" s="426">
        <v>44629</v>
      </c>
      <c r="P52" s="307"/>
      <c r="Q52" s="307"/>
      <c r="R52" s="308" t="s">
        <v>590</v>
      </c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  <c r="AG52" s="246"/>
      <c r="AH52" s="246"/>
      <c r="AI52" s="305"/>
      <c r="AJ52" s="294"/>
      <c r="AK52" s="294"/>
      <c r="AL52" s="294"/>
    </row>
    <row r="53" spans="1:38" s="257" customFormat="1" ht="15" customHeight="1">
      <c r="A53" s="412">
        <v>17</v>
      </c>
      <c r="B53" s="386">
        <v>44629</v>
      </c>
      <c r="C53" s="413"/>
      <c r="D53" s="414" t="s">
        <v>189</v>
      </c>
      <c r="E53" s="285" t="s">
        <v>591</v>
      </c>
      <c r="F53" s="285">
        <v>441.5</v>
      </c>
      <c r="G53" s="285">
        <v>428</v>
      </c>
      <c r="H53" s="285">
        <v>449</v>
      </c>
      <c r="I53" s="285" t="s">
        <v>986</v>
      </c>
      <c r="J53" s="424" t="s">
        <v>938</v>
      </c>
      <c r="K53" s="424">
        <f t="shared" si="41"/>
        <v>7.5</v>
      </c>
      <c r="L53" s="421">
        <f t="shared" si="42"/>
        <v>-0.30905000000000005</v>
      </c>
      <c r="M53" s="425">
        <f t="shared" si="43"/>
        <v>1.6287542468856171E-2</v>
      </c>
      <c r="N53" s="424" t="s">
        <v>589</v>
      </c>
      <c r="O53" s="426">
        <v>44629</v>
      </c>
      <c r="P53" s="307"/>
      <c r="Q53" s="307"/>
      <c r="R53" s="308" t="s">
        <v>590</v>
      </c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46"/>
      <c r="AG53" s="246"/>
      <c r="AH53" s="246"/>
      <c r="AI53" s="305"/>
      <c r="AJ53" s="294"/>
      <c r="AK53" s="294"/>
      <c r="AL53" s="294"/>
    </row>
    <row r="54" spans="1:38" s="257" customFormat="1" ht="15" customHeight="1">
      <c r="A54" s="412">
        <v>18</v>
      </c>
      <c r="B54" s="386">
        <v>44630</v>
      </c>
      <c r="C54" s="413"/>
      <c r="D54" s="414" t="s">
        <v>520</v>
      </c>
      <c r="E54" s="285" t="s">
        <v>591</v>
      </c>
      <c r="F54" s="285">
        <v>1995</v>
      </c>
      <c r="G54" s="285">
        <v>1935</v>
      </c>
      <c r="H54" s="285">
        <v>2052.5</v>
      </c>
      <c r="I54" s="285" t="s">
        <v>997</v>
      </c>
      <c r="J54" s="424" t="s">
        <v>1074</v>
      </c>
      <c r="K54" s="424">
        <f t="shared" si="41"/>
        <v>57.5</v>
      </c>
      <c r="L54" s="421">
        <f t="shared" ref="L54" si="44">(F54*-0.7)/100</f>
        <v>-13.965</v>
      </c>
      <c r="M54" s="425">
        <f t="shared" si="43"/>
        <v>2.1822055137844611E-2</v>
      </c>
      <c r="N54" s="424" t="s">
        <v>589</v>
      </c>
      <c r="O54" s="426">
        <v>44637</v>
      </c>
      <c r="P54" s="307"/>
      <c r="Q54" s="307"/>
      <c r="R54" s="308" t="s">
        <v>590</v>
      </c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  <c r="AG54" s="246"/>
      <c r="AH54" s="246"/>
      <c r="AI54" s="305"/>
      <c r="AJ54" s="294"/>
      <c r="AK54" s="294"/>
      <c r="AL54" s="294"/>
    </row>
    <row r="55" spans="1:38" s="257" customFormat="1" ht="15" customHeight="1">
      <c r="A55" s="412">
        <v>19</v>
      </c>
      <c r="B55" s="386">
        <v>44630</v>
      </c>
      <c r="C55" s="413"/>
      <c r="D55" s="414" t="s">
        <v>101</v>
      </c>
      <c r="E55" s="285" t="s">
        <v>591</v>
      </c>
      <c r="F55" s="285">
        <v>153</v>
      </c>
      <c r="G55" s="285">
        <v>148</v>
      </c>
      <c r="H55" s="285">
        <v>157</v>
      </c>
      <c r="I55" s="285" t="s">
        <v>998</v>
      </c>
      <c r="J55" s="424" t="s">
        <v>1008</v>
      </c>
      <c r="K55" s="424">
        <f t="shared" ref="K55" si="45">H55-F55</f>
        <v>4</v>
      </c>
      <c r="L55" s="421">
        <f t="shared" ref="L55" si="46">(F55*-0.7)/100</f>
        <v>-1.071</v>
      </c>
      <c r="M55" s="425">
        <f t="shared" ref="M55" si="47">(K55+L55)/F55</f>
        <v>1.9143790849673204E-2</v>
      </c>
      <c r="N55" s="424" t="s">
        <v>589</v>
      </c>
      <c r="O55" s="426">
        <v>44635</v>
      </c>
      <c r="P55" s="307"/>
      <c r="Q55" s="307"/>
      <c r="R55" s="308" t="s">
        <v>590</v>
      </c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  <c r="AG55" s="246"/>
      <c r="AH55" s="246"/>
      <c r="AI55" s="305"/>
      <c r="AJ55" s="294"/>
      <c r="AK55" s="294"/>
      <c r="AL55" s="294"/>
    </row>
    <row r="56" spans="1:38" s="257" customFormat="1" ht="15" customHeight="1">
      <c r="A56" s="412">
        <v>20</v>
      </c>
      <c r="B56" s="386">
        <v>44631</v>
      </c>
      <c r="C56" s="413"/>
      <c r="D56" s="414" t="s">
        <v>120</v>
      </c>
      <c r="E56" s="285" t="s">
        <v>1011</v>
      </c>
      <c r="F56" s="285">
        <v>603</v>
      </c>
      <c r="G56" s="285">
        <v>622</v>
      </c>
      <c r="H56" s="285">
        <v>590.5</v>
      </c>
      <c r="I56" s="285" t="s">
        <v>1012</v>
      </c>
      <c r="J56" s="424" t="s">
        <v>1013</v>
      </c>
      <c r="K56" s="424">
        <f>F56-H56</f>
        <v>12.5</v>
      </c>
      <c r="L56" s="421">
        <f t="shared" ref="L56:L57" si="48">(F56*-0.07)/100</f>
        <v>-0.42210000000000003</v>
      </c>
      <c r="M56" s="425">
        <f t="shared" ref="M56:M58" si="49">(K56+L56)/F56</f>
        <v>2.0029684908789386E-2</v>
      </c>
      <c r="N56" s="424" t="s">
        <v>589</v>
      </c>
      <c r="O56" s="426">
        <v>44631</v>
      </c>
      <c r="P56" s="307"/>
      <c r="Q56" s="307"/>
      <c r="R56" s="308" t="s">
        <v>590</v>
      </c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  <c r="AG56" s="246"/>
      <c r="AH56" s="246"/>
      <c r="AI56" s="305"/>
      <c r="AJ56" s="294"/>
      <c r="AK56" s="294"/>
      <c r="AL56" s="294"/>
    </row>
    <row r="57" spans="1:38" s="257" customFormat="1" ht="15" customHeight="1">
      <c r="A57" s="460">
        <v>21</v>
      </c>
      <c r="B57" s="396">
        <v>44631</v>
      </c>
      <c r="C57" s="461"/>
      <c r="D57" s="462" t="s">
        <v>71</v>
      </c>
      <c r="E57" s="387" t="s">
        <v>591</v>
      </c>
      <c r="F57" s="387">
        <v>214.5</v>
      </c>
      <c r="G57" s="387">
        <v>207</v>
      </c>
      <c r="H57" s="387">
        <v>215</v>
      </c>
      <c r="I57" s="387" t="s">
        <v>1014</v>
      </c>
      <c r="J57" s="463" t="s">
        <v>1015</v>
      </c>
      <c r="K57" s="463">
        <f t="shared" ref="K57:K58" si="50">H57-F57</f>
        <v>0.5</v>
      </c>
      <c r="L57" s="464">
        <f t="shared" si="48"/>
        <v>-0.15015000000000001</v>
      </c>
      <c r="M57" s="465">
        <f t="shared" si="49"/>
        <v>1.6310023310023309E-3</v>
      </c>
      <c r="N57" s="463" t="s">
        <v>711</v>
      </c>
      <c r="O57" s="466">
        <v>44631</v>
      </c>
      <c r="P57" s="307"/>
      <c r="Q57" s="307"/>
      <c r="R57" s="308" t="s">
        <v>590</v>
      </c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  <c r="AH57" s="246"/>
      <c r="AI57" s="305"/>
      <c r="AJ57" s="294"/>
      <c r="AK57" s="294"/>
      <c r="AL57" s="294"/>
    </row>
    <row r="58" spans="1:38" s="257" customFormat="1" ht="15" customHeight="1">
      <c r="A58" s="422">
        <v>22</v>
      </c>
      <c r="B58" s="398">
        <v>44631</v>
      </c>
      <c r="C58" s="419"/>
      <c r="D58" s="423" t="s">
        <v>449</v>
      </c>
      <c r="E58" s="310" t="s">
        <v>591</v>
      </c>
      <c r="F58" s="310">
        <v>350</v>
      </c>
      <c r="G58" s="310">
        <v>338</v>
      </c>
      <c r="H58" s="310">
        <v>338</v>
      </c>
      <c r="I58" s="310" t="s">
        <v>964</v>
      </c>
      <c r="J58" s="408" t="s">
        <v>1075</v>
      </c>
      <c r="K58" s="408">
        <f t="shared" si="50"/>
        <v>-12</v>
      </c>
      <c r="L58" s="409">
        <f>(F58*-0.7)/100</f>
        <v>-2.4499999999999997</v>
      </c>
      <c r="M58" s="410">
        <f t="shared" si="49"/>
        <v>-4.1285714285714287E-2</v>
      </c>
      <c r="N58" s="408" t="s">
        <v>601</v>
      </c>
      <c r="O58" s="411">
        <v>44637</v>
      </c>
      <c r="P58" s="307"/>
      <c r="Q58" s="307"/>
      <c r="R58" s="308" t="s">
        <v>590</v>
      </c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46"/>
      <c r="AG58" s="246"/>
      <c r="AH58" s="246"/>
      <c r="AI58" s="305"/>
      <c r="AJ58" s="294"/>
      <c r="AK58" s="294"/>
      <c r="AL58" s="294"/>
    </row>
    <row r="59" spans="1:38" s="257" customFormat="1" ht="15" customHeight="1">
      <c r="A59" s="378">
        <v>23</v>
      </c>
      <c r="B59" s="248">
        <v>44634</v>
      </c>
      <c r="C59" s="379"/>
      <c r="D59" s="380" t="s">
        <v>71</v>
      </c>
      <c r="E59" s="251" t="s">
        <v>591</v>
      </c>
      <c r="F59" s="251" t="s">
        <v>1024</v>
      </c>
      <c r="G59" s="251">
        <v>204.5</v>
      </c>
      <c r="H59" s="251"/>
      <c r="I59" s="251" t="s">
        <v>1025</v>
      </c>
      <c r="J59" s="302" t="s">
        <v>592</v>
      </c>
      <c r="K59" s="302"/>
      <c r="L59" s="303"/>
      <c r="M59" s="304"/>
      <c r="N59" s="302"/>
      <c r="O59" s="339"/>
      <c r="P59" s="307"/>
      <c r="Q59" s="307"/>
      <c r="R59" s="308" t="s">
        <v>590</v>
      </c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46"/>
      <c r="AG59" s="246"/>
      <c r="AH59" s="246"/>
      <c r="AI59" s="305"/>
      <c r="AJ59" s="294"/>
      <c r="AK59" s="294"/>
      <c r="AL59" s="294"/>
    </row>
    <row r="60" spans="1:38" s="257" customFormat="1" ht="15" customHeight="1">
      <c r="A60" s="378">
        <v>24</v>
      </c>
      <c r="B60" s="248">
        <v>44635</v>
      </c>
      <c r="C60" s="379"/>
      <c r="D60" s="380" t="s">
        <v>491</v>
      </c>
      <c r="E60" s="251" t="s">
        <v>591</v>
      </c>
      <c r="F60" s="251" t="s">
        <v>1051</v>
      </c>
      <c r="G60" s="251">
        <v>1540</v>
      </c>
      <c r="H60" s="251"/>
      <c r="I60" s="251" t="s">
        <v>1052</v>
      </c>
      <c r="J60" s="302" t="s">
        <v>592</v>
      </c>
      <c r="K60" s="302"/>
      <c r="L60" s="303"/>
      <c r="M60" s="304"/>
      <c r="N60" s="302"/>
      <c r="O60" s="339"/>
      <c r="P60" s="307"/>
      <c r="Q60" s="307"/>
      <c r="R60" s="308" t="s">
        <v>590</v>
      </c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46"/>
      <c r="AG60" s="246"/>
      <c r="AH60" s="246"/>
      <c r="AI60" s="305"/>
      <c r="AJ60" s="294"/>
      <c r="AK60" s="294"/>
      <c r="AL60" s="294"/>
    </row>
    <row r="61" spans="1:38" s="257" customFormat="1" ht="15" customHeight="1">
      <c r="A61" s="412">
        <v>25</v>
      </c>
      <c r="B61" s="386">
        <v>44639</v>
      </c>
      <c r="C61" s="413"/>
      <c r="D61" s="414" t="s">
        <v>477</v>
      </c>
      <c r="E61" s="285" t="s">
        <v>591</v>
      </c>
      <c r="F61" s="285">
        <v>122.5</v>
      </c>
      <c r="G61" s="285">
        <v>118.5</v>
      </c>
      <c r="H61" s="285">
        <v>126</v>
      </c>
      <c r="I61" s="285" t="s">
        <v>1082</v>
      </c>
      <c r="J61" s="424" t="s">
        <v>1083</v>
      </c>
      <c r="K61" s="424">
        <f t="shared" ref="K61:K62" si="51">H61-F61</f>
        <v>3.5</v>
      </c>
      <c r="L61" s="421">
        <f>(F61*-0.07)/100</f>
        <v>-8.5750000000000007E-2</v>
      </c>
      <c r="M61" s="425">
        <f t="shared" ref="M61:M62" si="52">(K61+L61)/F61</f>
        <v>2.7871428571428571E-2</v>
      </c>
      <c r="N61" s="424" t="s">
        <v>589</v>
      </c>
      <c r="O61" s="426">
        <v>44637</v>
      </c>
      <c r="P61" s="307"/>
      <c r="Q61" s="307"/>
      <c r="R61" s="308" t="s">
        <v>1009</v>
      </c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246"/>
      <c r="AG61" s="246"/>
      <c r="AH61" s="246"/>
      <c r="AI61" s="305"/>
      <c r="AJ61" s="294"/>
      <c r="AK61" s="294"/>
      <c r="AL61" s="294"/>
    </row>
    <row r="62" spans="1:38" s="257" customFormat="1" ht="15" customHeight="1">
      <c r="A62" s="422">
        <v>26</v>
      </c>
      <c r="B62" s="398">
        <v>44641</v>
      </c>
      <c r="C62" s="419"/>
      <c r="D62" s="423" t="s">
        <v>1105</v>
      </c>
      <c r="E62" s="310" t="s">
        <v>591</v>
      </c>
      <c r="F62" s="310">
        <v>796</v>
      </c>
      <c r="G62" s="310">
        <v>774</v>
      </c>
      <c r="H62" s="310">
        <v>772</v>
      </c>
      <c r="I62" s="310" t="s">
        <v>1106</v>
      </c>
      <c r="J62" s="408" t="s">
        <v>1117</v>
      </c>
      <c r="K62" s="408">
        <f t="shared" si="51"/>
        <v>-24</v>
      </c>
      <c r="L62" s="409">
        <f t="shared" ref="L62" si="53">(F62*-0.07)/100</f>
        <v>-0.55720000000000003</v>
      </c>
      <c r="M62" s="410">
        <f t="shared" si="52"/>
        <v>-3.0850753768844223E-2</v>
      </c>
      <c r="N62" s="408" t="s">
        <v>601</v>
      </c>
      <c r="O62" s="411">
        <v>44641</v>
      </c>
      <c r="P62" s="307"/>
      <c r="Q62" s="307"/>
      <c r="R62" s="308"/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246"/>
      <c r="AG62" s="246"/>
      <c r="AH62" s="246"/>
      <c r="AI62" s="305"/>
      <c r="AJ62" s="294"/>
      <c r="AK62" s="294"/>
      <c r="AL62" s="294"/>
    </row>
    <row r="63" spans="1:38" s="257" customFormat="1" ht="15" customHeight="1">
      <c r="A63" s="378">
        <v>27</v>
      </c>
      <c r="B63" s="248">
        <v>44641</v>
      </c>
      <c r="C63" s="379"/>
      <c r="D63" s="380" t="s">
        <v>124</v>
      </c>
      <c r="E63" s="251" t="s">
        <v>591</v>
      </c>
      <c r="F63" s="251" t="s">
        <v>1115</v>
      </c>
      <c r="G63" s="251">
        <v>695</v>
      </c>
      <c r="H63" s="251"/>
      <c r="I63" s="251" t="s">
        <v>1116</v>
      </c>
      <c r="J63" s="302" t="s">
        <v>592</v>
      </c>
      <c r="K63" s="302"/>
      <c r="L63" s="303"/>
      <c r="M63" s="304"/>
      <c r="N63" s="302"/>
      <c r="O63" s="339"/>
      <c r="P63" s="307"/>
      <c r="Q63" s="307"/>
      <c r="R63" s="308"/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246"/>
      <c r="AG63" s="246"/>
      <c r="AH63" s="246"/>
      <c r="AI63" s="305"/>
      <c r="AJ63" s="294"/>
      <c r="AK63" s="294"/>
      <c r="AL63" s="294"/>
    </row>
    <row r="64" spans="1:38" s="257" customFormat="1" ht="15" customHeight="1">
      <c r="A64" s="378">
        <v>28</v>
      </c>
      <c r="B64" s="248">
        <v>44642</v>
      </c>
      <c r="C64" s="379"/>
      <c r="D64" s="380" t="s">
        <v>314</v>
      </c>
      <c r="E64" s="251" t="s">
        <v>591</v>
      </c>
      <c r="F64" s="251" t="s">
        <v>1152</v>
      </c>
      <c r="G64" s="251">
        <v>2970</v>
      </c>
      <c r="H64" s="251"/>
      <c r="I64" s="251" t="s">
        <v>1153</v>
      </c>
      <c r="J64" s="302" t="s">
        <v>592</v>
      </c>
      <c r="K64" s="302"/>
      <c r="L64" s="303"/>
      <c r="M64" s="304"/>
      <c r="N64" s="302"/>
      <c r="O64" s="339"/>
      <c r="P64" s="307"/>
      <c r="Q64" s="307"/>
      <c r="R64" s="308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305"/>
      <c r="AJ64" s="294"/>
      <c r="AK64" s="294"/>
      <c r="AL64" s="294"/>
    </row>
    <row r="65" spans="1:38" s="257" customFormat="1" ht="15" customHeight="1">
      <c r="A65" s="378"/>
      <c r="B65" s="248"/>
      <c r="C65" s="379"/>
      <c r="D65" s="380"/>
      <c r="E65" s="251"/>
      <c r="F65" s="251"/>
      <c r="G65" s="251"/>
      <c r="H65" s="251"/>
      <c r="I65" s="251"/>
      <c r="J65" s="302"/>
      <c r="K65" s="302"/>
      <c r="L65" s="303"/>
      <c r="M65" s="304"/>
      <c r="N65" s="302"/>
      <c r="O65" s="339"/>
      <c r="P65" s="307"/>
      <c r="Q65" s="307"/>
      <c r="R65" s="308"/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246"/>
      <c r="AG65" s="246"/>
      <c r="AH65" s="246"/>
      <c r="AI65" s="305"/>
      <c r="AJ65" s="294"/>
      <c r="AK65" s="294"/>
      <c r="AL65" s="294"/>
    </row>
    <row r="66" spans="1:38" s="270" customFormat="1" ht="15" customHeight="1">
      <c r="K66" s="252"/>
      <c r="L66" s="283"/>
      <c r="M66" s="325"/>
      <c r="N66" s="252"/>
      <c r="O66" s="293"/>
      <c r="P66" s="1"/>
      <c r="Q66" s="1"/>
      <c r="R66" s="32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327"/>
      <c r="AJ66" s="326"/>
      <c r="AK66" s="326"/>
      <c r="AL66" s="326"/>
    </row>
    <row r="67" spans="1:38" ht="15" customHeight="1">
      <c r="A67" s="312"/>
      <c r="B67" s="313"/>
      <c r="C67" s="314"/>
      <c r="D67" s="315"/>
      <c r="E67" s="316"/>
      <c r="F67" s="316"/>
      <c r="G67" s="316"/>
      <c r="H67" s="316"/>
      <c r="I67" s="316"/>
      <c r="J67" s="317"/>
      <c r="K67" s="317"/>
      <c r="L67" s="318"/>
      <c r="M67" s="319"/>
      <c r="N67" s="317"/>
      <c r="O67" s="320"/>
      <c r="P67" s="1"/>
      <c r="Q67" s="1"/>
      <c r="R67" s="32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44.25" customHeight="1">
      <c r="A68" s="119" t="s">
        <v>593</v>
      </c>
      <c r="B68" s="142"/>
      <c r="C68" s="142"/>
      <c r="D68" s="1"/>
      <c r="E68" s="6"/>
      <c r="F68" s="6"/>
      <c r="G68" s="6"/>
      <c r="H68" s="6" t="s">
        <v>605</v>
      </c>
      <c r="I68" s="6"/>
      <c r="J68" s="6"/>
      <c r="K68" s="115"/>
      <c r="L68" s="144"/>
      <c r="M68" s="115"/>
      <c r="N68" s="116"/>
      <c r="O68" s="115"/>
      <c r="P68" s="1"/>
      <c r="Q68" s="1"/>
      <c r="R68" s="6"/>
      <c r="S68" s="1"/>
      <c r="T68" s="1"/>
      <c r="U68" s="1"/>
      <c r="V68" s="1"/>
      <c r="W68" s="1"/>
      <c r="X68" s="1"/>
      <c r="Y68" s="1"/>
      <c r="Z68" s="1"/>
      <c r="AA68" s="1"/>
      <c r="AB68" s="1"/>
      <c r="AC68" s="297"/>
      <c r="AD68" s="297"/>
      <c r="AE68" s="297"/>
      <c r="AF68" s="297"/>
      <c r="AG68" s="297"/>
      <c r="AH68" s="297"/>
    </row>
    <row r="69" spans="1:38" ht="12.75" customHeight="1">
      <c r="A69" s="126" t="s">
        <v>594</v>
      </c>
      <c r="B69" s="119"/>
      <c r="C69" s="119"/>
      <c r="D69" s="119"/>
      <c r="E69" s="41"/>
      <c r="F69" s="127" t="s">
        <v>595</v>
      </c>
      <c r="G69" s="56"/>
      <c r="H69" s="41"/>
      <c r="I69" s="56"/>
      <c r="J69" s="6"/>
      <c r="K69" s="145"/>
      <c r="L69" s="146"/>
      <c r="M69" s="6"/>
      <c r="N69" s="109"/>
      <c r="O69" s="147"/>
      <c r="P69" s="41"/>
      <c r="Q69" s="41"/>
      <c r="R69" s="6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</row>
    <row r="70" spans="1:38" ht="14.25" customHeight="1">
      <c r="A70" s="126"/>
      <c r="B70" s="119"/>
      <c r="C70" s="119"/>
      <c r="D70" s="119"/>
      <c r="E70" s="6"/>
      <c r="F70" s="127" t="s">
        <v>597</v>
      </c>
      <c r="G70" s="56"/>
      <c r="H70" s="41"/>
      <c r="I70" s="56"/>
      <c r="J70" s="6"/>
      <c r="K70" s="145"/>
      <c r="L70" s="146"/>
      <c r="M70" s="6"/>
      <c r="N70" s="109"/>
      <c r="O70" s="147"/>
      <c r="P70" s="41"/>
      <c r="Q70" s="41"/>
      <c r="R70" s="6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</row>
    <row r="71" spans="1:38" ht="14.25" customHeight="1">
      <c r="A71" s="119"/>
      <c r="B71" s="119"/>
      <c r="C71" s="119"/>
      <c r="D71" s="119"/>
      <c r="E71" s="6"/>
      <c r="F71" s="6"/>
      <c r="G71" s="6"/>
      <c r="H71" s="6"/>
      <c r="I71" s="6"/>
      <c r="J71" s="132"/>
      <c r="K71" s="129"/>
      <c r="L71" s="130"/>
      <c r="M71" s="6"/>
      <c r="N71" s="133"/>
      <c r="O71" s="1"/>
      <c r="P71" s="41"/>
      <c r="Q71" s="41"/>
      <c r="R71" s="6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</row>
    <row r="72" spans="1:38" ht="12.75" customHeight="1">
      <c r="A72" s="148" t="s">
        <v>606</v>
      </c>
      <c r="B72" s="148"/>
      <c r="C72" s="148"/>
      <c r="D72" s="148"/>
      <c r="E72" s="6"/>
      <c r="F72" s="6"/>
      <c r="G72" s="6"/>
      <c r="H72" s="6"/>
      <c r="I72" s="6"/>
      <c r="J72" s="6"/>
      <c r="K72" s="6"/>
      <c r="L72" s="6"/>
      <c r="M72" s="6"/>
      <c r="N72" s="6"/>
      <c r="O72" s="21"/>
      <c r="Q72" s="41"/>
      <c r="R72" s="6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</row>
    <row r="73" spans="1:38" ht="38.25" customHeight="1">
      <c r="A73" s="96" t="s">
        <v>16</v>
      </c>
      <c r="B73" s="96" t="s">
        <v>566</v>
      </c>
      <c r="C73" s="96"/>
      <c r="D73" s="97" t="s">
        <v>577</v>
      </c>
      <c r="E73" s="96" t="s">
        <v>578</v>
      </c>
      <c r="F73" s="96" t="s">
        <v>579</v>
      </c>
      <c r="G73" s="96" t="s">
        <v>599</v>
      </c>
      <c r="H73" s="96" t="s">
        <v>581</v>
      </c>
      <c r="I73" s="96" t="s">
        <v>582</v>
      </c>
      <c r="J73" s="95" t="s">
        <v>583</v>
      </c>
      <c r="K73" s="149" t="s">
        <v>607</v>
      </c>
      <c r="L73" s="98" t="s">
        <v>585</v>
      </c>
      <c r="M73" s="149" t="s">
        <v>608</v>
      </c>
      <c r="N73" s="96" t="s">
        <v>609</v>
      </c>
      <c r="O73" s="95" t="s">
        <v>587</v>
      </c>
      <c r="P73" s="97" t="s">
        <v>588</v>
      </c>
      <c r="Q73" s="41"/>
      <c r="R73" s="6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</row>
    <row r="74" spans="1:38" s="247" customFormat="1" ht="13.5" customHeight="1">
      <c r="A74" s="310">
        <v>1</v>
      </c>
      <c r="B74" s="358">
        <v>44620</v>
      </c>
      <c r="C74" s="337"/>
      <c r="D74" s="337" t="s">
        <v>869</v>
      </c>
      <c r="E74" s="310" t="s">
        <v>591</v>
      </c>
      <c r="F74" s="310">
        <v>1436</v>
      </c>
      <c r="G74" s="310">
        <v>1414</v>
      </c>
      <c r="H74" s="311">
        <v>1414</v>
      </c>
      <c r="I74" s="311" t="s">
        <v>875</v>
      </c>
      <c r="J74" s="322" t="s">
        <v>878</v>
      </c>
      <c r="K74" s="311">
        <f t="shared" ref="K74:K75" si="54">H74-F74</f>
        <v>-22</v>
      </c>
      <c r="L74" s="333">
        <f t="shared" ref="L74:L75" si="55">(H74*N74)*0.07%</f>
        <v>544.3900000000001</v>
      </c>
      <c r="M74" s="334">
        <f t="shared" ref="M74:M75" si="56">(K74*N74)-L74</f>
        <v>-12644.39</v>
      </c>
      <c r="N74" s="311">
        <v>550</v>
      </c>
      <c r="O74" s="335" t="s">
        <v>601</v>
      </c>
      <c r="P74" s="336">
        <v>44622</v>
      </c>
      <c r="Q74" s="249"/>
      <c r="R74" s="253" t="s">
        <v>590</v>
      </c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316"/>
      <c r="AG74" s="313"/>
      <c r="AH74" s="249"/>
      <c r="AI74" s="249"/>
      <c r="AJ74" s="316"/>
      <c r="AK74" s="316"/>
      <c r="AL74" s="316"/>
    </row>
    <row r="75" spans="1:38" s="247" customFormat="1" ht="13.5" customHeight="1">
      <c r="A75" s="285">
        <v>2</v>
      </c>
      <c r="B75" s="357">
        <v>44620</v>
      </c>
      <c r="C75" s="355"/>
      <c r="D75" s="355" t="s">
        <v>874</v>
      </c>
      <c r="E75" s="285" t="s">
        <v>591</v>
      </c>
      <c r="F75" s="285">
        <v>2342.5</v>
      </c>
      <c r="G75" s="285">
        <v>2300</v>
      </c>
      <c r="H75" s="338">
        <v>2368</v>
      </c>
      <c r="I75" s="338" t="s">
        <v>876</v>
      </c>
      <c r="J75" s="350" t="s">
        <v>861</v>
      </c>
      <c r="K75" s="338">
        <f t="shared" si="54"/>
        <v>25.5</v>
      </c>
      <c r="L75" s="351">
        <f t="shared" si="55"/>
        <v>455.84000000000009</v>
      </c>
      <c r="M75" s="352">
        <f t="shared" si="56"/>
        <v>6556.66</v>
      </c>
      <c r="N75" s="338">
        <v>275</v>
      </c>
      <c r="O75" s="353" t="s">
        <v>589</v>
      </c>
      <c r="P75" s="354">
        <v>44257</v>
      </c>
      <c r="Q75" s="249"/>
      <c r="R75" s="253" t="s">
        <v>1009</v>
      </c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316"/>
      <c r="AG75" s="313"/>
      <c r="AH75" s="249"/>
      <c r="AI75" s="249"/>
      <c r="AJ75" s="316"/>
      <c r="AK75" s="316"/>
      <c r="AL75" s="316"/>
    </row>
    <row r="76" spans="1:38" s="247" customFormat="1" ht="13.5" customHeight="1">
      <c r="A76" s="310">
        <v>3</v>
      </c>
      <c r="B76" s="398">
        <v>44622</v>
      </c>
      <c r="C76" s="337"/>
      <c r="D76" s="337" t="s">
        <v>868</v>
      </c>
      <c r="E76" s="310" t="s">
        <v>591</v>
      </c>
      <c r="F76" s="310">
        <v>661</v>
      </c>
      <c r="G76" s="310">
        <v>642</v>
      </c>
      <c r="H76" s="311">
        <v>644</v>
      </c>
      <c r="I76" s="311" t="s">
        <v>879</v>
      </c>
      <c r="J76" s="322" t="s">
        <v>911</v>
      </c>
      <c r="K76" s="311">
        <f t="shared" ref="K76" si="57">H76-F76</f>
        <v>-17</v>
      </c>
      <c r="L76" s="333">
        <f t="shared" ref="L76" si="58">(H76*N76)*0.07%</f>
        <v>338.1</v>
      </c>
      <c r="M76" s="334">
        <f t="shared" ref="M76" si="59">(K76*N76)-L76</f>
        <v>-13088.1</v>
      </c>
      <c r="N76" s="311">
        <v>750</v>
      </c>
      <c r="O76" s="335" t="s">
        <v>601</v>
      </c>
      <c r="P76" s="336">
        <v>44623</v>
      </c>
      <c r="Q76" s="249"/>
      <c r="R76" s="253" t="s">
        <v>1009</v>
      </c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316"/>
      <c r="AG76" s="313"/>
      <c r="AH76" s="249"/>
      <c r="AI76" s="249"/>
      <c r="AJ76" s="316"/>
      <c r="AK76" s="316"/>
      <c r="AL76" s="316"/>
    </row>
    <row r="77" spans="1:38" s="247" customFormat="1" ht="13.5" customHeight="1">
      <c r="A77" s="285">
        <v>4</v>
      </c>
      <c r="B77" s="386">
        <v>44622</v>
      </c>
      <c r="C77" s="355"/>
      <c r="D77" s="355" t="s">
        <v>880</v>
      </c>
      <c r="E77" s="285" t="s">
        <v>591</v>
      </c>
      <c r="F77" s="285">
        <v>1702.5</v>
      </c>
      <c r="G77" s="285">
        <v>1662</v>
      </c>
      <c r="H77" s="338">
        <v>1730</v>
      </c>
      <c r="I77" s="338" t="s">
        <v>881</v>
      </c>
      <c r="J77" s="350" t="s">
        <v>910</v>
      </c>
      <c r="K77" s="338">
        <f t="shared" ref="K77:K80" si="60">H77-F77</f>
        <v>27.5</v>
      </c>
      <c r="L77" s="351">
        <f t="shared" ref="L77:L80" si="61">(H77*N77)*0.07%</f>
        <v>363.30000000000007</v>
      </c>
      <c r="M77" s="352">
        <f t="shared" ref="M77:M80" si="62">(K77*N77)-L77</f>
        <v>7886.7</v>
      </c>
      <c r="N77" s="338">
        <v>300</v>
      </c>
      <c r="O77" s="353" t="s">
        <v>589</v>
      </c>
      <c r="P77" s="354">
        <v>44258</v>
      </c>
      <c r="Q77" s="249"/>
      <c r="R77" s="253" t="s">
        <v>590</v>
      </c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316"/>
      <c r="AG77" s="313"/>
      <c r="AH77" s="249"/>
      <c r="AI77" s="249"/>
      <c r="AJ77" s="316"/>
      <c r="AK77" s="316"/>
      <c r="AL77" s="316"/>
    </row>
    <row r="78" spans="1:38" s="247" customFormat="1" ht="13.5" customHeight="1">
      <c r="A78" s="285">
        <v>5</v>
      </c>
      <c r="B78" s="386">
        <v>44622</v>
      </c>
      <c r="C78" s="355"/>
      <c r="D78" s="355" t="s">
        <v>885</v>
      </c>
      <c r="E78" s="285" t="s">
        <v>591</v>
      </c>
      <c r="F78" s="285">
        <v>2342.5</v>
      </c>
      <c r="G78" s="285">
        <v>2305</v>
      </c>
      <c r="H78" s="338">
        <v>2387.5</v>
      </c>
      <c r="I78" s="338" t="s">
        <v>888</v>
      </c>
      <c r="J78" s="350" t="s">
        <v>912</v>
      </c>
      <c r="K78" s="338">
        <f t="shared" si="60"/>
        <v>45</v>
      </c>
      <c r="L78" s="351">
        <f t="shared" si="61"/>
        <v>626.71875000000011</v>
      </c>
      <c r="M78" s="352">
        <f t="shared" si="62"/>
        <v>16248.28125</v>
      </c>
      <c r="N78" s="338">
        <v>375</v>
      </c>
      <c r="O78" s="353" t="s">
        <v>589</v>
      </c>
      <c r="P78" s="354">
        <v>44258</v>
      </c>
      <c r="Q78" s="249"/>
      <c r="R78" s="253" t="s">
        <v>1009</v>
      </c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316"/>
      <c r="AG78" s="313"/>
      <c r="AH78" s="249"/>
      <c r="AI78" s="249"/>
      <c r="AJ78" s="316"/>
      <c r="AK78" s="316"/>
      <c r="AL78" s="316"/>
    </row>
    <row r="79" spans="1:38" s="247" customFormat="1" ht="13.5" customHeight="1">
      <c r="A79" s="285">
        <v>6</v>
      </c>
      <c r="B79" s="386">
        <v>44622</v>
      </c>
      <c r="C79" s="355"/>
      <c r="D79" s="355" t="s">
        <v>886</v>
      </c>
      <c r="E79" s="285" t="s">
        <v>591</v>
      </c>
      <c r="F79" s="285">
        <v>280.5</v>
      </c>
      <c r="G79" s="285">
        <v>274</v>
      </c>
      <c r="H79" s="338">
        <v>285.5</v>
      </c>
      <c r="I79" s="338" t="s">
        <v>887</v>
      </c>
      <c r="J79" s="350" t="s">
        <v>913</v>
      </c>
      <c r="K79" s="338">
        <f t="shared" si="60"/>
        <v>5</v>
      </c>
      <c r="L79" s="351">
        <f t="shared" si="61"/>
        <v>339.74500000000006</v>
      </c>
      <c r="M79" s="352">
        <f t="shared" si="62"/>
        <v>8160.2550000000001</v>
      </c>
      <c r="N79" s="338">
        <v>1700</v>
      </c>
      <c r="O79" s="353" t="s">
        <v>589</v>
      </c>
      <c r="P79" s="354">
        <v>44258</v>
      </c>
      <c r="Q79" s="249"/>
      <c r="R79" s="253" t="s">
        <v>1009</v>
      </c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316"/>
      <c r="AG79" s="313"/>
      <c r="AH79" s="249"/>
      <c r="AI79" s="249"/>
      <c r="AJ79" s="316"/>
      <c r="AK79" s="316"/>
      <c r="AL79" s="316"/>
    </row>
    <row r="80" spans="1:38" s="247" customFormat="1" ht="13.5" customHeight="1">
      <c r="A80" s="310">
        <v>7</v>
      </c>
      <c r="B80" s="398">
        <v>44623</v>
      </c>
      <c r="C80" s="337"/>
      <c r="D80" s="337" t="s">
        <v>904</v>
      </c>
      <c r="E80" s="310" t="s">
        <v>591</v>
      </c>
      <c r="F80" s="310">
        <v>2337.5</v>
      </c>
      <c r="G80" s="310">
        <v>2300</v>
      </c>
      <c r="H80" s="311">
        <v>2300</v>
      </c>
      <c r="I80" s="311" t="s">
        <v>888</v>
      </c>
      <c r="J80" s="322" t="s">
        <v>935</v>
      </c>
      <c r="K80" s="311">
        <f t="shared" si="60"/>
        <v>-37.5</v>
      </c>
      <c r="L80" s="333">
        <f t="shared" si="61"/>
        <v>603.75000000000011</v>
      </c>
      <c r="M80" s="334">
        <f t="shared" si="62"/>
        <v>-14666.25</v>
      </c>
      <c r="N80" s="311">
        <v>375</v>
      </c>
      <c r="O80" s="335" t="s">
        <v>601</v>
      </c>
      <c r="P80" s="336">
        <v>44624</v>
      </c>
      <c r="Q80" s="249"/>
      <c r="R80" s="253" t="s">
        <v>1009</v>
      </c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316"/>
      <c r="AG80" s="313"/>
      <c r="AH80" s="249"/>
      <c r="AI80" s="249"/>
      <c r="AJ80" s="316"/>
      <c r="AK80" s="316"/>
      <c r="AL80" s="316"/>
    </row>
    <row r="81" spans="1:38" s="247" customFormat="1" ht="13.5" customHeight="1">
      <c r="A81" s="285">
        <v>8</v>
      </c>
      <c r="B81" s="386">
        <v>44623</v>
      </c>
      <c r="C81" s="355"/>
      <c r="D81" s="355" t="s">
        <v>886</v>
      </c>
      <c r="E81" s="285" t="s">
        <v>591</v>
      </c>
      <c r="F81" s="285">
        <v>276.5</v>
      </c>
      <c r="G81" s="285">
        <v>269</v>
      </c>
      <c r="H81" s="338">
        <v>281.5</v>
      </c>
      <c r="I81" s="338" t="s">
        <v>908</v>
      </c>
      <c r="J81" s="350" t="s">
        <v>913</v>
      </c>
      <c r="K81" s="338">
        <f t="shared" ref="K81" si="63">H81-F81</f>
        <v>5</v>
      </c>
      <c r="L81" s="351">
        <f t="shared" ref="L81" si="64">(H81*N81)*0.07%</f>
        <v>334.98500000000007</v>
      </c>
      <c r="M81" s="352">
        <f t="shared" ref="M81" si="65">(K81*N81)-L81</f>
        <v>8165.0150000000003</v>
      </c>
      <c r="N81" s="338">
        <v>1700</v>
      </c>
      <c r="O81" s="353" t="s">
        <v>589</v>
      </c>
      <c r="P81" s="354">
        <v>44259</v>
      </c>
      <c r="Q81" s="249"/>
      <c r="R81" s="253" t="s">
        <v>1009</v>
      </c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316"/>
      <c r="AG81" s="313"/>
      <c r="AH81" s="249"/>
      <c r="AI81" s="249"/>
      <c r="AJ81" s="316"/>
      <c r="AK81" s="316"/>
      <c r="AL81" s="316"/>
    </row>
    <row r="82" spans="1:38" s="247" customFormat="1" ht="13.5" customHeight="1">
      <c r="A82" s="285">
        <v>9</v>
      </c>
      <c r="B82" s="386">
        <v>44259</v>
      </c>
      <c r="C82" s="355"/>
      <c r="D82" s="355" t="s">
        <v>919</v>
      </c>
      <c r="E82" s="285" t="s">
        <v>591</v>
      </c>
      <c r="F82" s="285">
        <v>459.5</v>
      </c>
      <c r="G82" s="285">
        <v>451</v>
      </c>
      <c r="H82" s="338">
        <v>465.5</v>
      </c>
      <c r="I82" s="338" t="s">
        <v>920</v>
      </c>
      <c r="J82" s="350" t="s">
        <v>909</v>
      </c>
      <c r="K82" s="338">
        <f t="shared" ref="K82" si="66">H82-F82</f>
        <v>6</v>
      </c>
      <c r="L82" s="351">
        <f t="shared" ref="L82" si="67">(H82*N82)*0.07%</f>
        <v>488.77500000000009</v>
      </c>
      <c r="M82" s="352">
        <f t="shared" ref="M82" si="68">(K82*N82)-L82</f>
        <v>8511.2250000000004</v>
      </c>
      <c r="N82" s="338">
        <v>1500</v>
      </c>
      <c r="O82" s="353" t="s">
        <v>589</v>
      </c>
      <c r="P82" s="354">
        <v>44259</v>
      </c>
      <c r="Q82" s="249"/>
      <c r="R82" s="253" t="s">
        <v>590</v>
      </c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316"/>
      <c r="AG82" s="313"/>
      <c r="AH82" s="249"/>
      <c r="AI82" s="249"/>
      <c r="AJ82" s="316"/>
      <c r="AK82" s="316"/>
      <c r="AL82" s="316"/>
    </row>
    <row r="83" spans="1:38" s="247" customFormat="1" ht="13.5" customHeight="1">
      <c r="A83" s="285">
        <v>10</v>
      </c>
      <c r="B83" s="386">
        <v>44259</v>
      </c>
      <c r="C83" s="355"/>
      <c r="D83" s="355" t="s">
        <v>921</v>
      </c>
      <c r="E83" s="285" t="s">
        <v>591</v>
      </c>
      <c r="F83" s="285">
        <v>3105</v>
      </c>
      <c r="G83" s="285">
        <v>3030</v>
      </c>
      <c r="H83" s="338">
        <v>3165</v>
      </c>
      <c r="I83" s="338" t="s">
        <v>922</v>
      </c>
      <c r="J83" s="350" t="s">
        <v>798</v>
      </c>
      <c r="K83" s="338">
        <f t="shared" ref="K83:K86" si="69">H83-F83</f>
        <v>60</v>
      </c>
      <c r="L83" s="351">
        <f t="shared" ref="L83:L86" si="70">(H83*N83)*0.07%</f>
        <v>387.71250000000003</v>
      </c>
      <c r="M83" s="352">
        <f t="shared" ref="M83:M86" si="71">(K83*N83)-L83</f>
        <v>10112.2875</v>
      </c>
      <c r="N83" s="338">
        <v>175</v>
      </c>
      <c r="O83" s="353" t="s">
        <v>589</v>
      </c>
      <c r="P83" s="354">
        <v>44259</v>
      </c>
      <c r="Q83" s="249"/>
      <c r="R83" s="253" t="s">
        <v>1009</v>
      </c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316"/>
      <c r="AG83" s="313"/>
      <c r="AH83" s="249"/>
      <c r="AI83" s="249"/>
      <c r="AJ83" s="316"/>
      <c r="AK83" s="316"/>
      <c r="AL83" s="316"/>
    </row>
    <row r="84" spans="1:38" s="247" customFormat="1" ht="13.5" customHeight="1">
      <c r="A84" s="285">
        <v>11</v>
      </c>
      <c r="B84" s="386">
        <v>44259</v>
      </c>
      <c r="C84" s="355"/>
      <c r="D84" s="355" t="s">
        <v>880</v>
      </c>
      <c r="E84" s="285" t="s">
        <v>591</v>
      </c>
      <c r="F84" s="285">
        <v>1698</v>
      </c>
      <c r="G84" s="285">
        <v>1658</v>
      </c>
      <c r="H84" s="338">
        <v>1731</v>
      </c>
      <c r="I84" s="338" t="s">
        <v>881</v>
      </c>
      <c r="J84" s="350" t="s">
        <v>936</v>
      </c>
      <c r="K84" s="338">
        <f t="shared" si="69"/>
        <v>33</v>
      </c>
      <c r="L84" s="351">
        <f t="shared" si="70"/>
        <v>363.51000000000005</v>
      </c>
      <c r="M84" s="352">
        <f t="shared" si="71"/>
        <v>9536.49</v>
      </c>
      <c r="N84" s="338">
        <v>300</v>
      </c>
      <c r="O84" s="353" t="s">
        <v>589</v>
      </c>
      <c r="P84" s="354">
        <v>44259</v>
      </c>
      <c r="Q84" s="249"/>
      <c r="R84" s="253" t="s">
        <v>590</v>
      </c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316"/>
      <c r="AG84" s="313"/>
      <c r="AH84" s="249"/>
      <c r="AI84" s="249"/>
      <c r="AJ84" s="316"/>
      <c r="AK84" s="316"/>
      <c r="AL84" s="316"/>
    </row>
    <row r="85" spans="1:38" s="247" customFormat="1" ht="13.5" customHeight="1">
      <c r="A85" s="285">
        <v>12</v>
      </c>
      <c r="B85" s="386">
        <v>44259</v>
      </c>
      <c r="C85" s="355"/>
      <c r="D85" s="355" t="s">
        <v>923</v>
      </c>
      <c r="E85" s="285" t="s">
        <v>591</v>
      </c>
      <c r="F85" s="285">
        <v>1422.5</v>
      </c>
      <c r="G85" s="285">
        <v>1400</v>
      </c>
      <c r="H85" s="338">
        <v>1437</v>
      </c>
      <c r="I85" s="338" t="s">
        <v>924</v>
      </c>
      <c r="J85" s="350" t="s">
        <v>937</v>
      </c>
      <c r="K85" s="338">
        <f t="shared" si="69"/>
        <v>14.5</v>
      </c>
      <c r="L85" s="351">
        <f t="shared" si="70"/>
        <v>653.83500000000015</v>
      </c>
      <c r="M85" s="352">
        <f t="shared" si="71"/>
        <v>8771.1649999999991</v>
      </c>
      <c r="N85" s="338">
        <v>650</v>
      </c>
      <c r="O85" s="353" t="s">
        <v>589</v>
      </c>
      <c r="P85" s="354">
        <v>44259</v>
      </c>
      <c r="Q85" s="249"/>
      <c r="R85" s="253" t="s">
        <v>1009</v>
      </c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316"/>
      <c r="AG85" s="313"/>
      <c r="AH85" s="249"/>
      <c r="AI85" s="249"/>
      <c r="AJ85" s="316"/>
      <c r="AK85" s="316"/>
      <c r="AL85" s="316"/>
    </row>
    <row r="86" spans="1:38" s="247" customFormat="1" ht="13.5" customHeight="1">
      <c r="A86" s="310">
        <v>13</v>
      </c>
      <c r="B86" s="398">
        <v>44259</v>
      </c>
      <c r="C86" s="337"/>
      <c r="D86" s="337" t="s">
        <v>874</v>
      </c>
      <c r="E86" s="310" t="s">
        <v>591</v>
      </c>
      <c r="F86" s="310">
        <v>2322</v>
      </c>
      <c r="G86" s="310">
        <v>2275</v>
      </c>
      <c r="H86" s="311">
        <v>2275</v>
      </c>
      <c r="I86" s="311" t="s">
        <v>934</v>
      </c>
      <c r="J86" s="322" t="s">
        <v>948</v>
      </c>
      <c r="K86" s="311">
        <f t="shared" si="69"/>
        <v>-47</v>
      </c>
      <c r="L86" s="333">
        <f t="shared" si="70"/>
        <v>437.93750000000006</v>
      </c>
      <c r="M86" s="334">
        <f t="shared" si="71"/>
        <v>-13362.9375</v>
      </c>
      <c r="N86" s="311">
        <v>275</v>
      </c>
      <c r="O86" s="335" t="s">
        <v>601</v>
      </c>
      <c r="P86" s="336">
        <v>44627</v>
      </c>
      <c r="Q86" s="249"/>
      <c r="R86" s="253" t="s">
        <v>1009</v>
      </c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316"/>
      <c r="AG86" s="313"/>
      <c r="AH86" s="249"/>
      <c r="AI86" s="249"/>
      <c r="AJ86" s="316"/>
      <c r="AK86" s="316"/>
      <c r="AL86" s="316"/>
    </row>
    <row r="87" spans="1:38" s="247" customFormat="1" ht="13.5" customHeight="1">
      <c r="A87" s="397">
        <v>14</v>
      </c>
      <c r="B87" s="386">
        <v>44627</v>
      </c>
      <c r="C87" s="355"/>
      <c r="D87" s="355" t="s">
        <v>944</v>
      </c>
      <c r="E87" s="285" t="s">
        <v>591</v>
      </c>
      <c r="F87" s="285">
        <v>1137</v>
      </c>
      <c r="G87" s="285">
        <v>1120</v>
      </c>
      <c r="H87" s="338">
        <v>1151</v>
      </c>
      <c r="I87" s="338" t="s">
        <v>945</v>
      </c>
      <c r="J87" s="350" t="s">
        <v>946</v>
      </c>
      <c r="K87" s="338">
        <f t="shared" ref="K87:K90" si="72">H87-F87</f>
        <v>14</v>
      </c>
      <c r="L87" s="351">
        <f t="shared" ref="L87:L90" si="73">(H87*N87)*0.07%</f>
        <v>563.99000000000012</v>
      </c>
      <c r="M87" s="352">
        <f t="shared" ref="M87:M90" si="74">(K87*N87)-L87</f>
        <v>9236.01</v>
      </c>
      <c r="N87" s="338">
        <v>700</v>
      </c>
      <c r="O87" s="353" t="s">
        <v>589</v>
      </c>
      <c r="P87" s="354">
        <v>44262</v>
      </c>
      <c r="Q87" s="249"/>
      <c r="R87" s="253" t="s">
        <v>1009</v>
      </c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316"/>
      <c r="AG87" s="313"/>
      <c r="AH87" s="249"/>
      <c r="AI87" s="249"/>
      <c r="AJ87" s="316"/>
      <c r="AK87" s="316"/>
      <c r="AL87" s="316"/>
    </row>
    <row r="88" spans="1:38" s="247" customFormat="1" ht="13.5" customHeight="1">
      <c r="A88" s="310">
        <v>15</v>
      </c>
      <c r="B88" s="398">
        <v>44627</v>
      </c>
      <c r="C88" s="337"/>
      <c r="D88" s="337" t="s">
        <v>959</v>
      </c>
      <c r="E88" s="310" t="s">
        <v>591</v>
      </c>
      <c r="F88" s="310">
        <v>173</v>
      </c>
      <c r="G88" s="310">
        <v>167.5</v>
      </c>
      <c r="H88" s="311">
        <v>167.5</v>
      </c>
      <c r="I88" s="311" t="s">
        <v>947</v>
      </c>
      <c r="J88" s="322" t="s">
        <v>963</v>
      </c>
      <c r="K88" s="311">
        <f t="shared" si="72"/>
        <v>-5.5</v>
      </c>
      <c r="L88" s="333">
        <f t="shared" si="73"/>
        <v>293.12500000000006</v>
      </c>
      <c r="M88" s="334">
        <f t="shared" si="74"/>
        <v>-14043.125</v>
      </c>
      <c r="N88" s="311">
        <v>2500</v>
      </c>
      <c r="O88" s="335" t="s">
        <v>601</v>
      </c>
      <c r="P88" s="336">
        <v>44627</v>
      </c>
      <c r="Q88" s="249"/>
      <c r="R88" s="253" t="s">
        <v>590</v>
      </c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316"/>
      <c r="AG88" s="313"/>
      <c r="AH88" s="249"/>
      <c r="AI88" s="249"/>
      <c r="AJ88" s="316"/>
      <c r="AK88" s="316"/>
      <c r="AL88" s="316"/>
    </row>
    <row r="89" spans="1:38" s="247" customFormat="1" ht="13.5" customHeight="1">
      <c r="A89" s="285">
        <v>16</v>
      </c>
      <c r="B89" s="386">
        <v>44627</v>
      </c>
      <c r="C89" s="355"/>
      <c r="D89" s="355" t="s">
        <v>886</v>
      </c>
      <c r="E89" s="285" t="s">
        <v>591</v>
      </c>
      <c r="F89" s="285">
        <v>270.5</v>
      </c>
      <c r="G89" s="285">
        <v>263</v>
      </c>
      <c r="H89" s="338">
        <v>275.5</v>
      </c>
      <c r="I89" s="338" t="s">
        <v>657</v>
      </c>
      <c r="J89" s="350" t="s">
        <v>913</v>
      </c>
      <c r="K89" s="338">
        <f t="shared" si="72"/>
        <v>5</v>
      </c>
      <c r="L89" s="351">
        <f t="shared" si="73"/>
        <v>327.84500000000003</v>
      </c>
      <c r="M89" s="352">
        <f t="shared" si="74"/>
        <v>8172.1549999999997</v>
      </c>
      <c r="N89" s="338">
        <v>1700</v>
      </c>
      <c r="O89" s="353" t="s">
        <v>589</v>
      </c>
      <c r="P89" s="354">
        <v>44262</v>
      </c>
      <c r="Q89" s="249"/>
      <c r="R89" s="253" t="s">
        <v>1009</v>
      </c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316"/>
      <c r="AG89" s="313"/>
      <c r="AH89" s="249"/>
      <c r="AI89" s="249"/>
      <c r="AJ89" s="316"/>
      <c r="AK89" s="316"/>
      <c r="AL89" s="316"/>
    </row>
    <row r="90" spans="1:38" s="247" customFormat="1" ht="13.5" customHeight="1">
      <c r="A90" s="285">
        <v>17</v>
      </c>
      <c r="B90" s="386">
        <v>44628</v>
      </c>
      <c r="C90" s="355"/>
      <c r="D90" s="355" t="s">
        <v>958</v>
      </c>
      <c r="E90" s="285" t="s">
        <v>591</v>
      </c>
      <c r="F90" s="285">
        <v>1399</v>
      </c>
      <c r="G90" s="285">
        <v>1362</v>
      </c>
      <c r="H90" s="338">
        <v>1424</v>
      </c>
      <c r="I90" s="338" t="s">
        <v>960</v>
      </c>
      <c r="J90" s="350" t="s">
        <v>610</v>
      </c>
      <c r="K90" s="338">
        <f t="shared" si="72"/>
        <v>25</v>
      </c>
      <c r="L90" s="351">
        <f t="shared" si="73"/>
        <v>697.7600000000001</v>
      </c>
      <c r="M90" s="352">
        <f t="shared" si="74"/>
        <v>16802.240000000002</v>
      </c>
      <c r="N90" s="338">
        <v>700</v>
      </c>
      <c r="O90" s="353" t="s">
        <v>589</v>
      </c>
      <c r="P90" s="354">
        <v>44264</v>
      </c>
      <c r="Q90" s="249"/>
      <c r="R90" s="253" t="s">
        <v>1009</v>
      </c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316"/>
      <c r="AG90" s="313"/>
      <c r="AH90" s="249"/>
      <c r="AI90" s="249"/>
      <c r="AJ90" s="316"/>
      <c r="AK90" s="316"/>
      <c r="AL90" s="316"/>
    </row>
    <row r="91" spans="1:38" s="247" customFormat="1" ht="13.5" customHeight="1">
      <c r="A91" s="310">
        <v>18</v>
      </c>
      <c r="B91" s="398">
        <v>44628</v>
      </c>
      <c r="C91" s="337"/>
      <c r="D91" s="337" t="s">
        <v>961</v>
      </c>
      <c r="E91" s="310" t="s">
        <v>591</v>
      </c>
      <c r="F91" s="310">
        <v>2110</v>
      </c>
      <c r="G91" s="310">
        <v>2065</v>
      </c>
      <c r="H91" s="311">
        <v>2065</v>
      </c>
      <c r="I91" s="311" t="s">
        <v>962</v>
      </c>
      <c r="J91" s="322" t="s">
        <v>931</v>
      </c>
      <c r="K91" s="311">
        <f t="shared" ref="K91:K92" si="75">H91-F91</f>
        <v>-45</v>
      </c>
      <c r="L91" s="333">
        <f t="shared" ref="L91:L92" si="76">(H91*N91)*0.07%</f>
        <v>433.65000000000009</v>
      </c>
      <c r="M91" s="334">
        <f t="shared" ref="M91:M92" si="77">(K91*N91)-L91</f>
        <v>-13933.65</v>
      </c>
      <c r="N91" s="311">
        <v>300</v>
      </c>
      <c r="O91" s="335" t="s">
        <v>601</v>
      </c>
      <c r="P91" s="336">
        <v>44628</v>
      </c>
      <c r="Q91" s="249"/>
      <c r="R91" s="253" t="s">
        <v>590</v>
      </c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316"/>
      <c r="AG91" s="313"/>
      <c r="AH91" s="249"/>
      <c r="AI91" s="249"/>
      <c r="AJ91" s="316"/>
      <c r="AK91" s="316"/>
      <c r="AL91" s="316"/>
    </row>
    <row r="92" spans="1:38" s="247" customFormat="1" ht="13.5" customHeight="1">
      <c r="A92" s="285">
        <v>19</v>
      </c>
      <c r="B92" s="386">
        <v>44628</v>
      </c>
      <c r="C92" s="355"/>
      <c r="D92" s="355" t="s">
        <v>968</v>
      </c>
      <c r="E92" s="285" t="s">
        <v>591</v>
      </c>
      <c r="F92" s="285">
        <v>273.5</v>
      </c>
      <c r="G92" s="285">
        <v>265</v>
      </c>
      <c r="H92" s="338">
        <v>279.5</v>
      </c>
      <c r="I92" s="338" t="s">
        <v>969</v>
      </c>
      <c r="J92" s="350" t="s">
        <v>909</v>
      </c>
      <c r="K92" s="338">
        <f t="shared" si="75"/>
        <v>6</v>
      </c>
      <c r="L92" s="351">
        <f t="shared" si="76"/>
        <v>293.47500000000002</v>
      </c>
      <c r="M92" s="352">
        <f t="shared" si="77"/>
        <v>8706.5249999999996</v>
      </c>
      <c r="N92" s="338">
        <v>1500</v>
      </c>
      <c r="O92" s="353" t="s">
        <v>589</v>
      </c>
      <c r="P92" s="354">
        <v>44264</v>
      </c>
      <c r="Q92" s="249"/>
      <c r="R92" s="253" t="s">
        <v>590</v>
      </c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316"/>
      <c r="AG92" s="313"/>
      <c r="AH92" s="249"/>
      <c r="AI92" s="249"/>
      <c r="AJ92" s="316"/>
      <c r="AK92" s="316"/>
      <c r="AL92" s="316"/>
    </row>
    <row r="93" spans="1:38" s="247" customFormat="1" ht="13.5" customHeight="1">
      <c r="A93" s="285">
        <v>20</v>
      </c>
      <c r="B93" s="386">
        <v>44628</v>
      </c>
      <c r="C93" s="355"/>
      <c r="D93" s="355" t="s">
        <v>886</v>
      </c>
      <c r="E93" s="285" t="s">
        <v>591</v>
      </c>
      <c r="F93" s="285">
        <v>263</v>
      </c>
      <c r="G93" s="285">
        <v>255</v>
      </c>
      <c r="H93" s="338">
        <v>268.5</v>
      </c>
      <c r="I93" s="338" t="s">
        <v>971</v>
      </c>
      <c r="J93" s="350" t="s">
        <v>976</v>
      </c>
      <c r="K93" s="338">
        <f t="shared" ref="K93:K95" si="78">H93-F93</f>
        <v>5.5</v>
      </c>
      <c r="L93" s="351">
        <f t="shared" ref="L93:L95" si="79">(H93*N93)*0.07%</f>
        <v>319.51500000000004</v>
      </c>
      <c r="M93" s="352">
        <f t="shared" ref="M93:M95" si="80">(K93*N93)-L93</f>
        <v>9030.4850000000006</v>
      </c>
      <c r="N93" s="338">
        <v>1700</v>
      </c>
      <c r="O93" s="353" t="s">
        <v>589</v>
      </c>
      <c r="P93" s="354">
        <v>44263</v>
      </c>
      <c r="Q93" s="249"/>
      <c r="R93" s="253" t="s">
        <v>1009</v>
      </c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316"/>
      <c r="AG93" s="313"/>
      <c r="AH93" s="249"/>
      <c r="AI93" s="249"/>
      <c r="AJ93" s="316"/>
      <c r="AK93" s="316"/>
      <c r="AL93" s="316"/>
    </row>
    <row r="94" spans="1:38" s="247" customFormat="1" ht="13.5" customHeight="1">
      <c r="A94" s="285">
        <v>21</v>
      </c>
      <c r="B94" s="386">
        <v>44628</v>
      </c>
      <c r="C94" s="355"/>
      <c r="D94" s="355" t="s">
        <v>972</v>
      </c>
      <c r="E94" s="285" t="s">
        <v>591</v>
      </c>
      <c r="F94" s="285">
        <v>695</v>
      </c>
      <c r="G94" s="285">
        <v>675</v>
      </c>
      <c r="H94" s="338">
        <v>709</v>
      </c>
      <c r="I94" s="338" t="s">
        <v>973</v>
      </c>
      <c r="J94" s="350" t="s">
        <v>946</v>
      </c>
      <c r="K94" s="338">
        <f t="shared" si="78"/>
        <v>14</v>
      </c>
      <c r="L94" s="351">
        <f t="shared" si="79"/>
        <v>372.22500000000008</v>
      </c>
      <c r="M94" s="352">
        <f t="shared" si="80"/>
        <v>10127.775</v>
      </c>
      <c r="N94" s="338">
        <v>750</v>
      </c>
      <c r="O94" s="353" t="s">
        <v>589</v>
      </c>
      <c r="P94" s="354">
        <v>44264</v>
      </c>
      <c r="Q94" s="249"/>
      <c r="R94" s="253" t="s">
        <v>590</v>
      </c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46"/>
      <c r="AD94" s="246"/>
      <c r="AE94" s="246"/>
      <c r="AF94" s="316"/>
      <c r="AG94" s="313"/>
      <c r="AH94" s="249"/>
      <c r="AI94" s="249"/>
      <c r="AJ94" s="316"/>
      <c r="AK94" s="316"/>
      <c r="AL94" s="316"/>
    </row>
    <row r="95" spans="1:38" s="247" customFormat="1" ht="13.5" customHeight="1">
      <c r="A95" s="285">
        <v>22</v>
      </c>
      <c r="B95" s="386">
        <v>44628</v>
      </c>
      <c r="C95" s="355"/>
      <c r="D95" s="355" t="s">
        <v>921</v>
      </c>
      <c r="E95" s="285" t="s">
        <v>591</v>
      </c>
      <c r="F95" s="285">
        <v>3195</v>
      </c>
      <c r="G95" s="285">
        <v>3120</v>
      </c>
      <c r="H95" s="338">
        <v>3250</v>
      </c>
      <c r="I95" s="338" t="s">
        <v>974</v>
      </c>
      <c r="J95" s="350" t="s">
        <v>728</v>
      </c>
      <c r="K95" s="338">
        <f t="shared" si="78"/>
        <v>55</v>
      </c>
      <c r="L95" s="351">
        <f t="shared" si="79"/>
        <v>398.12500000000006</v>
      </c>
      <c r="M95" s="352">
        <f t="shared" si="80"/>
        <v>9226.875</v>
      </c>
      <c r="N95" s="338">
        <v>175</v>
      </c>
      <c r="O95" s="353" t="s">
        <v>589</v>
      </c>
      <c r="P95" s="354">
        <v>44264</v>
      </c>
      <c r="Q95" s="249"/>
      <c r="R95" s="253" t="s">
        <v>1009</v>
      </c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316"/>
      <c r="AG95" s="313"/>
      <c r="AH95" s="249"/>
      <c r="AI95" s="249"/>
      <c r="AJ95" s="316"/>
      <c r="AK95" s="316"/>
      <c r="AL95" s="316"/>
    </row>
    <row r="96" spans="1:38" s="247" customFormat="1" ht="13.5" customHeight="1">
      <c r="A96" s="285">
        <v>23</v>
      </c>
      <c r="B96" s="386">
        <v>44628</v>
      </c>
      <c r="C96" s="355"/>
      <c r="D96" s="355" t="s">
        <v>975</v>
      </c>
      <c r="E96" s="285" t="s">
        <v>591</v>
      </c>
      <c r="F96" s="285">
        <v>1068</v>
      </c>
      <c r="G96" s="285">
        <v>1050</v>
      </c>
      <c r="H96" s="338">
        <v>1092</v>
      </c>
      <c r="I96" s="338" t="s">
        <v>979</v>
      </c>
      <c r="J96" s="350" t="s">
        <v>978</v>
      </c>
      <c r="K96" s="338">
        <f t="shared" ref="K96" si="81">H96-F96</f>
        <v>24</v>
      </c>
      <c r="L96" s="351">
        <f t="shared" ref="L96" si="82">(H96*N96)*0.07%</f>
        <v>554.19000000000005</v>
      </c>
      <c r="M96" s="352">
        <f t="shared" ref="M96" si="83">(K96*N96)-L96</f>
        <v>16845.810000000001</v>
      </c>
      <c r="N96" s="338">
        <v>725</v>
      </c>
      <c r="O96" s="353" t="s">
        <v>589</v>
      </c>
      <c r="P96" s="354">
        <v>44264</v>
      </c>
      <c r="Q96" s="249"/>
      <c r="R96" s="253" t="s">
        <v>1009</v>
      </c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316"/>
      <c r="AG96" s="313"/>
      <c r="AH96" s="249"/>
      <c r="AI96" s="249"/>
      <c r="AJ96" s="316"/>
      <c r="AK96" s="316"/>
      <c r="AL96" s="316"/>
    </row>
    <row r="97" spans="1:38" s="247" customFormat="1" ht="13.5" customHeight="1">
      <c r="A97" s="285">
        <v>24</v>
      </c>
      <c r="B97" s="386">
        <v>44629</v>
      </c>
      <c r="C97" s="355"/>
      <c r="D97" s="355" t="s">
        <v>886</v>
      </c>
      <c r="E97" s="285" t="s">
        <v>591</v>
      </c>
      <c r="F97" s="285">
        <v>264.5</v>
      </c>
      <c r="G97" s="285">
        <v>257</v>
      </c>
      <c r="H97" s="338">
        <v>270</v>
      </c>
      <c r="I97" s="338" t="s">
        <v>988</v>
      </c>
      <c r="J97" s="350" t="s">
        <v>976</v>
      </c>
      <c r="K97" s="338">
        <f t="shared" ref="K97:K99" si="84">H97-F97</f>
        <v>5.5</v>
      </c>
      <c r="L97" s="351">
        <f t="shared" ref="L97:L99" si="85">(H97*N97)*0.07%</f>
        <v>321.30000000000007</v>
      </c>
      <c r="M97" s="352">
        <f t="shared" ref="M97:M99" si="86">(K97*N97)-L97</f>
        <v>9028.7000000000007</v>
      </c>
      <c r="N97" s="338">
        <v>1700</v>
      </c>
      <c r="O97" s="353" t="s">
        <v>589</v>
      </c>
      <c r="P97" s="354">
        <v>44264</v>
      </c>
      <c r="Q97" s="249"/>
      <c r="R97" s="253" t="s">
        <v>1009</v>
      </c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316"/>
      <c r="AG97" s="313"/>
      <c r="AH97" s="249"/>
      <c r="AI97" s="249"/>
      <c r="AJ97" s="316"/>
      <c r="AK97" s="316"/>
      <c r="AL97" s="316"/>
    </row>
    <row r="98" spans="1:38" s="247" customFormat="1" ht="13.5" customHeight="1">
      <c r="A98" s="310">
        <v>25</v>
      </c>
      <c r="B98" s="398">
        <v>44629</v>
      </c>
      <c r="C98" s="337"/>
      <c r="D98" s="337" t="s">
        <v>989</v>
      </c>
      <c r="E98" s="310" t="s">
        <v>591</v>
      </c>
      <c r="F98" s="310">
        <v>4700</v>
      </c>
      <c r="G98" s="310">
        <v>4570</v>
      </c>
      <c r="H98" s="311">
        <v>4615</v>
      </c>
      <c r="I98" s="311" t="s">
        <v>990</v>
      </c>
      <c r="J98" s="322" t="s">
        <v>993</v>
      </c>
      <c r="K98" s="311">
        <f t="shared" si="84"/>
        <v>-85</v>
      </c>
      <c r="L98" s="333">
        <f t="shared" si="85"/>
        <v>323.05000000000007</v>
      </c>
      <c r="M98" s="334">
        <f t="shared" si="86"/>
        <v>-8823.0499999999993</v>
      </c>
      <c r="N98" s="311">
        <v>100</v>
      </c>
      <c r="O98" s="335" t="s">
        <v>601</v>
      </c>
      <c r="P98" s="336">
        <v>44264</v>
      </c>
      <c r="Q98" s="249"/>
      <c r="R98" s="253" t="s">
        <v>1009</v>
      </c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316"/>
      <c r="AG98" s="313"/>
      <c r="AH98" s="249"/>
      <c r="AI98" s="249"/>
      <c r="AJ98" s="316"/>
      <c r="AK98" s="316"/>
      <c r="AL98" s="316"/>
    </row>
    <row r="99" spans="1:38" s="247" customFormat="1" ht="13.5" customHeight="1">
      <c r="A99" s="285">
        <v>26</v>
      </c>
      <c r="B99" s="386">
        <v>44630</v>
      </c>
      <c r="C99" s="355"/>
      <c r="D99" s="355" t="s">
        <v>994</v>
      </c>
      <c r="E99" s="285" t="s">
        <v>591</v>
      </c>
      <c r="F99" s="285">
        <v>1186.5</v>
      </c>
      <c r="G99" s="285">
        <v>1168</v>
      </c>
      <c r="H99" s="338">
        <v>1200.5</v>
      </c>
      <c r="I99" s="338">
        <v>1220</v>
      </c>
      <c r="J99" s="350" t="s">
        <v>946</v>
      </c>
      <c r="K99" s="338">
        <f t="shared" si="84"/>
        <v>14</v>
      </c>
      <c r="L99" s="351">
        <f t="shared" si="85"/>
        <v>588.24500000000012</v>
      </c>
      <c r="M99" s="352">
        <f t="shared" si="86"/>
        <v>9211.7549999999992</v>
      </c>
      <c r="N99" s="338">
        <v>700</v>
      </c>
      <c r="O99" s="353" t="s">
        <v>589</v>
      </c>
      <c r="P99" s="354">
        <v>44266</v>
      </c>
      <c r="Q99" s="249"/>
      <c r="R99" s="253" t="s">
        <v>1009</v>
      </c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316"/>
      <c r="AG99" s="313"/>
      <c r="AH99" s="249"/>
      <c r="AI99" s="249"/>
      <c r="AJ99" s="316"/>
      <c r="AK99" s="316"/>
      <c r="AL99" s="316"/>
    </row>
    <row r="100" spans="1:38" s="247" customFormat="1" ht="13.5" customHeight="1">
      <c r="A100" s="285">
        <v>27</v>
      </c>
      <c r="B100" s="386">
        <v>44630</v>
      </c>
      <c r="C100" s="355"/>
      <c r="D100" s="355" t="s">
        <v>999</v>
      </c>
      <c r="E100" s="285" t="s">
        <v>591</v>
      </c>
      <c r="F100" s="285">
        <v>123.75</v>
      </c>
      <c r="G100" s="285">
        <v>120</v>
      </c>
      <c r="H100" s="338">
        <v>126.5</v>
      </c>
      <c r="I100" s="338" t="s">
        <v>1000</v>
      </c>
      <c r="J100" s="350" t="s">
        <v>1016</v>
      </c>
      <c r="K100" s="338">
        <f t="shared" ref="K100:K101" si="87">H100-F100</f>
        <v>2.75</v>
      </c>
      <c r="L100" s="351">
        <f t="shared" ref="L100:L101" si="88">(H100*N100)*0.07%</f>
        <v>380.76500000000004</v>
      </c>
      <c r="M100" s="352">
        <f t="shared" ref="M100:M101" si="89">(K100*N100)-L100</f>
        <v>11444.235000000001</v>
      </c>
      <c r="N100" s="338">
        <v>4300</v>
      </c>
      <c r="O100" s="353" t="s">
        <v>589</v>
      </c>
      <c r="P100" s="354">
        <v>44266</v>
      </c>
      <c r="Q100" s="249"/>
      <c r="R100" s="253" t="s">
        <v>1009</v>
      </c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316"/>
      <c r="AG100" s="313"/>
      <c r="AH100" s="249"/>
      <c r="AI100" s="249"/>
      <c r="AJ100" s="316"/>
      <c r="AK100" s="316"/>
      <c r="AL100" s="316"/>
    </row>
    <row r="101" spans="1:38" s="247" customFormat="1" ht="13.5" customHeight="1">
      <c r="A101" s="285">
        <v>28</v>
      </c>
      <c r="B101" s="386">
        <v>44630</v>
      </c>
      <c r="C101" s="355"/>
      <c r="D101" s="355" t="s">
        <v>968</v>
      </c>
      <c r="E101" s="285" t="s">
        <v>591</v>
      </c>
      <c r="F101" s="285">
        <v>287.5</v>
      </c>
      <c r="G101" s="285">
        <v>278.5</v>
      </c>
      <c r="H101" s="338">
        <v>293.5</v>
      </c>
      <c r="I101" s="338" t="s">
        <v>928</v>
      </c>
      <c r="J101" s="350" t="s">
        <v>909</v>
      </c>
      <c r="K101" s="338">
        <f t="shared" si="87"/>
        <v>6</v>
      </c>
      <c r="L101" s="351">
        <f t="shared" si="88"/>
        <v>308.17500000000007</v>
      </c>
      <c r="M101" s="352">
        <f t="shared" si="89"/>
        <v>8691.8250000000007</v>
      </c>
      <c r="N101" s="338">
        <v>1500</v>
      </c>
      <c r="O101" s="353" t="s">
        <v>589</v>
      </c>
      <c r="P101" s="386">
        <v>44635</v>
      </c>
      <c r="Q101" s="249"/>
      <c r="R101" s="253" t="s">
        <v>590</v>
      </c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316"/>
      <c r="AG101" s="313"/>
      <c r="AH101" s="249"/>
      <c r="AI101" s="249"/>
      <c r="AJ101" s="316"/>
      <c r="AK101" s="316"/>
      <c r="AL101" s="316"/>
    </row>
    <row r="102" spans="1:38" s="247" customFormat="1" ht="13.5" customHeight="1">
      <c r="A102" s="285">
        <v>29</v>
      </c>
      <c r="B102" s="386">
        <v>44630</v>
      </c>
      <c r="C102" s="355"/>
      <c r="D102" s="355" t="s">
        <v>1001</v>
      </c>
      <c r="E102" s="285" t="s">
        <v>591</v>
      </c>
      <c r="F102" s="285">
        <v>376.5</v>
      </c>
      <c r="G102" s="285">
        <v>372.5</v>
      </c>
      <c r="H102" s="338">
        <v>380.5</v>
      </c>
      <c r="I102" s="338" t="s">
        <v>1002</v>
      </c>
      <c r="J102" s="350" t="s">
        <v>1008</v>
      </c>
      <c r="K102" s="338">
        <f t="shared" ref="K102:K103" si="90">H102-F102</f>
        <v>4</v>
      </c>
      <c r="L102" s="351">
        <f t="shared" ref="L102:L103" si="91">(H102*N102)*0.07%</f>
        <v>825.68500000000017</v>
      </c>
      <c r="M102" s="352">
        <f t="shared" ref="M102:M103" si="92">(K102*N102)-L102</f>
        <v>11574.315000000001</v>
      </c>
      <c r="N102" s="338">
        <v>3100</v>
      </c>
      <c r="O102" s="353" t="s">
        <v>589</v>
      </c>
      <c r="P102" s="386">
        <v>44630</v>
      </c>
      <c r="Q102" s="249"/>
      <c r="R102" s="253" t="s">
        <v>590</v>
      </c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46"/>
      <c r="AE102" s="246"/>
      <c r="AF102" s="316"/>
      <c r="AG102" s="313"/>
      <c r="AH102" s="249"/>
      <c r="AI102" s="249"/>
      <c r="AJ102" s="316"/>
      <c r="AK102" s="316"/>
      <c r="AL102" s="316"/>
    </row>
    <row r="103" spans="1:38" s="247" customFormat="1" ht="13.5" customHeight="1">
      <c r="A103" s="285">
        <v>30</v>
      </c>
      <c r="B103" s="386">
        <v>44630</v>
      </c>
      <c r="C103" s="355"/>
      <c r="D103" s="355" t="s">
        <v>1003</v>
      </c>
      <c r="E103" s="285" t="s">
        <v>591</v>
      </c>
      <c r="F103" s="285">
        <v>2355</v>
      </c>
      <c r="G103" s="285">
        <v>2300</v>
      </c>
      <c r="H103" s="338">
        <v>2390</v>
      </c>
      <c r="I103" s="338">
        <v>2450</v>
      </c>
      <c r="J103" s="350" t="s">
        <v>1036</v>
      </c>
      <c r="K103" s="338">
        <f t="shared" si="90"/>
        <v>35</v>
      </c>
      <c r="L103" s="351">
        <f t="shared" si="91"/>
        <v>460.07500000000005</v>
      </c>
      <c r="M103" s="352">
        <f t="shared" si="92"/>
        <v>9164.9249999999993</v>
      </c>
      <c r="N103" s="338">
        <v>275</v>
      </c>
      <c r="O103" s="353" t="s">
        <v>589</v>
      </c>
      <c r="P103" s="386">
        <v>44635</v>
      </c>
      <c r="Q103" s="249"/>
      <c r="R103" s="253" t="s">
        <v>590</v>
      </c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6"/>
      <c r="AE103" s="246"/>
      <c r="AF103" s="316"/>
      <c r="AG103" s="313"/>
      <c r="AH103" s="249"/>
      <c r="AI103" s="249"/>
      <c r="AJ103" s="316"/>
      <c r="AK103" s="316"/>
      <c r="AL103" s="316"/>
    </row>
    <row r="104" spans="1:38" s="247" customFormat="1" ht="13.5" customHeight="1">
      <c r="A104" s="285">
        <v>31</v>
      </c>
      <c r="B104" s="386">
        <v>44631</v>
      </c>
      <c r="C104" s="355"/>
      <c r="D104" s="355" t="s">
        <v>1019</v>
      </c>
      <c r="E104" s="285" t="s">
        <v>591</v>
      </c>
      <c r="F104" s="285">
        <v>2262.5</v>
      </c>
      <c r="G104" s="285">
        <v>2228</v>
      </c>
      <c r="H104" s="338">
        <v>2330</v>
      </c>
      <c r="I104" s="338" t="s">
        <v>1020</v>
      </c>
      <c r="J104" s="350" t="s">
        <v>811</v>
      </c>
      <c r="K104" s="338">
        <f t="shared" ref="K104:K105" si="93">H104-F104</f>
        <v>67.5</v>
      </c>
      <c r="L104" s="351">
        <f t="shared" ref="L104:L105" si="94">(H104*N104)*0.07%</f>
        <v>611.62500000000011</v>
      </c>
      <c r="M104" s="352">
        <f t="shared" ref="M104:M105" si="95">(K104*N104)-L104</f>
        <v>24700.875</v>
      </c>
      <c r="N104" s="338">
        <v>375</v>
      </c>
      <c r="O104" s="353" t="s">
        <v>589</v>
      </c>
      <c r="P104" s="386">
        <v>44634</v>
      </c>
      <c r="Q104" s="249"/>
      <c r="R104" s="253" t="s">
        <v>1009</v>
      </c>
      <c r="S104" s="246"/>
      <c r="T104" s="246"/>
      <c r="U104" s="246"/>
      <c r="V104" s="246"/>
      <c r="W104" s="246"/>
      <c r="X104" s="246"/>
      <c r="Y104" s="246"/>
      <c r="Z104" s="246"/>
      <c r="AA104" s="246"/>
      <c r="AB104" s="246"/>
      <c r="AC104" s="246"/>
      <c r="AD104" s="246"/>
      <c r="AE104" s="246"/>
      <c r="AF104" s="316"/>
      <c r="AG104" s="313"/>
      <c r="AH104" s="249"/>
      <c r="AI104" s="249"/>
      <c r="AJ104" s="316"/>
      <c r="AK104" s="316"/>
      <c r="AL104" s="316"/>
    </row>
    <row r="105" spans="1:38" s="247" customFormat="1" ht="13.5" customHeight="1">
      <c r="A105" s="467">
        <v>32</v>
      </c>
      <c r="B105" s="398">
        <v>44631</v>
      </c>
      <c r="C105" s="337"/>
      <c r="D105" s="337" t="s">
        <v>886</v>
      </c>
      <c r="E105" s="310" t="s">
        <v>591</v>
      </c>
      <c r="F105" s="310">
        <v>266.5</v>
      </c>
      <c r="G105" s="310">
        <v>259</v>
      </c>
      <c r="H105" s="311">
        <v>260</v>
      </c>
      <c r="I105" s="311" t="s">
        <v>988</v>
      </c>
      <c r="J105" s="322" t="s">
        <v>1056</v>
      </c>
      <c r="K105" s="311">
        <f t="shared" si="93"/>
        <v>-6.5</v>
      </c>
      <c r="L105" s="333">
        <f t="shared" si="94"/>
        <v>309.40000000000003</v>
      </c>
      <c r="M105" s="334">
        <f t="shared" si="95"/>
        <v>-11359.4</v>
      </c>
      <c r="N105" s="311">
        <v>1700</v>
      </c>
      <c r="O105" s="335" t="s">
        <v>601</v>
      </c>
      <c r="P105" s="336">
        <v>44271</v>
      </c>
      <c r="Q105" s="249"/>
      <c r="R105" s="253" t="s">
        <v>590</v>
      </c>
      <c r="S105" s="246"/>
      <c r="T105" s="246"/>
      <c r="U105" s="246"/>
      <c r="V105" s="246"/>
      <c r="W105" s="246"/>
      <c r="X105" s="246"/>
      <c r="Y105" s="246"/>
      <c r="Z105" s="246"/>
      <c r="AA105" s="246"/>
      <c r="AB105" s="246"/>
      <c r="AC105" s="246"/>
      <c r="AD105" s="246"/>
      <c r="AE105" s="246"/>
      <c r="AF105" s="316"/>
      <c r="AG105" s="313"/>
      <c r="AH105" s="249"/>
      <c r="AI105" s="249"/>
      <c r="AJ105" s="316"/>
      <c r="AK105" s="316"/>
      <c r="AL105" s="316"/>
    </row>
    <row r="106" spans="1:38" s="247" customFormat="1" ht="13.5" customHeight="1">
      <c r="A106" s="467">
        <v>33</v>
      </c>
      <c r="B106" s="398">
        <v>44631</v>
      </c>
      <c r="C106" s="337"/>
      <c r="D106" s="337" t="s">
        <v>1022</v>
      </c>
      <c r="E106" s="310" t="s">
        <v>591</v>
      </c>
      <c r="F106" s="310">
        <v>785</v>
      </c>
      <c r="G106" s="310">
        <v>770</v>
      </c>
      <c r="H106" s="311">
        <v>770</v>
      </c>
      <c r="I106" s="311" t="s">
        <v>1023</v>
      </c>
      <c r="J106" s="322" t="s">
        <v>1034</v>
      </c>
      <c r="K106" s="311">
        <f t="shared" ref="K106" si="96">H106-F106</f>
        <v>-15</v>
      </c>
      <c r="L106" s="333">
        <f t="shared" ref="L106" si="97">(H106*N106)*0.07%</f>
        <v>336.87500000000006</v>
      </c>
      <c r="M106" s="334">
        <f t="shared" ref="M106" si="98">(K106*N106)-L106</f>
        <v>-9711.875</v>
      </c>
      <c r="N106" s="311">
        <v>625</v>
      </c>
      <c r="O106" s="335" t="s">
        <v>601</v>
      </c>
      <c r="P106" s="336">
        <v>44269</v>
      </c>
      <c r="Q106" s="249"/>
      <c r="R106" s="253" t="s">
        <v>590</v>
      </c>
      <c r="S106" s="246"/>
      <c r="T106" s="246"/>
      <c r="U106" s="246"/>
      <c r="V106" s="246"/>
      <c r="W106" s="246"/>
      <c r="X106" s="246"/>
      <c r="Y106" s="246"/>
      <c r="Z106" s="246"/>
      <c r="AA106" s="246"/>
      <c r="AB106" s="246"/>
      <c r="AC106" s="246"/>
      <c r="AD106" s="246"/>
      <c r="AE106" s="246"/>
      <c r="AF106" s="316"/>
      <c r="AG106" s="313"/>
      <c r="AH106" s="249"/>
      <c r="AI106" s="249"/>
      <c r="AJ106" s="316"/>
      <c r="AK106" s="316"/>
      <c r="AL106" s="316"/>
    </row>
    <row r="107" spans="1:38" s="247" customFormat="1" ht="13.5" customHeight="1">
      <c r="A107" s="285">
        <v>34</v>
      </c>
      <c r="B107" s="386">
        <v>44634</v>
      </c>
      <c r="C107" s="355"/>
      <c r="D107" s="355" t="s">
        <v>994</v>
      </c>
      <c r="E107" s="285" t="s">
        <v>591</v>
      </c>
      <c r="F107" s="285">
        <v>1180</v>
      </c>
      <c r="G107" s="285">
        <v>1162</v>
      </c>
      <c r="H107" s="338">
        <v>1192</v>
      </c>
      <c r="I107" s="338">
        <v>1220</v>
      </c>
      <c r="J107" s="350" t="s">
        <v>1026</v>
      </c>
      <c r="K107" s="338">
        <f t="shared" ref="K107:K108" si="99">H107-F107</f>
        <v>12</v>
      </c>
      <c r="L107" s="351">
        <f t="shared" ref="L107:L108" si="100">(H107*N107)*0.07%</f>
        <v>584.08000000000004</v>
      </c>
      <c r="M107" s="352">
        <f t="shared" ref="M107:M108" si="101">(K107*N107)-L107</f>
        <v>7815.92</v>
      </c>
      <c r="N107" s="338">
        <v>700</v>
      </c>
      <c r="O107" s="353" t="s">
        <v>589</v>
      </c>
      <c r="P107" s="386">
        <v>44634</v>
      </c>
      <c r="Q107" s="249"/>
      <c r="R107" s="253" t="s">
        <v>1009</v>
      </c>
      <c r="S107" s="246"/>
      <c r="T107" s="246"/>
      <c r="U107" s="246"/>
      <c r="V107" s="246"/>
      <c r="W107" s="246"/>
      <c r="X107" s="246"/>
      <c r="Y107" s="246"/>
      <c r="Z107" s="246"/>
      <c r="AA107" s="246"/>
      <c r="AB107" s="246"/>
      <c r="AC107" s="246"/>
      <c r="AD107" s="246"/>
      <c r="AE107" s="246"/>
      <c r="AF107" s="316"/>
      <c r="AG107" s="313"/>
      <c r="AH107" s="249"/>
      <c r="AI107" s="249"/>
      <c r="AJ107" s="316"/>
      <c r="AK107" s="316"/>
      <c r="AL107" s="316"/>
    </row>
    <row r="108" spans="1:38" s="247" customFormat="1" ht="13.5" customHeight="1">
      <c r="A108" s="467">
        <v>35</v>
      </c>
      <c r="B108" s="358">
        <v>44634</v>
      </c>
      <c r="C108" s="337"/>
      <c r="D108" s="337" t="s">
        <v>1027</v>
      </c>
      <c r="E108" s="310" t="s">
        <v>591</v>
      </c>
      <c r="F108" s="310">
        <v>122.25</v>
      </c>
      <c r="G108" s="310">
        <v>119</v>
      </c>
      <c r="H108" s="311">
        <v>119</v>
      </c>
      <c r="I108" s="311" t="s">
        <v>1028</v>
      </c>
      <c r="J108" s="322" t="s">
        <v>1046</v>
      </c>
      <c r="K108" s="311">
        <f t="shared" si="99"/>
        <v>-3.25</v>
      </c>
      <c r="L108" s="333">
        <f t="shared" si="100"/>
        <v>358.19000000000005</v>
      </c>
      <c r="M108" s="334">
        <f t="shared" si="101"/>
        <v>-14333.19</v>
      </c>
      <c r="N108" s="311">
        <v>4300</v>
      </c>
      <c r="O108" s="335" t="s">
        <v>601</v>
      </c>
      <c r="P108" s="336">
        <v>44270</v>
      </c>
      <c r="Q108" s="249"/>
      <c r="R108" s="253" t="s">
        <v>1009</v>
      </c>
      <c r="S108" s="246"/>
      <c r="T108" s="246"/>
      <c r="U108" s="246"/>
      <c r="V108" s="246"/>
      <c r="W108" s="246"/>
      <c r="X108" s="246"/>
      <c r="Y108" s="246"/>
      <c r="Z108" s="246"/>
      <c r="AA108" s="246"/>
      <c r="AB108" s="246"/>
      <c r="AC108" s="246"/>
      <c r="AD108" s="246"/>
      <c r="AE108" s="246"/>
      <c r="AF108" s="316"/>
      <c r="AG108" s="313"/>
      <c r="AH108" s="249"/>
      <c r="AI108" s="249"/>
      <c r="AJ108" s="316"/>
      <c r="AK108" s="316"/>
      <c r="AL108" s="316"/>
    </row>
    <row r="109" spans="1:38" s="247" customFormat="1" ht="13.5" customHeight="1">
      <c r="A109" s="488">
        <v>36</v>
      </c>
      <c r="B109" s="490">
        <v>44634</v>
      </c>
      <c r="C109" s="337"/>
      <c r="D109" s="337" t="s">
        <v>1029</v>
      </c>
      <c r="E109" s="310" t="s">
        <v>1011</v>
      </c>
      <c r="F109" s="310">
        <v>16750</v>
      </c>
      <c r="G109" s="310">
        <v>16980</v>
      </c>
      <c r="H109" s="311">
        <v>16890</v>
      </c>
      <c r="I109" s="311" t="s">
        <v>1030</v>
      </c>
      <c r="J109" s="486" t="s">
        <v>1035</v>
      </c>
      <c r="K109" s="468">
        <f>F109-H109</f>
        <v>-140</v>
      </c>
      <c r="L109" s="333">
        <f t="shared" ref="L109" si="102">(H109*N109)*0.07%</f>
        <v>591.15000000000009</v>
      </c>
      <c r="M109" s="492">
        <f>(-99*50)-691.15</f>
        <v>-5641.15</v>
      </c>
      <c r="N109" s="310">
        <v>50</v>
      </c>
      <c r="O109" s="492" t="s">
        <v>601</v>
      </c>
      <c r="P109" s="484">
        <v>44634</v>
      </c>
      <c r="Q109" s="249"/>
      <c r="R109" s="253" t="s">
        <v>590</v>
      </c>
      <c r="S109" s="246"/>
      <c r="T109" s="246"/>
      <c r="U109" s="246"/>
      <c r="V109" s="246"/>
      <c r="W109" s="246"/>
      <c r="X109" s="246"/>
      <c r="Y109" s="246"/>
      <c r="Z109" s="246"/>
      <c r="AA109" s="246"/>
      <c r="AB109" s="246"/>
      <c r="AC109" s="246"/>
      <c r="AD109" s="246"/>
      <c r="AE109" s="246"/>
      <c r="AF109" s="316"/>
      <c r="AG109" s="313"/>
      <c r="AH109" s="249"/>
      <c r="AI109" s="249"/>
      <c r="AJ109" s="316"/>
      <c r="AK109" s="316"/>
      <c r="AL109" s="316"/>
    </row>
    <row r="110" spans="1:38" s="247" customFormat="1" ht="13.5" customHeight="1">
      <c r="A110" s="489"/>
      <c r="B110" s="491"/>
      <c r="C110" s="337"/>
      <c r="D110" s="337" t="s">
        <v>1033</v>
      </c>
      <c r="E110" s="310" t="s">
        <v>1011</v>
      </c>
      <c r="F110" s="310">
        <v>127</v>
      </c>
      <c r="G110" s="310"/>
      <c r="H110" s="311">
        <v>86</v>
      </c>
      <c r="I110" s="311"/>
      <c r="J110" s="487"/>
      <c r="K110" s="468">
        <f>F110-H110</f>
        <v>41</v>
      </c>
      <c r="L110" s="468">
        <v>100</v>
      </c>
      <c r="M110" s="493"/>
      <c r="N110" s="310">
        <v>50</v>
      </c>
      <c r="O110" s="493"/>
      <c r="P110" s="485"/>
      <c r="Q110" s="249"/>
      <c r="R110" s="253" t="s">
        <v>590</v>
      </c>
      <c r="S110" s="246"/>
      <c r="T110" s="246"/>
      <c r="U110" s="246"/>
      <c r="V110" s="246"/>
      <c r="W110" s="246"/>
      <c r="X110" s="246"/>
      <c r="Y110" s="246"/>
      <c r="Z110" s="246"/>
      <c r="AA110" s="246"/>
      <c r="AB110" s="246"/>
      <c r="AC110" s="246"/>
      <c r="AD110" s="246"/>
      <c r="AE110" s="246"/>
      <c r="AF110" s="316"/>
      <c r="AG110" s="313"/>
      <c r="AH110" s="249"/>
      <c r="AI110" s="249"/>
      <c r="AJ110" s="316"/>
      <c r="AK110" s="316"/>
      <c r="AL110" s="316"/>
    </row>
    <row r="111" spans="1:38" s="247" customFormat="1" ht="13.5" customHeight="1">
      <c r="A111" s="397">
        <v>37</v>
      </c>
      <c r="B111" s="386">
        <v>44634</v>
      </c>
      <c r="C111" s="355"/>
      <c r="D111" s="355" t="s">
        <v>1031</v>
      </c>
      <c r="E111" s="285" t="s">
        <v>591</v>
      </c>
      <c r="F111" s="285">
        <v>2144</v>
      </c>
      <c r="G111" s="285">
        <v>2080</v>
      </c>
      <c r="H111" s="338">
        <v>2183</v>
      </c>
      <c r="I111" s="338" t="s">
        <v>1032</v>
      </c>
      <c r="J111" s="350" t="s">
        <v>1070</v>
      </c>
      <c r="K111" s="338">
        <f t="shared" ref="K111" si="103">H111-F111</f>
        <v>39</v>
      </c>
      <c r="L111" s="351">
        <f t="shared" ref="L111" si="104">(H111*N111)*0.07%</f>
        <v>305.62000000000006</v>
      </c>
      <c r="M111" s="352">
        <f t="shared" ref="M111" si="105">(K111*N111)-L111</f>
        <v>7494.38</v>
      </c>
      <c r="N111" s="338">
        <v>200</v>
      </c>
      <c r="O111" s="353" t="s">
        <v>589</v>
      </c>
      <c r="P111" s="386">
        <v>44636</v>
      </c>
      <c r="Q111" s="249"/>
      <c r="R111" s="253" t="s">
        <v>1009</v>
      </c>
      <c r="S111" s="246"/>
      <c r="T111" s="246"/>
      <c r="U111" s="246"/>
      <c r="V111" s="246"/>
      <c r="W111" s="246"/>
      <c r="X111" s="246"/>
      <c r="Y111" s="246"/>
      <c r="Z111" s="246"/>
      <c r="AA111" s="246"/>
      <c r="AB111" s="246"/>
      <c r="AC111" s="246"/>
      <c r="AD111" s="246"/>
      <c r="AE111" s="246"/>
      <c r="AF111" s="316"/>
      <c r="AG111" s="313"/>
      <c r="AH111" s="249"/>
      <c r="AI111" s="249"/>
      <c r="AJ111" s="316"/>
      <c r="AK111" s="316"/>
      <c r="AL111" s="316"/>
    </row>
    <row r="112" spans="1:38" s="247" customFormat="1" ht="13.5" customHeight="1">
      <c r="A112" s="467">
        <v>38</v>
      </c>
      <c r="B112" s="358">
        <v>44635</v>
      </c>
      <c r="C112" s="337"/>
      <c r="D112" s="337" t="s">
        <v>1037</v>
      </c>
      <c r="E112" s="310" t="s">
        <v>591</v>
      </c>
      <c r="F112" s="310">
        <v>878</v>
      </c>
      <c r="G112" s="310">
        <v>865</v>
      </c>
      <c r="H112" s="311">
        <v>865</v>
      </c>
      <c r="I112" s="311" t="s">
        <v>1038</v>
      </c>
      <c r="J112" s="322" t="s">
        <v>932</v>
      </c>
      <c r="K112" s="311">
        <f t="shared" ref="K112:K113" si="106">H112-F112</f>
        <v>-13</v>
      </c>
      <c r="L112" s="333">
        <f t="shared" ref="L112:L113" si="107">(H112*N112)*0.07%</f>
        <v>514.67500000000007</v>
      </c>
      <c r="M112" s="334">
        <f t="shared" ref="M112:M113" si="108">(K112*N112)-L112</f>
        <v>-11564.674999999999</v>
      </c>
      <c r="N112" s="311">
        <v>850</v>
      </c>
      <c r="O112" s="335" t="s">
        <v>601</v>
      </c>
      <c r="P112" s="336">
        <v>44270</v>
      </c>
      <c r="Q112" s="249"/>
      <c r="R112" s="253" t="s">
        <v>1009</v>
      </c>
      <c r="S112" s="246"/>
      <c r="T112" s="246"/>
      <c r="U112" s="246"/>
      <c r="V112" s="246"/>
      <c r="W112" s="246"/>
      <c r="X112" s="246"/>
      <c r="Y112" s="246"/>
      <c r="Z112" s="246"/>
      <c r="AA112" s="246"/>
      <c r="AB112" s="246"/>
      <c r="AC112" s="246"/>
      <c r="AD112" s="246"/>
      <c r="AE112" s="246"/>
      <c r="AF112" s="316"/>
      <c r="AG112" s="313"/>
      <c r="AH112" s="249"/>
      <c r="AI112" s="249"/>
      <c r="AJ112" s="316"/>
      <c r="AK112" s="316"/>
      <c r="AL112" s="316"/>
    </row>
    <row r="113" spans="1:38" s="247" customFormat="1" ht="13.5" customHeight="1">
      <c r="A113" s="397">
        <v>39</v>
      </c>
      <c r="B113" s="357">
        <v>44635</v>
      </c>
      <c r="C113" s="355"/>
      <c r="D113" s="355" t="s">
        <v>1039</v>
      </c>
      <c r="E113" s="285" t="s">
        <v>591</v>
      </c>
      <c r="F113" s="285">
        <v>1751.5</v>
      </c>
      <c r="G113" s="285">
        <v>1725</v>
      </c>
      <c r="H113" s="338">
        <v>1769</v>
      </c>
      <c r="I113" s="338" t="s">
        <v>1040</v>
      </c>
      <c r="J113" s="350" t="s">
        <v>951</v>
      </c>
      <c r="K113" s="338">
        <f t="shared" si="106"/>
        <v>17.5</v>
      </c>
      <c r="L113" s="351">
        <f t="shared" si="107"/>
        <v>866.81000000000017</v>
      </c>
      <c r="M113" s="352">
        <f t="shared" si="108"/>
        <v>11383.19</v>
      </c>
      <c r="N113" s="338">
        <v>700</v>
      </c>
      <c r="O113" s="353" t="s">
        <v>589</v>
      </c>
      <c r="P113" s="386">
        <v>44636</v>
      </c>
      <c r="Q113" s="249"/>
      <c r="R113" s="253" t="s">
        <v>590</v>
      </c>
      <c r="S113" s="246"/>
      <c r="T113" s="246"/>
      <c r="U113" s="246"/>
      <c r="V113" s="246"/>
      <c r="W113" s="246"/>
      <c r="X113" s="246"/>
      <c r="Y113" s="246"/>
      <c r="Z113" s="246"/>
      <c r="AA113" s="246"/>
      <c r="AB113" s="246"/>
      <c r="AC113" s="246"/>
      <c r="AD113" s="246"/>
      <c r="AE113" s="246"/>
      <c r="AF113" s="316"/>
      <c r="AG113" s="313"/>
      <c r="AH113" s="249"/>
      <c r="AI113" s="249"/>
      <c r="AJ113" s="316"/>
      <c r="AK113" s="316"/>
      <c r="AL113" s="316"/>
    </row>
    <row r="114" spans="1:38" s="247" customFormat="1" ht="13.5" customHeight="1">
      <c r="A114" s="467">
        <v>40</v>
      </c>
      <c r="B114" s="358">
        <v>44635</v>
      </c>
      <c r="C114" s="337"/>
      <c r="D114" s="337" t="s">
        <v>1041</v>
      </c>
      <c r="E114" s="310" t="s">
        <v>591</v>
      </c>
      <c r="F114" s="310">
        <v>221.75</v>
      </c>
      <c r="G114" s="310">
        <v>219</v>
      </c>
      <c r="H114" s="311">
        <v>219</v>
      </c>
      <c r="I114" s="311" t="s">
        <v>1042</v>
      </c>
      <c r="J114" s="322" t="s">
        <v>1047</v>
      </c>
      <c r="K114" s="311">
        <f t="shared" ref="K114:K115" si="109">H114-F114</f>
        <v>-2.75</v>
      </c>
      <c r="L114" s="333">
        <f t="shared" ref="L114:L115" si="110">(H114*N114)*0.07%</f>
        <v>574.87500000000011</v>
      </c>
      <c r="M114" s="334">
        <f t="shared" ref="M114:M115" si="111">(K114*N114)-L114</f>
        <v>-10887.375</v>
      </c>
      <c r="N114" s="311">
        <v>3750</v>
      </c>
      <c r="O114" s="335" t="s">
        <v>601</v>
      </c>
      <c r="P114" s="336">
        <v>44270</v>
      </c>
      <c r="Q114" s="249"/>
      <c r="R114" s="253" t="s">
        <v>590</v>
      </c>
      <c r="S114" s="246"/>
      <c r="T114" s="246"/>
      <c r="U114" s="246"/>
      <c r="V114" s="246"/>
      <c r="W114" s="246"/>
      <c r="X114" s="246"/>
      <c r="Y114" s="246"/>
      <c r="Z114" s="246"/>
      <c r="AA114" s="246"/>
      <c r="AB114" s="246"/>
      <c r="AC114" s="246"/>
      <c r="AD114" s="246"/>
      <c r="AE114" s="246"/>
      <c r="AF114" s="316"/>
      <c r="AG114" s="313"/>
      <c r="AH114" s="249"/>
      <c r="AI114" s="249"/>
      <c r="AJ114" s="316"/>
      <c r="AK114" s="316"/>
      <c r="AL114" s="316"/>
    </row>
    <row r="115" spans="1:38" s="247" customFormat="1" ht="13.5" customHeight="1">
      <c r="A115" s="285">
        <v>41</v>
      </c>
      <c r="B115" s="357">
        <v>44635</v>
      </c>
      <c r="C115" s="355"/>
      <c r="D115" s="355" t="s">
        <v>1029</v>
      </c>
      <c r="E115" s="285" t="s">
        <v>591</v>
      </c>
      <c r="F115" s="285">
        <v>16640</v>
      </c>
      <c r="G115" s="285">
        <v>16450</v>
      </c>
      <c r="H115" s="338">
        <v>16690</v>
      </c>
      <c r="I115" s="338" t="s">
        <v>1043</v>
      </c>
      <c r="J115" s="350" t="s">
        <v>1044</v>
      </c>
      <c r="K115" s="338">
        <f t="shared" si="109"/>
        <v>50</v>
      </c>
      <c r="L115" s="351">
        <f t="shared" si="110"/>
        <v>584.15000000000009</v>
      </c>
      <c r="M115" s="352">
        <f t="shared" si="111"/>
        <v>1915.85</v>
      </c>
      <c r="N115" s="338">
        <v>50</v>
      </c>
      <c r="O115" s="353" t="s">
        <v>589</v>
      </c>
      <c r="P115" s="386">
        <v>44635</v>
      </c>
      <c r="Q115" s="249"/>
      <c r="R115" s="253" t="s">
        <v>590</v>
      </c>
      <c r="S115" s="246"/>
      <c r="T115" s="246"/>
      <c r="U115" s="246"/>
      <c r="V115" s="246"/>
      <c r="W115" s="246"/>
      <c r="X115" s="246"/>
      <c r="Y115" s="246"/>
      <c r="Z115" s="246"/>
      <c r="AA115" s="246"/>
      <c r="AB115" s="246"/>
      <c r="AC115" s="246"/>
      <c r="AD115" s="246"/>
      <c r="AE115" s="246"/>
      <c r="AF115" s="316"/>
      <c r="AG115" s="313"/>
      <c r="AH115" s="249"/>
      <c r="AI115" s="249"/>
      <c r="AJ115" s="316"/>
      <c r="AK115" s="316"/>
      <c r="AL115" s="316"/>
    </row>
    <row r="116" spans="1:38" s="247" customFormat="1" ht="13.5" customHeight="1">
      <c r="A116" s="467">
        <v>42</v>
      </c>
      <c r="B116" s="398">
        <v>44636</v>
      </c>
      <c r="C116" s="337"/>
      <c r="D116" s="337" t="s">
        <v>921</v>
      </c>
      <c r="E116" s="310" t="s">
        <v>591</v>
      </c>
      <c r="F116" s="310">
        <v>3215</v>
      </c>
      <c r="G116" s="310">
        <v>3140</v>
      </c>
      <c r="H116" s="311">
        <v>3140</v>
      </c>
      <c r="I116" s="311" t="s">
        <v>1057</v>
      </c>
      <c r="J116" s="322" t="s">
        <v>1069</v>
      </c>
      <c r="K116" s="311">
        <f t="shared" ref="K116:K117" si="112">H116-F116</f>
        <v>-75</v>
      </c>
      <c r="L116" s="333">
        <f t="shared" ref="L116:L117" si="113">(H116*N116)*0.07%</f>
        <v>384.65000000000003</v>
      </c>
      <c r="M116" s="334">
        <f t="shared" ref="M116:M117" si="114">(K116*N116)-L116</f>
        <v>-13509.65</v>
      </c>
      <c r="N116" s="311">
        <v>175</v>
      </c>
      <c r="O116" s="335" t="s">
        <v>601</v>
      </c>
      <c r="P116" s="336">
        <v>44271</v>
      </c>
      <c r="Q116" s="249"/>
      <c r="R116" s="253" t="s">
        <v>1009</v>
      </c>
      <c r="S116" s="246"/>
      <c r="T116" s="246"/>
      <c r="U116" s="246"/>
      <c r="V116" s="246"/>
      <c r="W116" s="246"/>
      <c r="X116" s="246"/>
      <c r="Y116" s="246"/>
      <c r="Z116" s="246"/>
      <c r="AA116" s="246"/>
      <c r="AB116" s="246"/>
      <c r="AC116" s="246"/>
      <c r="AD116" s="246"/>
      <c r="AE116" s="246"/>
      <c r="AF116" s="316"/>
      <c r="AG116" s="313"/>
      <c r="AH116" s="249"/>
      <c r="AI116" s="249"/>
      <c r="AJ116" s="316"/>
      <c r="AK116" s="316"/>
      <c r="AL116" s="316"/>
    </row>
    <row r="117" spans="1:38" s="247" customFormat="1" ht="13.5" customHeight="1">
      <c r="A117" s="397">
        <v>43</v>
      </c>
      <c r="B117" s="386">
        <v>44636</v>
      </c>
      <c r="C117" s="355"/>
      <c r="D117" s="355" t="s">
        <v>1067</v>
      </c>
      <c r="E117" s="285" t="s">
        <v>591</v>
      </c>
      <c r="F117" s="285">
        <v>2080</v>
      </c>
      <c r="G117" s="285">
        <v>2040</v>
      </c>
      <c r="H117" s="338">
        <v>2118</v>
      </c>
      <c r="I117" s="338">
        <v>2150</v>
      </c>
      <c r="J117" s="350" t="s">
        <v>1079</v>
      </c>
      <c r="K117" s="338">
        <f t="shared" si="112"/>
        <v>38</v>
      </c>
      <c r="L117" s="351">
        <f t="shared" si="113"/>
        <v>444.78000000000009</v>
      </c>
      <c r="M117" s="352">
        <f t="shared" si="114"/>
        <v>10955.22</v>
      </c>
      <c r="N117" s="338">
        <v>300</v>
      </c>
      <c r="O117" s="353" t="s">
        <v>589</v>
      </c>
      <c r="P117" s="386">
        <v>44637</v>
      </c>
      <c r="Q117" s="249"/>
      <c r="R117" s="253" t="s">
        <v>590</v>
      </c>
      <c r="S117" s="246"/>
      <c r="T117" s="246"/>
      <c r="U117" s="246"/>
      <c r="V117" s="246"/>
      <c r="W117" s="246"/>
      <c r="X117" s="246"/>
      <c r="Y117" s="246"/>
      <c r="Z117" s="246"/>
      <c r="AA117" s="246"/>
      <c r="AB117" s="246"/>
      <c r="AC117" s="246"/>
      <c r="AD117" s="246"/>
      <c r="AE117" s="246"/>
      <c r="AF117" s="316"/>
      <c r="AG117" s="313"/>
      <c r="AH117" s="249"/>
      <c r="AI117" s="249"/>
      <c r="AJ117" s="316"/>
      <c r="AK117" s="316"/>
      <c r="AL117" s="316"/>
    </row>
    <row r="118" spans="1:38" s="247" customFormat="1" ht="13.5" customHeight="1">
      <c r="A118" s="467">
        <v>44</v>
      </c>
      <c r="B118" s="398">
        <v>44637</v>
      </c>
      <c r="C118" s="337"/>
      <c r="D118" s="337" t="s">
        <v>1084</v>
      </c>
      <c r="E118" s="310" t="s">
        <v>591</v>
      </c>
      <c r="F118" s="310">
        <v>2157.5</v>
      </c>
      <c r="G118" s="310">
        <v>2115</v>
      </c>
      <c r="H118" s="311">
        <v>2115</v>
      </c>
      <c r="I118" s="311" t="s">
        <v>1085</v>
      </c>
      <c r="J118" s="322" t="s">
        <v>1103</v>
      </c>
      <c r="K118" s="311">
        <f t="shared" ref="K118" si="115">H118-F118</f>
        <v>-42.5</v>
      </c>
      <c r="L118" s="333">
        <f t="shared" ref="L118" si="116">(H118*N118)*0.07%</f>
        <v>370.12500000000006</v>
      </c>
      <c r="M118" s="334">
        <f t="shared" ref="M118" si="117">(K118*N118)-L118</f>
        <v>-10995.125</v>
      </c>
      <c r="N118" s="311">
        <v>250</v>
      </c>
      <c r="O118" s="335" t="s">
        <v>601</v>
      </c>
      <c r="P118" s="336">
        <v>44272</v>
      </c>
      <c r="Q118" s="249"/>
      <c r="R118" s="253" t="s">
        <v>590</v>
      </c>
      <c r="S118" s="246"/>
      <c r="T118" s="246"/>
      <c r="U118" s="246"/>
      <c r="V118" s="246"/>
      <c r="W118" s="246"/>
      <c r="X118" s="246"/>
      <c r="Y118" s="246"/>
      <c r="Z118" s="246"/>
      <c r="AA118" s="246"/>
      <c r="AB118" s="246"/>
      <c r="AC118" s="246"/>
      <c r="AD118" s="246"/>
      <c r="AE118" s="246"/>
      <c r="AF118" s="316"/>
      <c r="AG118" s="313"/>
      <c r="AH118" s="249"/>
      <c r="AI118" s="249"/>
      <c r="AJ118" s="316"/>
      <c r="AK118" s="316"/>
      <c r="AL118" s="316"/>
    </row>
    <row r="119" spans="1:38" s="247" customFormat="1" ht="13.5" customHeight="1">
      <c r="A119" s="467">
        <v>45</v>
      </c>
      <c r="B119" s="398">
        <v>44637</v>
      </c>
      <c r="C119" s="337"/>
      <c r="D119" s="337" t="s">
        <v>1086</v>
      </c>
      <c r="E119" s="310" t="s">
        <v>591</v>
      </c>
      <c r="F119" s="310">
        <v>1822.5</v>
      </c>
      <c r="G119" s="310">
        <v>1790</v>
      </c>
      <c r="H119" s="311">
        <v>1790</v>
      </c>
      <c r="I119" s="311" t="s">
        <v>1087</v>
      </c>
      <c r="J119" s="322" t="s">
        <v>1109</v>
      </c>
      <c r="K119" s="311">
        <f t="shared" ref="K119" si="118">H119-F119</f>
        <v>-32.5</v>
      </c>
      <c r="L119" s="333">
        <f t="shared" ref="L119" si="119">(H119*N119)*0.07%</f>
        <v>501.20000000000005</v>
      </c>
      <c r="M119" s="334">
        <f t="shared" ref="M119" si="120">(K119*N119)-L119</f>
        <v>-13501.2</v>
      </c>
      <c r="N119" s="311">
        <v>400</v>
      </c>
      <c r="O119" s="335" t="s">
        <v>601</v>
      </c>
      <c r="P119" s="336">
        <v>44276</v>
      </c>
      <c r="Q119" s="249"/>
      <c r="R119" s="253" t="s">
        <v>590</v>
      </c>
      <c r="S119" s="246"/>
      <c r="T119" s="246"/>
      <c r="U119" s="246"/>
      <c r="V119" s="246"/>
      <c r="W119" s="246"/>
      <c r="X119" s="246"/>
      <c r="Y119" s="246"/>
      <c r="Z119" s="246"/>
      <c r="AA119" s="246"/>
      <c r="AB119" s="246"/>
      <c r="AC119" s="246"/>
      <c r="AD119" s="246"/>
      <c r="AE119" s="246"/>
      <c r="AF119" s="316"/>
      <c r="AG119" s="313"/>
      <c r="AH119" s="249"/>
      <c r="AI119" s="249"/>
      <c r="AJ119" s="316"/>
      <c r="AK119" s="316"/>
      <c r="AL119" s="316"/>
    </row>
    <row r="120" spans="1:38" s="247" customFormat="1" ht="13.5" customHeight="1">
      <c r="A120" s="467">
        <v>46</v>
      </c>
      <c r="B120" s="398">
        <v>44637</v>
      </c>
      <c r="C120" s="337"/>
      <c r="D120" s="337" t="s">
        <v>968</v>
      </c>
      <c r="E120" s="310" t="s">
        <v>591</v>
      </c>
      <c r="F120" s="310">
        <v>303.5</v>
      </c>
      <c r="G120" s="310">
        <v>293.5</v>
      </c>
      <c r="H120" s="311">
        <v>294</v>
      </c>
      <c r="I120" s="311" t="s">
        <v>1088</v>
      </c>
      <c r="J120" s="322" t="s">
        <v>1154</v>
      </c>
      <c r="K120" s="311">
        <f t="shared" ref="K120:K122" si="121">H120-F120</f>
        <v>-9.5</v>
      </c>
      <c r="L120" s="333">
        <f t="shared" ref="L120:L122" si="122">(H120*N120)*0.07%</f>
        <v>308.70000000000005</v>
      </c>
      <c r="M120" s="334">
        <f t="shared" ref="M120:M122" si="123">(K120*N120)-L120</f>
        <v>-14558.7</v>
      </c>
      <c r="N120" s="311">
        <v>1500</v>
      </c>
      <c r="O120" s="335" t="s">
        <v>601</v>
      </c>
      <c r="P120" s="336">
        <v>44277</v>
      </c>
      <c r="Q120" s="249"/>
      <c r="R120" s="253" t="s">
        <v>590</v>
      </c>
      <c r="S120" s="246"/>
      <c r="T120" s="246"/>
      <c r="U120" s="246"/>
      <c r="V120" s="246"/>
      <c r="W120" s="246"/>
      <c r="X120" s="246"/>
      <c r="Y120" s="246"/>
      <c r="Z120" s="246"/>
      <c r="AA120" s="246"/>
      <c r="AB120" s="246"/>
      <c r="AC120" s="246"/>
      <c r="AD120" s="246"/>
      <c r="AE120" s="246"/>
      <c r="AF120" s="316"/>
      <c r="AG120" s="313"/>
      <c r="AH120" s="249"/>
      <c r="AI120" s="249"/>
      <c r="AJ120" s="316"/>
      <c r="AK120" s="316"/>
      <c r="AL120" s="316"/>
    </row>
    <row r="121" spans="1:38" s="247" customFormat="1" ht="13.5" customHeight="1">
      <c r="A121" s="467">
        <v>47</v>
      </c>
      <c r="B121" s="398">
        <v>44641</v>
      </c>
      <c r="C121" s="337"/>
      <c r="D121" s="337" t="s">
        <v>874</v>
      </c>
      <c r="E121" s="310" t="s">
        <v>591</v>
      </c>
      <c r="F121" s="310">
        <v>2395.5</v>
      </c>
      <c r="G121" s="310">
        <v>2350</v>
      </c>
      <c r="H121" s="311">
        <v>2350</v>
      </c>
      <c r="I121" s="311" t="s">
        <v>1104</v>
      </c>
      <c r="J121" s="322" t="s">
        <v>1155</v>
      </c>
      <c r="K121" s="311">
        <f t="shared" si="121"/>
        <v>-45.5</v>
      </c>
      <c r="L121" s="333">
        <f t="shared" si="122"/>
        <v>411.25000000000006</v>
      </c>
      <c r="M121" s="334">
        <f t="shared" si="123"/>
        <v>-11786.25</v>
      </c>
      <c r="N121" s="311">
        <v>250</v>
      </c>
      <c r="O121" s="335" t="s">
        <v>601</v>
      </c>
      <c r="P121" s="336">
        <v>44277</v>
      </c>
      <c r="Q121" s="249"/>
      <c r="R121" s="253"/>
      <c r="S121" s="246"/>
      <c r="T121" s="246"/>
      <c r="U121" s="246"/>
      <c r="V121" s="246"/>
      <c r="W121" s="246"/>
      <c r="X121" s="246"/>
      <c r="Y121" s="246"/>
      <c r="Z121" s="246"/>
      <c r="AA121" s="246"/>
      <c r="AB121" s="246"/>
      <c r="AC121" s="246"/>
      <c r="AD121" s="246"/>
      <c r="AE121" s="246"/>
      <c r="AF121" s="316"/>
      <c r="AG121" s="313"/>
      <c r="AH121" s="249"/>
      <c r="AI121" s="249"/>
      <c r="AJ121" s="316"/>
      <c r="AK121" s="316"/>
      <c r="AL121" s="316"/>
    </row>
    <row r="122" spans="1:38" s="247" customFormat="1" ht="13.5" customHeight="1">
      <c r="A122" s="467">
        <v>48</v>
      </c>
      <c r="B122" s="398">
        <v>44641</v>
      </c>
      <c r="C122" s="337"/>
      <c r="D122" s="337" t="s">
        <v>1067</v>
      </c>
      <c r="E122" s="310" t="s">
        <v>591</v>
      </c>
      <c r="F122" s="310">
        <v>2082.5</v>
      </c>
      <c r="G122" s="310">
        <v>2040</v>
      </c>
      <c r="H122" s="311">
        <v>2040</v>
      </c>
      <c r="I122" s="311" t="s">
        <v>1107</v>
      </c>
      <c r="J122" s="322" t="s">
        <v>1103</v>
      </c>
      <c r="K122" s="311">
        <f t="shared" si="121"/>
        <v>-42.5</v>
      </c>
      <c r="L122" s="333">
        <f t="shared" si="122"/>
        <v>428.40000000000003</v>
      </c>
      <c r="M122" s="334">
        <f t="shared" si="123"/>
        <v>-13178.4</v>
      </c>
      <c r="N122" s="311">
        <v>300</v>
      </c>
      <c r="O122" s="335" t="s">
        <v>601</v>
      </c>
      <c r="P122" s="336">
        <v>44277</v>
      </c>
      <c r="Q122" s="249"/>
      <c r="R122" s="253"/>
      <c r="S122" s="246"/>
      <c r="T122" s="246"/>
      <c r="U122" s="246"/>
      <c r="V122" s="246"/>
      <c r="W122" s="246"/>
      <c r="X122" s="246"/>
      <c r="Y122" s="246"/>
      <c r="Z122" s="246"/>
      <c r="AA122" s="246"/>
      <c r="AB122" s="246"/>
      <c r="AC122" s="246"/>
      <c r="AD122" s="246"/>
      <c r="AE122" s="246"/>
      <c r="AF122" s="316"/>
      <c r="AG122" s="313"/>
      <c r="AH122" s="249"/>
      <c r="AI122" s="249"/>
      <c r="AJ122" s="316"/>
      <c r="AK122" s="316"/>
      <c r="AL122" s="316"/>
    </row>
    <row r="123" spans="1:38" s="247" customFormat="1" ht="13.5" customHeight="1">
      <c r="A123" s="467">
        <v>49</v>
      </c>
      <c r="B123" s="398">
        <v>44641</v>
      </c>
      <c r="C123" s="337"/>
      <c r="D123" s="337" t="s">
        <v>1039</v>
      </c>
      <c r="E123" s="310" t="s">
        <v>591</v>
      </c>
      <c r="F123" s="310">
        <v>1788.5</v>
      </c>
      <c r="G123" s="310">
        <v>1765</v>
      </c>
      <c r="H123" s="311">
        <v>1765</v>
      </c>
      <c r="I123" s="311" t="s">
        <v>1108</v>
      </c>
      <c r="J123" s="322" t="s">
        <v>1110</v>
      </c>
      <c r="K123" s="311">
        <f t="shared" ref="K123" si="124">H123-F123</f>
        <v>-23.5</v>
      </c>
      <c r="L123" s="333">
        <f t="shared" ref="L123" si="125">(H123*N123)*0.07%</f>
        <v>679.52500000000009</v>
      </c>
      <c r="M123" s="334">
        <f t="shared" ref="M123" si="126">(K123*N123)-L123</f>
        <v>-13604.525</v>
      </c>
      <c r="N123" s="311">
        <v>550</v>
      </c>
      <c r="O123" s="335" t="s">
        <v>601</v>
      </c>
      <c r="P123" s="336">
        <v>44276</v>
      </c>
      <c r="Q123" s="249"/>
      <c r="R123" s="253"/>
      <c r="S123" s="246"/>
      <c r="T123" s="246"/>
      <c r="U123" s="246"/>
      <c r="V123" s="246"/>
      <c r="W123" s="246"/>
      <c r="X123" s="246"/>
      <c r="Y123" s="246"/>
      <c r="Z123" s="246"/>
      <c r="AA123" s="246"/>
      <c r="AB123" s="246"/>
      <c r="AC123" s="246"/>
      <c r="AD123" s="246"/>
      <c r="AE123" s="246"/>
      <c r="AF123" s="316"/>
      <c r="AG123" s="313"/>
      <c r="AH123" s="249"/>
      <c r="AI123" s="249"/>
      <c r="AJ123" s="316"/>
      <c r="AK123" s="316"/>
      <c r="AL123" s="316"/>
    </row>
    <row r="124" spans="1:38" s="247" customFormat="1" ht="13.5" customHeight="1">
      <c r="A124" s="369">
        <v>50</v>
      </c>
      <c r="B124" s="248">
        <v>44642</v>
      </c>
      <c r="C124" s="340"/>
      <c r="D124" s="340" t="s">
        <v>1003</v>
      </c>
      <c r="E124" s="251" t="s">
        <v>591</v>
      </c>
      <c r="F124" s="251" t="s">
        <v>1161</v>
      </c>
      <c r="G124" s="251">
        <v>2390</v>
      </c>
      <c r="H124" s="252"/>
      <c r="I124" s="252" t="s">
        <v>1162</v>
      </c>
      <c r="J124" s="302"/>
      <c r="K124" s="340"/>
      <c r="L124" s="340"/>
      <c r="M124" s="251"/>
      <c r="N124" s="251"/>
      <c r="O124" s="251"/>
      <c r="P124" s="252"/>
      <c r="Q124" s="249"/>
      <c r="R124" s="253"/>
      <c r="S124" s="246"/>
      <c r="T124" s="246"/>
      <c r="U124" s="246"/>
      <c r="V124" s="246"/>
      <c r="W124" s="246"/>
      <c r="X124" s="246"/>
      <c r="Y124" s="246"/>
      <c r="Z124" s="246"/>
      <c r="AA124" s="246"/>
      <c r="AB124" s="246"/>
      <c r="AC124" s="246"/>
      <c r="AD124" s="246"/>
      <c r="AE124" s="246"/>
      <c r="AF124" s="316"/>
      <c r="AG124" s="313"/>
      <c r="AH124" s="249"/>
      <c r="AI124" s="249"/>
      <c r="AJ124" s="316"/>
      <c r="AK124" s="316"/>
      <c r="AL124" s="316"/>
    </row>
    <row r="125" spans="1:38" s="247" customFormat="1" ht="13.5" customHeight="1">
      <c r="A125" s="369">
        <v>51</v>
      </c>
      <c r="B125" s="248">
        <v>44642</v>
      </c>
      <c r="C125" s="340"/>
      <c r="D125" s="340" t="s">
        <v>994</v>
      </c>
      <c r="E125" s="251" t="s">
        <v>591</v>
      </c>
      <c r="F125" s="251" t="s">
        <v>1170</v>
      </c>
      <c r="G125" s="251">
        <v>1165</v>
      </c>
      <c r="H125" s="252"/>
      <c r="I125" s="252" t="s">
        <v>1171</v>
      </c>
      <c r="J125" s="302"/>
      <c r="K125" s="340"/>
      <c r="L125" s="340"/>
      <c r="M125" s="251"/>
      <c r="N125" s="251"/>
      <c r="O125" s="251"/>
      <c r="P125" s="252"/>
      <c r="Q125" s="249"/>
      <c r="R125" s="253"/>
      <c r="S125" s="246"/>
      <c r="T125" s="246"/>
      <c r="U125" s="246"/>
      <c r="V125" s="246"/>
      <c r="W125" s="246"/>
      <c r="X125" s="246"/>
      <c r="Y125" s="246"/>
      <c r="Z125" s="246"/>
      <c r="AA125" s="246"/>
      <c r="AB125" s="246"/>
      <c r="AC125" s="246"/>
      <c r="AD125" s="246"/>
      <c r="AE125" s="246"/>
      <c r="AF125" s="316"/>
      <c r="AG125" s="313"/>
      <c r="AH125" s="249"/>
      <c r="AI125" s="249"/>
      <c r="AJ125" s="316"/>
      <c r="AK125" s="316"/>
      <c r="AL125" s="316"/>
    </row>
    <row r="126" spans="1:38" s="247" customFormat="1" ht="13.5" customHeight="1">
      <c r="A126" s="369"/>
      <c r="B126" s="248"/>
      <c r="C126" s="340"/>
      <c r="D126" s="340"/>
      <c r="E126" s="251"/>
      <c r="F126" s="251"/>
      <c r="G126" s="251"/>
      <c r="H126" s="252"/>
      <c r="I126" s="252"/>
      <c r="J126" s="302"/>
      <c r="K126" s="340"/>
      <c r="L126" s="340"/>
      <c r="M126" s="251"/>
      <c r="N126" s="251"/>
      <c r="O126" s="251"/>
      <c r="P126" s="252"/>
      <c r="Q126" s="249"/>
      <c r="R126" s="253"/>
      <c r="S126" s="246"/>
      <c r="T126" s="246"/>
      <c r="U126" s="246"/>
      <c r="V126" s="246"/>
      <c r="W126" s="246"/>
      <c r="X126" s="246"/>
      <c r="Y126" s="246"/>
      <c r="Z126" s="246"/>
      <c r="AA126" s="246"/>
      <c r="AB126" s="246"/>
      <c r="AC126" s="246"/>
      <c r="AD126" s="246"/>
      <c r="AE126" s="246"/>
      <c r="AF126" s="316"/>
      <c r="AG126" s="313"/>
      <c r="AH126" s="249"/>
      <c r="AI126" s="249"/>
      <c r="AJ126" s="316"/>
      <c r="AK126" s="316"/>
      <c r="AL126" s="316"/>
    </row>
    <row r="127" spans="1:38" s="247" customFormat="1" ht="13.5" customHeight="1">
      <c r="A127" s="369"/>
      <c r="B127" s="248"/>
      <c r="C127" s="340"/>
      <c r="D127" s="340"/>
      <c r="E127" s="251"/>
      <c r="F127" s="251"/>
      <c r="G127" s="251"/>
      <c r="H127" s="252"/>
      <c r="I127" s="252"/>
      <c r="J127" s="302"/>
      <c r="K127" s="340"/>
      <c r="L127" s="340"/>
      <c r="M127" s="251"/>
      <c r="N127" s="251"/>
      <c r="O127" s="251"/>
      <c r="P127" s="252"/>
      <c r="Q127" s="249"/>
      <c r="R127" s="253"/>
      <c r="S127" s="246"/>
      <c r="T127" s="246"/>
      <c r="U127" s="246"/>
      <c r="V127" s="246"/>
      <c r="W127" s="246"/>
      <c r="X127" s="246"/>
      <c r="Y127" s="246"/>
      <c r="Z127" s="246"/>
      <c r="AA127" s="246"/>
      <c r="AB127" s="246"/>
      <c r="AC127" s="246"/>
      <c r="AD127" s="246"/>
      <c r="AE127" s="246"/>
      <c r="AF127" s="316"/>
      <c r="AG127" s="313"/>
      <c r="AH127" s="249"/>
      <c r="AI127" s="249"/>
      <c r="AJ127" s="316"/>
      <c r="AK127" s="316"/>
      <c r="AL127" s="316"/>
    </row>
    <row r="128" spans="1:38" s="247" customFormat="1" ht="13.5" customHeight="1">
      <c r="A128" s="251"/>
      <c r="B128" s="248"/>
      <c r="C128" s="340"/>
      <c r="D128" s="340"/>
      <c r="E128" s="251"/>
      <c r="F128" s="251"/>
      <c r="G128" s="251"/>
      <c r="H128" s="252"/>
      <c r="I128" s="252"/>
      <c r="J128" s="302"/>
      <c r="K128" s="252"/>
      <c r="L128" s="283"/>
      <c r="M128" s="284"/>
      <c r="N128" s="252"/>
      <c r="O128" s="292"/>
      <c r="P128" s="293"/>
      <c r="Q128" s="249"/>
      <c r="R128" s="253"/>
      <c r="S128" s="246"/>
      <c r="T128" s="246"/>
      <c r="U128" s="246"/>
      <c r="V128" s="246"/>
      <c r="W128" s="246"/>
      <c r="X128" s="246"/>
      <c r="Y128" s="246"/>
      <c r="Z128" s="246"/>
      <c r="AA128" s="246"/>
      <c r="AB128" s="246"/>
      <c r="AC128" s="246"/>
      <c r="AD128" s="246"/>
      <c r="AE128" s="246"/>
      <c r="AF128" s="316"/>
      <c r="AG128" s="313"/>
      <c r="AH128" s="249"/>
      <c r="AI128" s="249"/>
      <c r="AJ128" s="316"/>
      <c r="AK128" s="316"/>
      <c r="AL128" s="316"/>
    </row>
    <row r="129" spans="1:38" ht="13.5" customHeight="1">
      <c r="A129" s="107"/>
      <c r="B129" s="108"/>
      <c r="C129" s="142"/>
      <c r="D129" s="150"/>
      <c r="E129" s="151"/>
      <c r="F129" s="107"/>
      <c r="G129" s="107"/>
      <c r="H129" s="107"/>
      <c r="I129" s="143"/>
      <c r="J129" s="143"/>
      <c r="K129" s="143"/>
      <c r="L129" s="143"/>
      <c r="M129" s="143"/>
      <c r="N129" s="143"/>
      <c r="O129" s="143"/>
      <c r="P129" s="143"/>
      <c r="Q129" s="1"/>
      <c r="R129" s="6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ht="12.75" customHeight="1">
      <c r="A130" s="152"/>
      <c r="B130" s="108"/>
      <c r="C130" s="109"/>
      <c r="D130" s="153"/>
      <c r="E130" s="112"/>
      <c r="F130" s="112"/>
      <c r="G130" s="112"/>
      <c r="H130" s="112"/>
      <c r="I130" s="112"/>
      <c r="J130" s="6"/>
      <c r="K130" s="112"/>
      <c r="L130" s="112"/>
      <c r="M130" s="6"/>
      <c r="N130" s="1"/>
      <c r="O130" s="109"/>
      <c r="P130" s="41"/>
      <c r="Q130" s="41"/>
      <c r="R130" s="6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41"/>
      <c r="AG130" s="41"/>
      <c r="AH130" s="41"/>
      <c r="AI130" s="41"/>
      <c r="AJ130" s="41"/>
      <c r="AK130" s="41"/>
      <c r="AL130" s="41"/>
    </row>
    <row r="131" spans="1:38" ht="12.75" customHeight="1">
      <c r="A131" s="154" t="s">
        <v>611</v>
      </c>
      <c r="B131" s="154"/>
      <c r="C131" s="154"/>
      <c r="D131" s="154"/>
      <c r="E131" s="155"/>
      <c r="F131" s="112"/>
      <c r="G131" s="112"/>
      <c r="H131" s="112"/>
      <c r="I131" s="112"/>
      <c r="J131" s="1"/>
      <c r="K131" s="6"/>
      <c r="L131" s="6"/>
      <c r="M131" s="6"/>
      <c r="N131" s="1"/>
      <c r="O131" s="1"/>
      <c r="P131" s="41"/>
      <c r="Q131" s="41"/>
      <c r="R131" s="6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41"/>
      <c r="AG131" s="41"/>
      <c r="AH131" s="41"/>
      <c r="AI131" s="41"/>
      <c r="AJ131" s="41"/>
      <c r="AK131" s="41"/>
      <c r="AL131" s="41"/>
    </row>
    <row r="132" spans="1:38" ht="38.25" customHeight="1">
      <c r="A132" s="96" t="s">
        <v>16</v>
      </c>
      <c r="B132" s="96" t="s">
        <v>566</v>
      </c>
      <c r="C132" s="96"/>
      <c r="D132" s="97" t="s">
        <v>577</v>
      </c>
      <c r="E132" s="96" t="s">
        <v>578</v>
      </c>
      <c r="F132" s="96" t="s">
        <v>579</v>
      </c>
      <c r="G132" s="96" t="s">
        <v>599</v>
      </c>
      <c r="H132" s="96" t="s">
        <v>581</v>
      </c>
      <c r="I132" s="96" t="s">
        <v>582</v>
      </c>
      <c r="J132" s="95" t="s">
        <v>583</v>
      </c>
      <c r="K132" s="95" t="s">
        <v>612</v>
      </c>
      <c r="L132" s="98" t="s">
        <v>585</v>
      </c>
      <c r="M132" s="149" t="s">
        <v>608</v>
      </c>
      <c r="N132" s="96" t="s">
        <v>609</v>
      </c>
      <c r="O132" s="96" t="s">
        <v>587</v>
      </c>
      <c r="P132" s="97" t="s">
        <v>588</v>
      </c>
      <c r="Q132" s="41"/>
      <c r="R132" s="6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41"/>
      <c r="AG132" s="41"/>
      <c r="AH132" s="41"/>
      <c r="AI132" s="41"/>
      <c r="AJ132" s="41"/>
      <c r="AK132" s="41"/>
      <c r="AL132" s="41"/>
    </row>
    <row r="133" spans="1:38" s="247" customFormat="1" ht="12.75" customHeight="1">
      <c r="A133" s="285">
        <v>1</v>
      </c>
      <c r="B133" s="386">
        <v>44622</v>
      </c>
      <c r="C133" s="356"/>
      <c r="D133" s="368" t="s">
        <v>882</v>
      </c>
      <c r="E133" s="285" t="s">
        <v>591</v>
      </c>
      <c r="F133" s="285">
        <v>49.5</v>
      </c>
      <c r="G133" s="285">
        <v>30</v>
      </c>
      <c r="H133" s="338">
        <v>61</v>
      </c>
      <c r="I133" s="350" t="s">
        <v>866</v>
      </c>
      <c r="J133" s="350" t="s">
        <v>864</v>
      </c>
      <c r="K133" s="338">
        <f t="shared" ref="K133:K134" si="127">H133-F133</f>
        <v>11.5</v>
      </c>
      <c r="L133" s="351">
        <v>100</v>
      </c>
      <c r="M133" s="352">
        <f t="shared" ref="M133:M134" si="128">(K133*N133)-L133</f>
        <v>2775</v>
      </c>
      <c r="N133" s="338">
        <v>250</v>
      </c>
      <c r="O133" s="353" t="s">
        <v>589</v>
      </c>
      <c r="P133" s="354">
        <v>44257</v>
      </c>
      <c r="Q133" s="249"/>
      <c r="R133" s="250" t="s">
        <v>590</v>
      </c>
      <c r="S133" s="246"/>
      <c r="T133" s="246"/>
      <c r="U133" s="246"/>
      <c r="V133" s="246"/>
      <c r="W133" s="246"/>
      <c r="X133" s="246"/>
      <c r="Y133" s="246"/>
      <c r="Z133" s="246"/>
      <c r="AA133" s="246"/>
      <c r="AB133" s="246"/>
      <c r="AC133" s="246"/>
      <c r="AD133" s="246"/>
      <c r="AE133" s="246"/>
      <c r="AF133" s="246"/>
      <c r="AG133" s="246"/>
      <c r="AH133" s="246"/>
      <c r="AI133" s="246"/>
      <c r="AJ133" s="246"/>
      <c r="AK133" s="246"/>
      <c r="AL133" s="246"/>
    </row>
    <row r="134" spans="1:38" s="247" customFormat="1" ht="12.75" customHeight="1">
      <c r="A134" s="387">
        <v>2</v>
      </c>
      <c r="B134" s="396">
        <v>44622</v>
      </c>
      <c r="C134" s="388"/>
      <c r="D134" s="389" t="s">
        <v>883</v>
      </c>
      <c r="E134" s="387" t="s">
        <v>591</v>
      </c>
      <c r="F134" s="387">
        <v>82.5</v>
      </c>
      <c r="G134" s="387">
        <v>35</v>
      </c>
      <c r="H134" s="390">
        <v>88.5</v>
      </c>
      <c r="I134" s="391" t="s">
        <v>884</v>
      </c>
      <c r="J134" s="391" t="s">
        <v>909</v>
      </c>
      <c r="K134" s="390">
        <f t="shared" si="127"/>
        <v>6</v>
      </c>
      <c r="L134" s="392">
        <v>100</v>
      </c>
      <c r="M134" s="393">
        <f t="shared" si="128"/>
        <v>200</v>
      </c>
      <c r="N134" s="390">
        <v>50</v>
      </c>
      <c r="O134" s="394" t="s">
        <v>711</v>
      </c>
      <c r="P134" s="395">
        <v>44258</v>
      </c>
      <c r="Q134" s="249"/>
      <c r="R134" s="250" t="s">
        <v>590</v>
      </c>
      <c r="S134" s="246"/>
      <c r="T134" s="246"/>
      <c r="U134" s="246"/>
      <c r="V134" s="246"/>
      <c r="W134" s="246"/>
      <c r="X134" s="246"/>
      <c r="Y134" s="246"/>
      <c r="Z134" s="246"/>
      <c r="AA134" s="246"/>
      <c r="AB134" s="246"/>
      <c r="AC134" s="246"/>
      <c r="AD134" s="246"/>
      <c r="AE134" s="246"/>
      <c r="AF134" s="246"/>
      <c r="AG134" s="246"/>
      <c r="AH134" s="246"/>
      <c r="AI134" s="246"/>
      <c r="AJ134" s="246"/>
      <c r="AK134" s="246"/>
      <c r="AL134" s="246"/>
    </row>
    <row r="135" spans="1:38" s="247" customFormat="1" ht="12.75" customHeight="1">
      <c r="A135" s="310">
        <v>3</v>
      </c>
      <c r="B135" s="398">
        <v>44622</v>
      </c>
      <c r="C135" s="419"/>
      <c r="D135" s="420" t="s">
        <v>892</v>
      </c>
      <c r="E135" s="310" t="s">
        <v>591</v>
      </c>
      <c r="F135" s="310">
        <v>85</v>
      </c>
      <c r="G135" s="310">
        <v>45</v>
      </c>
      <c r="H135" s="310">
        <v>49</v>
      </c>
      <c r="I135" s="311" t="s">
        <v>859</v>
      </c>
      <c r="J135" s="322" t="s">
        <v>918</v>
      </c>
      <c r="K135" s="311">
        <f t="shared" ref="K135:K136" si="129">H135-F135</f>
        <v>-36</v>
      </c>
      <c r="L135" s="333">
        <v>100</v>
      </c>
      <c r="M135" s="334">
        <f t="shared" ref="M135:M136" si="130">(K135*N135)-L135</f>
        <v>-5500</v>
      </c>
      <c r="N135" s="311">
        <v>150</v>
      </c>
      <c r="O135" s="335" t="s">
        <v>601</v>
      </c>
      <c r="P135" s="336">
        <v>44623</v>
      </c>
      <c r="Q135" s="249"/>
      <c r="R135" s="250" t="s">
        <v>590</v>
      </c>
      <c r="S135" s="246"/>
      <c r="T135" s="246"/>
      <c r="U135" s="246"/>
      <c r="V135" s="246"/>
      <c r="W135" s="246"/>
      <c r="X135" s="246"/>
      <c r="Y135" s="246"/>
      <c r="Z135" s="246"/>
      <c r="AA135" s="246"/>
      <c r="AB135" s="246"/>
      <c r="AC135" s="246"/>
      <c r="AD135" s="246"/>
      <c r="AE135" s="246"/>
      <c r="AF135" s="246"/>
      <c r="AG135" s="246"/>
      <c r="AH135" s="246"/>
      <c r="AI135" s="246"/>
      <c r="AJ135" s="246"/>
      <c r="AK135" s="246"/>
      <c r="AL135" s="246"/>
    </row>
    <row r="136" spans="1:38" s="247" customFormat="1" ht="12.75" customHeight="1">
      <c r="A136" s="285">
        <v>4</v>
      </c>
      <c r="B136" s="386">
        <v>44623</v>
      </c>
      <c r="C136" s="413"/>
      <c r="D136" s="356" t="s">
        <v>901</v>
      </c>
      <c r="E136" s="285" t="s">
        <v>591</v>
      </c>
      <c r="F136" s="285">
        <v>42</v>
      </c>
      <c r="G136" s="285">
        <v>26</v>
      </c>
      <c r="H136" s="285">
        <v>49.5</v>
      </c>
      <c r="I136" s="338" t="s">
        <v>902</v>
      </c>
      <c r="J136" s="350" t="s">
        <v>938</v>
      </c>
      <c r="K136" s="338">
        <f t="shared" si="129"/>
        <v>7.5</v>
      </c>
      <c r="L136" s="351">
        <v>100</v>
      </c>
      <c r="M136" s="352">
        <f t="shared" si="130"/>
        <v>2150</v>
      </c>
      <c r="N136" s="338">
        <v>300</v>
      </c>
      <c r="O136" s="353" t="s">
        <v>589</v>
      </c>
      <c r="P136" s="354">
        <v>44259</v>
      </c>
      <c r="Q136" s="249"/>
      <c r="R136" s="250" t="s">
        <v>590</v>
      </c>
      <c r="S136" s="246"/>
      <c r="T136" s="246"/>
      <c r="U136" s="246"/>
      <c r="V136" s="246"/>
      <c r="W136" s="246"/>
      <c r="X136" s="246"/>
      <c r="Y136" s="246"/>
      <c r="Z136" s="246"/>
      <c r="AA136" s="246"/>
      <c r="AB136" s="246"/>
      <c r="AC136" s="246"/>
      <c r="AD136" s="246"/>
      <c r="AE136" s="246"/>
      <c r="AF136" s="246"/>
      <c r="AG136" s="246"/>
      <c r="AH136" s="246"/>
      <c r="AI136" s="246"/>
      <c r="AJ136" s="246"/>
      <c r="AK136" s="246"/>
      <c r="AL136" s="246"/>
    </row>
    <row r="137" spans="1:38" s="247" customFormat="1" ht="12.75" customHeight="1">
      <c r="A137" s="310">
        <v>5</v>
      </c>
      <c r="B137" s="398">
        <v>44623</v>
      </c>
      <c r="C137" s="419"/>
      <c r="D137" s="420" t="s">
        <v>882</v>
      </c>
      <c r="E137" s="310" t="s">
        <v>591</v>
      </c>
      <c r="F137" s="310">
        <v>55</v>
      </c>
      <c r="G137" s="310">
        <v>35</v>
      </c>
      <c r="H137" s="310">
        <v>35</v>
      </c>
      <c r="I137" s="311" t="s">
        <v>903</v>
      </c>
      <c r="J137" s="322" t="s">
        <v>949</v>
      </c>
      <c r="K137" s="311">
        <f t="shared" ref="K137" si="131">H137-F137</f>
        <v>-20</v>
      </c>
      <c r="L137" s="333">
        <v>100</v>
      </c>
      <c r="M137" s="334">
        <f t="shared" ref="M137" si="132">(K137*N137)-L137</f>
        <v>-5100</v>
      </c>
      <c r="N137" s="311">
        <v>250</v>
      </c>
      <c r="O137" s="335" t="s">
        <v>601</v>
      </c>
      <c r="P137" s="336">
        <v>44627</v>
      </c>
      <c r="Q137" s="249"/>
      <c r="R137" s="250" t="s">
        <v>590</v>
      </c>
      <c r="S137" s="246"/>
      <c r="T137" s="246"/>
      <c r="U137" s="246"/>
      <c r="V137" s="246"/>
      <c r="W137" s="246"/>
      <c r="X137" s="246"/>
      <c r="Y137" s="246"/>
      <c r="Z137" s="246"/>
      <c r="AA137" s="246"/>
      <c r="AB137" s="246"/>
      <c r="AC137" s="246"/>
      <c r="AD137" s="246"/>
      <c r="AE137" s="246"/>
      <c r="AF137" s="246"/>
      <c r="AG137" s="246"/>
      <c r="AH137" s="246"/>
      <c r="AI137" s="246"/>
      <c r="AJ137" s="246"/>
      <c r="AK137" s="246"/>
      <c r="AL137" s="246"/>
    </row>
    <row r="138" spans="1:38" s="247" customFormat="1" ht="12.75" customHeight="1">
      <c r="A138" s="285">
        <v>6</v>
      </c>
      <c r="B138" s="386">
        <v>44623</v>
      </c>
      <c r="C138" s="356"/>
      <c r="D138" s="368" t="s">
        <v>905</v>
      </c>
      <c r="E138" s="285" t="s">
        <v>591</v>
      </c>
      <c r="F138" s="285">
        <v>51.5</v>
      </c>
      <c r="G138" s="285">
        <v>17</v>
      </c>
      <c r="H138" s="338">
        <v>71</v>
      </c>
      <c r="I138" s="350" t="s">
        <v>906</v>
      </c>
      <c r="J138" s="350" t="s">
        <v>907</v>
      </c>
      <c r="K138" s="338">
        <f t="shared" ref="K138:K140" si="133">H138-F138</f>
        <v>19.5</v>
      </c>
      <c r="L138" s="351">
        <v>100</v>
      </c>
      <c r="M138" s="352">
        <f t="shared" ref="M138:M140" si="134">(K138*N138)-L138</f>
        <v>875</v>
      </c>
      <c r="N138" s="338">
        <v>50</v>
      </c>
      <c r="O138" s="353" t="s">
        <v>589</v>
      </c>
      <c r="P138" s="354">
        <v>44258</v>
      </c>
      <c r="Q138" s="249"/>
      <c r="R138" s="250" t="s">
        <v>590</v>
      </c>
      <c r="S138" s="246"/>
      <c r="T138" s="246"/>
      <c r="U138" s="246"/>
      <c r="V138" s="246"/>
      <c r="W138" s="246"/>
      <c r="X138" s="246"/>
      <c r="Y138" s="246"/>
      <c r="Z138" s="246"/>
      <c r="AA138" s="246"/>
      <c r="AB138" s="246"/>
      <c r="AC138" s="246"/>
      <c r="AD138" s="246"/>
      <c r="AE138" s="246"/>
      <c r="AF138" s="246"/>
      <c r="AG138" s="246"/>
      <c r="AH138" s="246"/>
      <c r="AI138" s="246"/>
      <c r="AJ138" s="246"/>
      <c r="AK138" s="246"/>
      <c r="AL138" s="246"/>
    </row>
    <row r="139" spans="1:38" s="247" customFormat="1" ht="12.75" customHeight="1">
      <c r="A139" s="310">
        <v>7</v>
      </c>
      <c r="B139" s="398">
        <v>44624</v>
      </c>
      <c r="C139" s="419"/>
      <c r="D139" s="420" t="s">
        <v>933</v>
      </c>
      <c r="E139" s="310" t="s">
        <v>591</v>
      </c>
      <c r="F139" s="310">
        <v>55</v>
      </c>
      <c r="G139" s="310">
        <v>38</v>
      </c>
      <c r="H139" s="310">
        <v>38</v>
      </c>
      <c r="I139" s="311" t="s">
        <v>903</v>
      </c>
      <c r="J139" s="322" t="s">
        <v>911</v>
      </c>
      <c r="K139" s="311">
        <f t="shared" si="133"/>
        <v>-17</v>
      </c>
      <c r="L139" s="333">
        <v>100</v>
      </c>
      <c r="M139" s="334">
        <f t="shared" si="134"/>
        <v>-5200</v>
      </c>
      <c r="N139" s="311">
        <v>300</v>
      </c>
      <c r="O139" s="335" t="s">
        <v>601</v>
      </c>
      <c r="P139" s="336">
        <v>44627</v>
      </c>
      <c r="Q139" s="249"/>
      <c r="R139" s="250" t="s">
        <v>590</v>
      </c>
      <c r="S139" s="246"/>
      <c r="T139" s="246"/>
      <c r="U139" s="246"/>
      <c r="V139" s="246"/>
      <c r="W139" s="246"/>
      <c r="X139" s="246"/>
      <c r="Y139" s="246"/>
      <c r="Z139" s="246"/>
      <c r="AA139" s="246"/>
      <c r="AB139" s="246"/>
      <c r="AC139" s="246"/>
      <c r="AD139" s="246"/>
      <c r="AE139" s="246"/>
      <c r="AF139" s="246"/>
      <c r="AG139" s="246"/>
      <c r="AH139" s="246"/>
      <c r="AI139" s="246"/>
      <c r="AJ139" s="246"/>
      <c r="AK139" s="246"/>
      <c r="AL139" s="246"/>
    </row>
    <row r="140" spans="1:38" s="247" customFormat="1" ht="12.75" customHeight="1">
      <c r="A140" s="437">
        <v>8</v>
      </c>
      <c r="B140" s="386">
        <v>44628</v>
      </c>
      <c r="C140" s="438"/>
      <c r="D140" s="439" t="s">
        <v>965</v>
      </c>
      <c r="E140" s="437" t="s">
        <v>591</v>
      </c>
      <c r="F140" s="437">
        <v>47</v>
      </c>
      <c r="G140" s="437">
        <v>32</v>
      </c>
      <c r="H140" s="437">
        <v>55</v>
      </c>
      <c r="I140" s="440" t="s">
        <v>966</v>
      </c>
      <c r="J140" s="350" t="s">
        <v>917</v>
      </c>
      <c r="K140" s="338">
        <f t="shared" si="133"/>
        <v>8</v>
      </c>
      <c r="L140" s="351">
        <v>100</v>
      </c>
      <c r="M140" s="352">
        <f t="shared" si="134"/>
        <v>2300</v>
      </c>
      <c r="N140" s="338">
        <v>300</v>
      </c>
      <c r="O140" s="353" t="s">
        <v>589</v>
      </c>
      <c r="P140" s="354">
        <v>44263</v>
      </c>
      <c r="Q140" s="249"/>
      <c r="R140" s="250" t="s">
        <v>1009</v>
      </c>
      <c r="S140" s="246"/>
      <c r="T140" s="246"/>
      <c r="U140" s="246"/>
      <c r="V140" s="246"/>
      <c r="W140" s="246"/>
      <c r="X140" s="246"/>
      <c r="Y140" s="246"/>
      <c r="Z140" s="246"/>
      <c r="AA140" s="246"/>
      <c r="AB140" s="246"/>
      <c r="AC140" s="246"/>
      <c r="AD140" s="246"/>
      <c r="AE140" s="246"/>
      <c r="AF140" s="246"/>
      <c r="AG140" s="246"/>
      <c r="AH140" s="246"/>
      <c r="AI140" s="246"/>
      <c r="AJ140" s="246"/>
      <c r="AK140" s="246"/>
      <c r="AL140" s="246"/>
    </row>
    <row r="141" spans="1:38" s="247" customFormat="1" ht="12.75" customHeight="1">
      <c r="A141" s="285">
        <v>9</v>
      </c>
      <c r="B141" s="386">
        <v>44628</v>
      </c>
      <c r="C141" s="356"/>
      <c r="D141" s="368" t="s">
        <v>967</v>
      </c>
      <c r="E141" s="285" t="s">
        <v>591</v>
      </c>
      <c r="F141" s="285">
        <v>53.5</v>
      </c>
      <c r="G141" s="285">
        <v>34</v>
      </c>
      <c r="H141" s="338">
        <v>64</v>
      </c>
      <c r="I141" s="350" t="s">
        <v>903</v>
      </c>
      <c r="J141" s="350" t="s">
        <v>991</v>
      </c>
      <c r="K141" s="338">
        <f t="shared" ref="K141" si="135">H141-F141</f>
        <v>10.5</v>
      </c>
      <c r="L141" s="351">
        <v>100</v>
      </c>
      <c r="M141" s="352">
        <f t="shared" ref="M141" si="136">(K141*N141)-L141</f>
        <v>2525</v>
      </c>
      <c r="N141" s="338">
        <v>250</v>
      </c>
      <c r="O141" s="353" t="s">
        <v>589</v>
      </c>
      <c r="P141" s="354">
        <v>44264</v>
      </c>
      <c r="Q141" s="249"/>
      <c r="R141" s="250" t="s">
        <v>590</v>
      </c>
      <c r="S141" s="246"/>
      <c r="T141" s="246"/>
      <c r="U141" s="246"/>
      <c r="V141" s="246"/>
      <c r="W141" s="246"/>
      <c r="X141" s="246"/>
      <c r="Y141" s="246"/>
      <c r="Z141" s="246"/>
      <c r="AA141" s="246"/>
      <c r="AB141" s="246"/>
      <c r="AC141" s="246"/>
      <c r="AD141" s="246"/>
      <c r="AE141" s="246"/>
      <c r="AF141" s="246"/>
      <c r="AG141" s="246"/>
      <c r="AH141" s="246"/>
      <c r="AI141" s="246"/>
      <c r="AJ141" s="246"/>
      <c r="AK141" s="246"/>
      <c r="AL141" s="246"/>
    </row>
    <row r="142" spans="1:38" s="247" customFormat="1" ht="12.75" customHeight="1">
      <c r="A142" s="285">
        <v>10</v>
      </c>
      <c r="B142" s="386">
        <v>44630</v>
      </c>
      <c r="C142" s="356"/>
      <c r="D142" s="368" t="s">
        <v>995</v>
      </c>
      <c r="E142" s="285" t="s">
        <v>591</v>
      </c>
      <c r="F142" s="285">
        <v>47.5</v>
      </c>
      <c r="G142" s="285">
        <v>10</v>
      </c>
      <c r="H142" s="338">
        <v>67.5</v>
      </c>
      <c r="I142" s="350" t="s">
        <v>996</v>
      </c>
      <c r="J142" s="350" t="s">
        <v>1005</v>
      </c>
      <c r="K142" s="338">
        <f t="shared" ref="K142:K143" si="137">H142-F142</f>
        <v>20</v>
      </c>
      <c r="L142" s="351">
        <v>100</v>
      </c>
      <c r="M142" s="352">
        <f t="shared" ref="M142:M143" si="138">(K142*N142)-L142</f>
        <v>900</v>
      </c>
      <c r="N142" s="338">
        <v>50</v>
      </c>
      <c r="O142" s="353" t="s">
        <v>589</v>
      </c>
      <c r="P142" s="386">
        <v>44630</v>
      </c>
      <c r="Q142" s="249"/>
      <c r="R142" s="250" t="s">
        <v>1009</v>
      </c>
      <c r="S142" s="246"/>
      <c r="T142" s="246"/>
      <c r="U142" s="246"/>
      <c r="V142" s="246"/>
      <c r="W142" s="246"/>
      <c r="X142" s="246"/>
      <c r="Y142" s="246"/>
      <c r="Z142" s="246"/>
      <c r="AA142" s="246"/>
      <c r="AB142" s="246"/>
      <c r="AC142" s="246"/>
      <c r="AD142" s="246"/>
      <c r="AE142" s="246"/>
      <c r="AF142" s="246"/>
      <c r="AG142" s="246"/>
      <c r="AH142" s="246"/>
      <c r="AI142" s="246"/>
      <c r="AJ142" s="246"/>
      <c r="AK142" s="246"/>
      <c r="AL142" s="246"/>
    </row>
    <row r="143" spans="1:38" s="247" customFormat="1" ht="12.75" customHeight="1">
      <c r="A143" s="285">
        <v>11</v>
      </c>
      <c r="B143" s="386">
        <v>44630</v>
      </c>
      <c r="C143" s="356"/>
      <c r="D143" s="368" t="s">
        <v>1004</v>
      </c>
      <c r="E143" s="285" t="s">
        <v>591</v>
      </c>
      <c r="F143" s="285">
        <v>32.5</v>
      </c>
      <c r="G143" s="285"/>
      <c r="H143" s="338">
        <v>55.5</v>
      </c>
      <c r="I143" s="350" t="s">
        <v>903</v>
      </c>
      <c r="J143" s="350" t="s">
        <v>1006</v>
      </c>
      <c r="K143" s="338">
        <f t="shared" si="137"/>
        <v>23</v>
      </c>
      <c r="L143" s="351">
        <v>100</v>
      </c>
      <c r="M143" s="352">
        <f t="shared" si="138"/>
        <v>1050</v>
      </c>
      <c r="N143" s="338">
        <v>50</v>
      </c>
      <c r="O143" s="353" t="s">
        <v>589</v>
      </c>
      <c r="P143" s="386">
        <v>44630</v>
      </c>
      <c r="Q143" s="249"/>
      <c r="R143" s="250" t="s">
        <v>1009</v>
      </c>
      <c r="S143" s="246"/>
      <c r="T143" s="246"/>
      <c r="U143" s="246"/>
      <c r="V143" s="246"/>
      <c r="W143" s="246"/>
      <c r="X143" s="246"/>
      <c r="Y143" s="246"/>
      <c r="Z143" s="246"/>
      <c r="AA143" s="246"/>
      <c r="AB143" s="246"/>
      <c r="AC143" s="246"/>
      <c r="AD143" s="246"/>
      <c r="AE143" s="246"/>
      <c r="AF143" s="246"/>
      <c r="AG143" s="246"/>
      <c r="AH143" s="246"/>
      <c r="AI143" s="246"/>
      <c r="AJ143" s="246"/>
      <c r="AK143" s="246"/>
      <c r="AL143" s="246"/>
    </row>
    <row r="144" spans="1:38" s="247" customFormat="1" ht="12.75" customHeight="1">
      <c r="A144" s="285">
        <v>12</v>
      </c>
      <c r="B144" s="386">
        <v>44631</v>
      </c>
      <c r="C144" s="356"/>
      <c r="D144" s="368" t="s">
        <v>1017</v>
      </c>
      <c r="E144" s="285" t="s">
        <v>591</v>
      </c>
      <c r="F144" s="285">
        <v>44</v>
      </c>
      <c r="G144" s="285">
        <v>29</v>
      </c>
      <c r="H144" s="338">
        <v>50.5</v>
      </c>
      <c r="I144" s="350" t="s">
        <v>966</v>
      </c>
      <c r="J144" s="350" t="s">
        <v>1018</v>
      </c>
      <c r="K144" s="338">
        <f t="shared" ref="K144" si="139">H144-F144</f>
        <v>6.5</v>
      </c>
      <c r="L144" s="351">
        <v>100</v>
      </c>
      <c r="M144" s="352">
        <f t="shared" ref="M144" si="140">(K144*N144)-L144</f>
        <v>1850</v>
      </c>
      <c r="N144" s="338">
        <v>300</v>
      </c>
      <c r="O144" s="353" t="s">
        <v>589</v>
      </c>
      <c r="P144" s="386">
        <v>44631</v>
      </c>
      <c r="Q144" s="249"/>
      <c r="R144" s="250" t="s">
        <v>590</v>
      </c>
      <c r="S144" s="246"/>
      <c r="T144" s="246"/>
      <c r="U144" s="246"/>
      <c r="V144" s="246"/>
      <c r="W144" s="246"/>
      <c r="X144" s="246"/>
      <c r="Y144" s="246"/>
      <c r="Z144" s="246"/>
      <c r="AA144" s="246"/>
      <c r="AB144" s="246"/>
      <c r="AC144" s="246"/>
      <c r="AD144" s="246"/>
      <c r="AE144" s="246"/>
      <c r="AF144" s="246"/>
      <c r="AG144" s="246"/>
      <c r="AH144" s="246"/>
      <c r="AI144" s="246"/>
      <c r="AJ144" s="246"/>
      <c r="AK144" s="246"/>
      <c r="AL144" s="246"/>
    </row>
    <row r="145" spans="1:38" s="247" customFormat="1" ht="12.75" customHeight="1">
      <c r="A145" s="285">
        <v>13</v>
      </c>
      <c r="B145" s="357">
        <v>44635</v>
      </c>
      <c r="C145" s="356"/>
      <c r="D145" s="368" t="s">
        <v>1045</v>
      </c>
      <c r="E145" s="285" t="s">
        <v>591</v>
      </c>
      <c r="F145" s="285">
        <v>24</v>
      </c>
      <c r="G145" s="285">
        <v>14</v>
      </c>
      <c r="H145" s="338">
        <v>32</v>
      </c>
      <c r="I145" s="350" t="s">
        <v>1048</v>
      </c>
      <c r="J145" s="350" t="s">
        <v>917</v>
      </c>
      <c r="K145" s="338">
        <f t="shared" ref="K145" si="141">H145-F145</f>
        <v>8</v>
      </c>
      <c r="L145" s="351">
        <v>100</v>
      </c>
      <c r="M145" s="352">
        <f t="shared" ref="M145" si="142">(K145*N145)-L145</f>
        <v>4300</v>
      </c>
      <c r="N145" s="338">
        <v>550</v>
      </c>
      <c r="O145" s="353" t="s">
        <v>589</v>
      </c>
      <c r="P145" s="386">
        <v>44637</v>
      </c>
      <c r="Q145" s="249"/>
      <c r="R145" s="250"/>
      <c r="S145" s="246"/>
      <c r="T145" s="246"/>
      <c r="U145" s="246"/>
      <c r="V145" s="246"/>
      <c r="W145" s="246"/>
      <c r="X145" s="246"/>
      <c r="Y145" s="246"/>
      <c r="Z145" s="246"/>
      <c r="AA145" s="246"/>
      <c r="AB145" s="246"/>
      <c r="AC145" s="246"/>
      <c r="AD145" s="246"/>
      <c r="AE145" s="246"/>
      <c r="AF145" s="246"/>
      <c r="AG145" s="246"/>
      <c r="AH145" s="246"/>
      <c r="AI145" s="246"/>
      <c r="AJ145" s="246"/>
      <c r="AK145" s="246"/>
      <c r="AL145" s="246"/>
    </row>
    <row r="146" spans="1:38" s="247" customFormat="1" ht="12.75" customHeight="1">
      <c r="A146" s="285">
        <v>14</v>
      </c>
      <c r="B146" s="357">
        <v>44635</v>
      </c>
      <c r="C146" s="356"/>
      <c r="D146" s="368" t="s">
        <v>1049</v>
      </c>
      <c r="E146" s="285" t="s">
        <v>591</v>
      </c>
      <c r="F146" s="285">
        <v>106</v>
      </c>
      <c r="G146" s="285">
        <v>60</v>
      </c>
      <c r="H146" s="338">
        <v>126</v>
      </c>
      <c r="I146" s="350" t="s">
        <v>1050</v>
      </c>
      <c r="J146" s="350" t="s">
        <v>1005</v>
      </c>
      <c r="K146" s="338">
        <f t="shared" ref="K146:K148" si="143">H146-F146</f>
        <v>20</v>
      </c>
      <c r="L146" s="351">
        <v>100</v>
      </c>
      <c r="M146" s="352">
        <f t="shared" ref="M146" si="144">(K146*N146)-L146</f>
        <v>900</v>
      </c>
      <c r="N146" s="338">
        <v>50</v>
      </c>
      <c r="O146" s="353" t="s">
        <v>589</v>
      </c>
      <c r="P146" s="386">
        <v>44635</v>
      </c>
      <c r="Q146" s="249"/>
      <c r="R146" s="250"/>
      <c r="S146" s="246"/>
      <c r="T146" s="246"/>
      <c r="U146" s="246"/>
      <c r="V146" s="246"/>
      <c r="W146" s="246"/>
      <c r="X146" s="246"/>
      <c r="Y146" s="246"/>
      <c r="Z146" s="246"/>
      <c r="AA146" s="246"/>
      <c r="AB146" s="246"/>
      <c r="AC146" s="246"/>
      <c r="AD146" s="246"/>
      <c r="AE146" s="246"/>
      <c r="AF146" s="246"/>
      <c r="AG146" s="246"/>
      <c r="AH146" s="246"/>
      <c r="AI146" s="246"/>
      <c r="AJ146" s="246"/>
      <c r="AK146" s="246"/>
      <c r="AL146" s="246"/>
    </row>
    <row r="147" spans="1:38" s="247" customFormat="1" ht="12.75" customHeight="1">
      <c r="A147" s="285">
        <v>15</v>
      </c>
      <c r="B147" s="357">
        <v>44636</v>
      </c>
      <c r="C147" s="356"/>
      <c r="D147" s="368" t="s">
        <v>1058</v>
      </c>
      <c r="E147" s="285" t="s">
        <v>591</v>
      </c>
      <c r="F147" s="285">
        <v>75</v>
      </c>
      <c r="G147" s="285">
        <v>30</v>
      </c>
      <c r="H147" s="338">
        <v>95</v>
      </c>
      <c r="I147" s="350">
        <v>150</v>
      </c>
      <c r="J147" s="350" t="s">
        <v>1005</v>
      </c>
      <c r="K147" s="338">
        <f t="shared" ref="K147" si="145">H147-F147</f>
        <v>20</v>
      </c>
      <c r="L147" s="351">
        <v>100</v>
      </c>
      <c r="M147" s="352">
        <f t="shared" ref="M147" si="146">(K147*N147)-L147</f>
        <v>900</v>
      </c>
      <c r="N147" s="338">
        <v>50</v>
      </c>
      <c r="O147" s="353" t="s">
        <v>589</v>
      </c>
      <c r="P147" s="386">
        <v>44636</v>
      </c>
      <c r="Q147" s="249"/>
      <c r="R147" s="250"/>
      <c r="S147" s="246"/>
      <c r="T147" s="246"/>
      <c r="U147" s="246"/>
      <c r="V147" s="246"/>
      <c r="W147" s="246"/>
      <c r="X147" s="246"/>
      <c r="Y147" s="246"/>
      <c r="Z147" s="246"/>
      <c r="AA147" s="246"/>
      <c r="AB147" s="246"/>
      <c r="AC147" s="246"/>
      <c r="AD147" s="246"/>
      <c r="AE147" s="246"/>
      <c r="AF147" s="246"/>
      <c r="AG147" s="246"/>
      <c r="AH147" s="246"/>
      <c r="AI147" s="246"/>
      <c r="AJ147" s="246"/>
      <c r="AK147" s="246"/>
      <c r="AL147" s="246"/>
    </row>
    <row r="148" spans="1:38" s="247" customFormat="1" ht="12.75" customHeight="1">
      <c r="A148" s="285">
        <v>16</v>
      </c>
      <c r="B148" s="357">
        <v>44636</v>
      </c>
      <c r="C148" s="356"/>
      <c r="D148" s="368" t="s">
        <v>1059</v>
      </c>
      <c r="E148" s="285" t="s">
        <v>591</v>
      </c>
      <c r="F148" s="285">
        <v>210</v>
      </c>
      <c r="G148" s="285">
        <v>95</v>
      </c>
      <c r="H148" s="338">
        <v>260</v>
      </c>
      <c r="I148" s="350" t="s">
        <v>1060</v>
      </c>
      <c r="J148" s="350" t="s">
        <v>1044</v>
      </c>
      <c r="K148" s="338">
        <f t="shared" si="143"/>
        <v>50</v>
      </c>
      <c r="L148" s="351">
        <v>100</v>
      </c>
      <c r="M148" s="352">
        <f t="shared" ref="M148:M150" si="147">(K148*N148)-L148</f>
        <v>1150</v>
      </c>
      <c r="N148" s="338">
        <v>25</v>
      </c>
      <c r="O148" s="353" t="s">
        <v>589</v>
      </c>
      <c r="P148" s="386">
        <v>44636</v>
      </c>
      <c r="Q148" s="249"/>
      <c r="R148" s="250"/>
      <c r="S148" s="246"/>
      <c r="T148" s="246"/>
      <c r="U148" s="246"/>
      <c r="V148" s="246"/>
      <c r="W148" s="246"/>
      <c r="X148" s="246"/>
      <c r="Y148" s="246"/>
      <c r="Z148" s="246"/>
      <c r="AA148" s="246"/>
      <c r="AB148" s="246"/>
      <c r="AC148" s="246"/>
      <c r="AD148" s="246"/>
      <c r="AE148" s="246"/>
      <c r="AF148" s="246"/>
      <c r="AG148" s="246"/>
      <c r="AH148" s="246"/>
      <c r="AI148" s="246"/>
      <c r="AJ148" s="246"/>
      <c r="AK148" s="246"/>
      <c r="AL148" s="246"/>
    </row>
    <row r="149" spans="1:38" s="247" customFormat="1" ht="12.75" customHeight="1">
      <c r="A149" s="285">
        <v>17</v>
      </c>
      <c r="B149" s="357">
        <v>44636</v>
      </c>
      <c r="C149" s="356"/>
      <c r="D149" s="368" t="s">
        <v>1058</v>
      </c>
      <c r="E149" s="285" t="s">
        <v>591</v>
      </c>
      <c r="F149" s="285">
        <v>78</v>
      </c>
      <c r="G149" s="285">
        <v>30</v>
      </c>
      <c r="H149" s="338">
        <v>99</v>
      </c>
      <c r="I149" s="350">
        <v>150</v>
      </c>
      <c r="J149" s="350" t="s">
        <v>602</v>
      </c>
      <c r="K149" s="338">
        <f t="shared" ref="K149:K150" si="148">H149-F149</f>
        <v>21</v>
      </c>
      <c r="L149" s="351">
        <v>100</v>
      </c>
      <c r="M149" s="352">
        <f t="shared" si="147"/>
        <v>950</v>
      </c>
      <c r="N149" s="338">
        <v>50</v>
      </c>
      <c r="O149" s="353" t="s">
        <v>589</v>
      </c>
      <c r="P149" s="386">
        <v>44636</v>
      </c>
      <c r="Q149" s="249"/>
      <c r="R149" s="250"/>
      <c r="S149" s="246"/>
      <c r="T149" s="246"/>
      <c r="U149" s="246"/>
      <c r="V149" s="246"/>
      <c r="W149" s="246"/>
      <c r="X149" s="246"/>
      <c r="Y149" s="246"/>
      <c r="Z149" s="246"/>
      <c r="AA149" s="246"/>
      <c r="AB149" s="246"/>
      <c r="AC149" s="246"/>
      <c r="AD149" s="246"/>
      <c r="AE149" s="246"/>
      <c r="AF149" s="246"/>
      <c r="AG149" s="246"/>
      <c r="AH149" s="246"/>
      <c r="AI149" s="246"/>
      <c r="AJ149" s="246"/>
      <c r="AK149" s="246"/>
      <c r="AL149" s="246"/>
    </row>
    <row r="150" spans="1:38" s="247" customFormat="1" ht="12.75" customHeight="1">
      <c r="A150" s="285">
        <v>18</v>
      </c>
      <c r="B150" s="357">
        <v>44636</v>
      </c>
      <c r="C150" s="356"/>
      <c r="D150" s="368" t="s">
        <v>1059</v>
      </c>
      <c r="E150" s="285" t="s">
        <v>591</v>
      </c>
      <c r="F150" s="285">
        <v>190</v>
      </c>
      <c r="G150" s="285">
        <v>85</v>
      </c>
      <c r="H150" s="338">
        <v>265</v>
      </c>
      <c r="I150" s="350" t="s">
        <v>1060</v>
      </c>
      <c r="J150" s="350" t="s">
        <v>1061</v>
      </c>
      <c r="K150" s="338">
        <f t="shared" si="148"/>
        <v>75</v>
      </c>
      <c r="L150" s="351">
        <v>100</v>
      </c>
      <c r="M150" s="352">
        <f t="shared" si="147"/>
        <v>1775</v>
      </c>
      <c r="N150" s="338">
        <v>25</v>
      </c>
      <c r="O150" s="353" t="s">
        <v>589</v>
      </c>
      <c r="P150" s="386">
        <v>44636</v>
      </c>
      <c r="Q150" s="249"/>
      <c r="R150" s="250"/>
      <c r="S150" s="246"/>
      <c r="T150" s="246"/>
      <c r="U150" s="246"/>
      <c r="V150" s="246"/>
      <c r="W150" s="246"/>
      <c r="X150" s="246"/>
      <c r="Y150" s="246"/>
      <c r="Z150" s="246"/>
      <c r="AA150" s="246"/>
      <c r="AB150" s="246"/>
      <c r="AC150" s="246"/>
      <c r="AD150" s="246"/>
      <c r="AE150" s="246"/>
      <c r="AF150" s="246"/>
      <c r="AG150" s="246"/>
      <c r="AH150" s="246"/>
      <c r="AI150" s="246"/>
      <c r="AJ150" s="246"/>
      <c r="AK150" s="246"/>
      <c r="AL150" s="246"/>
    </row>
    <row r="151" spans="1:38" s="247" customFormat="1" ht="12.75" customHeight="1">
      <c r="A151" s="310">
        <v>19</v>
      </c>
      <c r="B151" s="358">
        <v>44636</v>
      </c>
      <c r="C151" s="420"/>
      <c r="D151" s="469" t="s">
        <v>1058</v>
      </c>
      <c r="E151" s="310" t="s">
        <v>591</v>
      </c>
      <c r="F151" s="310">
        <v>76</v>
      </c>
      <c r="G151" s="310">
        <v>30</v>
      </c>
      <c r="H151" s="311">
        <v>58</v>
      </c>
      <c r="I151" s="322">
        <v>150</v>
      </c>
      <c r="J151" s="322" t="s">
        <v>1062</v>
      </c>
      <c r="K151" s="311">
        <f t="shared" ref="K151:K158" si="149">H151-F151</f>
        <v>-18</v>
      </c>
      <c r="L151" s="333">
        <v>100</v>
      </c>
      <c r="M151" s="334">
        <f t="shared" ref="M151" si="150">(K151*N151)-L151</f>
        <v>-1000</v>
      </c>
      <c r="N151" s="311">
        <v>50</v>
      </c>
      <c r="O151" s="335" t="s">
        <v>601</v>
      </c>
      <c r="P151" s="398">
        <v>44636</v>
      </c>
      <c r="Q151" s="249"/>
      <c r="R151" s="250"/>
      <c r="S151" s="246"/>
      <c r="T151" s="246"/>
      <c r="U151" s="246"/>
      <c r="V151" s="246"/>
      <c r="W151" s="246"/>
      <c r="X151" s="246"/>
      <c r="Y151" s="246"/>
      <c r="Z151" s="246"/>
      <c r="AA151" s="246"/>
      <c r="AB151" s="246"/>
      <c r="AC151" s="246"/>
      <c r="AD151" s="246"/>
      <c r="AE151" s="246"/>
      <c r="AF151" s="246"/>
      <c r="AG151" s="246"/>
      <c r="AH151" s="246"/>
      <c r="AI151" s="246"/>
      <c r="AJ151" s="246"/>
      <c r="AK151" s="246"/>
      <c r="AL151" s="246"/>
    </row>
    <row r="152" spans="1:38" s="247" customFormat="1" ht="12.75" customHeight="1">
      <c r="A152" s="310">
        <v>20</v>
      </c>
      <c r="B152" s="358">
        <v>44636</v>
      </c>
      <c r="C152" s="420"/>
      <c r="D152" s="469" t="s">
        <v>1059</v>
      </c>
      <c r="E152" s="310" t="s">
        <v>591</v>
      </c>
      <c r="F152" s="310">
        <v>190</v>
      </c>
      <c r="G152" s="310">
        <v>85</v>
      </c>
      <c r="H152" s="311">
        <v>85</v>
      </c>
      <c r="I152" s="322" t="s">
        <v>1060</v>
      </c>
      <c r="J152" s="322" t="s">
        <v>1090</v>
      </c>
      <c r="K152" s="311">
        <f t="shared" ref="K152:K154" si="151">H152-F152</f>
        <v>-105</v>
      </c>
      <c r="L152" s="333">
        <v>100</v>
      </c>
      <c r="M152" s="334">
        <f t="shared" ref="M152:M154" si="152">(K152*N152)-L152</f>
        <v>-2725</v>
      </c>
      <c r="N152" s="311">
        <v>25</v>
      </c>
      <c r="O152" s="335" t="s">
        <v>601</v>
      </c>
      <c r="P152" s="398">
        <v>44637</v>
      </c>
      <c r="Q152" s="249"/>
      <c r="R152" s="250"/>
      <c r="S152" s="246"/>
      <c r="T152" s="246"/>
      <c r="U152" s="246"/>
      <c r="V152" s="246"/>
      <c r="W152" s="246"/>
      <c r="X152" s="246"/>
      <c r="Y152" s="246"/>
      <c r="Z152" s="246"/>
      <c r="AA152" s="246"/>
      <c r="AB152" s="246"/>
      <c r="AC152" s="246"/>
      <c r="AD152" s="246"/>
      <c r="AE152" s="246"/>
      <c r="AF152" s="246"/>
      <c r="AG152" s="246"/>
      <c r="AH152" s="246"/>
      <c r="AI152" s="246"/>
      <c r="AJ152" s="246"/>
      <c r="AK152" s="246"/>
      <c r="AL152" s="246"/>
    </row>
    <row r="153" spans="1:38" s="247" customFormat="1" ht="12.75" customHeight="1">
      <c r="A153" s="310">
        <v>21</v>
      </c>
      <c r="B153" s="358">
        <v>44636</v>
      </c>
      <c r="C153" s="420"/>
      <c r="D153" s="469" t="s">
        <v>1063</v>
      </c>
      <c r="E153" s="310" t="s">
        <v>591</v>
      </c>
      <c r="F153" s="310">
        <v>9</v>
      </c>
      <c r="G153" s="310">
        <v>5.9</v>
      </c>
      <c r="H153" s="311">
        <v>5.9</v>
      </c>
      <c r="I153" s="322" t="s">
        <v>1064</v>
      </c>
      <c r="J153" s="322" t="s">
        <v>1091</v>
      </c>
      <c r="K153" s="311">
        <f t="shared" si="151"/>
        <v>-3.0999999999999996</v>
      </c>
      <c r="L153" s="333">
        <v>100</v>
      </c>
      <c r="M153" s="334">
        <f t="shared" si="152"/>
        <v>-1030</v>
      </c>
      <c r="N153" s="311">
        <v>300</v>
      </c>
      <c r="O153" s="335" t="s">
        <v>601</v>
      </c>
      <c r="P153" s="398">
        <v>44637</v>
      </c>
      <c r="Q153" s="249"/>
      <c r="R153" s="250"/>
      <c r="S153" s="246"/>
      <c r="T153" s="246"/>
      <c r="U153" s="246"/>
      <c r="V153" s="246"/>
      <c r="W153" s="246"/>
      <c r="X153" s="246"/>
      <c r="Y153" s="246"/>
      <c r="Z153" s="246"/>
      <c r="AA153" s="246"/>
      <c r="AB153" s="246"/>
      <c r="AC153" s="246"/>
      <c r="AD153" s="246"/>
      <c r="AE153" s="246"/>
      <c r="AF153" s="246"/>
      <c r="AG153" s="246"/>
      <c r="AH153" s="246"/>
      <c r="AI153" s="246"/>
      <c r="AJ153" s="246"/>
      <c r="AK153" s="246"/>
      <c r="AL153" s="246"/>
    </row>
    <row r="154" spans="1:38" s="247" customFormat="1" ht="12.75" customHeight="1">
      <c r="A154" s="310">
        <v>22</v>
      </c>
      <c r="B154" s="358">
        <v>44636</v>
      </c>
      <c r="C154" s="420"/>
      <c r="D154" s="469" t="s">
        <v>1065</v>
      </c>
      <c r="E154" s="310" t="s">
        <v>591</v>
      </c>
      <c r="F154" s="310">
        <v>41</v>
      </c>
      <c r="G154" s="310">
        <v>25</v>
      </c>
      <c r="H154" s="311">
        <v>25</v>
      </c>
      <c r="I154" s="322" t="s">
        <v>1066</v>
      </c>
      <c r="J154" s="322" t="s">
        <v>1092</v>
      </c>
      <c r="K154" s="311">
        <f t="shared" si="151"/>
        <v>-16</v>
      </c>
      <c r="L154" s="333">
        <v>100</v>
      </c>
      <c r="M154" s="334">
        <f t="shared" si="152"/>
        <v>-4100</v>
      </c>
      <c r="N154" s="311">
        <v>250</v>
      </c>
      <c r="O154" s="335" t="s">
        <v>601</v>
      </c>
      <c r="P154" s="398">
        <v>44637</v>
      </c>
      <c r="Q154" s="249"/>
      <c r="R154" s="250"/>
      <c r="S154" s="246"/>
      <c r="T154" s="246"/>
      <c r="U154" s="246"/>
      <c r="V154" s="246"/>
      <c r="W154" s="246"/>
      <c r="X154" s="246"/>
      <c r="Y154" s="246"/>
      <c r="Z154" s="246"/>
      <c r="AA154" s="246"/>
      <c r="AB154" s="246"/>
      <c r="AC154" s="246"/>
      <c r="AD154" s="246"/>
      <c r="AE154" s="246"/>
      <c r="AF154" s="246"/>
      <c r="AG154" s="246"/>
      <c r="AH154" s="246"/>
      <c r="AI154" s="246"/>
      <c r="AJ154" s="246"/>
      <c r="AK154" s="246"/>
      <c r="AL154" s="246"/>
    </row>
    <row r="155" spans="1:38" s="247" customFormat="1" ht="12.75" customHeight="1">
      <c r="A155" s="285">
        <v>23</v>
      </c>
      <c r="B155" s="386">
        <v>44637</v>
      </c>
      <c r="C155" s="356"/>
      <c r="D155" s="368" t="s">
        <v>1078</v>
      </c>
      <c r="E155" s="285" t="s">
        <v>591</v>
      </c>
      <c r="F155" s="285">
        <v>42.5</v>
      </c>
      <c r="G155" s="285">
        <v>8</v>
      </c>
      <c r="H155" s="338">
        <v>63</v>
      </c>
      <c r="I155" s="350" t="s">
        <v>906</v>
      </c>
      <c r="J155" s="350" t="s">
        <v>1168</v>
      </c>
      <c r="K155" s="338">
        <f t="shared" si="149"/>
        <v>20.5</v>
      </c>
      <c r="L155" s="351">
        <v>100</v>
      </c>
      <c r="M155" s="352">
        <f t="shared" ref="M155:M158" si="153">(K155*N155)-L155</f>
        <v>925</v>
      </c>
      <c r="N155" s="338">
        <v>50</v>
      </c>
      <c r="O155" s="353" t="s">
        <v>589</v>
      </c>
      <c r="P155" s="386">
        <v>44637</v>
      </c>
      <c r="Q155" s="249"/>
      <c r="R155" s="250"/>
      <c r="S155" s="246"/>
      <c r="T155" s="246"/>
      <c r="U155" s="246"/>
      <c r="V155" s="246"/>
      <c r="W155" s="246"/>
      <c r="X155" s="246"/>
      <c r="Y155" s="246"/>
      <c r="Z155" s="246"/>
      <c r="AA155" s="246"/>
      <c r="AB155" s="246"/>
      <c r="AC155" s="246"/>
      <c r="AD155" s="246"/>
      <c r="AE155" s="246"/>
      <c r="AF155" s="246"/>
      <c r="AG155" s="246"/>
      <c r="AH155" s="246"/>
      <c r="AI155" s="246"/>
      <c r="AJ155" s="246"/>
      <c r="AK155" s="246"/>
      <c r="AL155" s="246"/>
    </row>
    <row r="156" spans="1:38" s="247" customFormat="1" ht="12.75" customHeight="1">
      <c r="A156" s="285">
        <v>24</v>
      </c>
      <c r="B156" s="386">
        <v>44637</v>
      </c>
      <c r="C156" s="356"/>
      <c r="D156" s="368" t="s">
        <v>1080</v>
      </c>
      <c r="E156" s="285" t="s">
        <v>591</v>
      </c>
      <c r="F156" s="285">
        <v>4.1500000000000004</v>
      </c>
      <c r="G156" s="285">
        <v>2.75</v>
      </c>
      <c r="H156" s="338">
        <v>4.75</v>
      </c>
      <c r="I156" s="357" t="s">
        <v>1081</v>
      </c>
      <c r="J156" s="350" t="s">
        <v>1169</v>
      </c>
      <c r="K156" s="338">
        <f t="shared" si="149"/>
        <v>0.59999999999999964</v>
      </c>
      <c r="L156" s="351">
        <v>100</v>
      </c>
      <c r="M156" s="352">
        <f t="shared" si="153"/>
        <v>1999.9999999999986</v>
      </c>
      <c r="N156" s="338">
        <v>3500</v>
      </c>
      <c r="O156" s="353" t="s">
        <v>589</v>
      </c>
      <c r="P156" s="386">
        <v>44637</v>
      </c>
      <c r="Q156" s="249"/>
      <c r="R156" s="250"/>
      <c r="S156" s="246"/>
      <c r="T156" s="246"/>
      <c r="U156" s="246"/>
      <c r="V156" s="246"/>
      <c r="W156" s="246"/>
      <c r="X156" s="246"/>
      <c r="Y156" s="246"/>
      <c r="Z156" s="246"/>
      <c r="AA156" s="246"/>
      <c r="AB156" s="246"/>
      <c r="AC156" s="246"/>
      <c r="AD156" s="246"/>
      <c r="AE156" s="246"/>
      <c r="AF156" s="246"/>
      <c r="AG156" s="246"/>
      <c r="AH156" s="246"/>
      <c r="AI156" s="246"/>
      <c r="AJ156" s="246"/>
      <c r="AK156" s="246"/>
      <c r="AL156" s="246"/>
    </row>
    <row r="157" spans="1:38" s="247" customFormat="1" ht="12.75" customHeight="1">
      <c r="A157" s="285">
        <v>25</v>
      </c>
      <c r="B157" s="386">
        <v>44637</v>
      </c>
      <c r="C157" s="356"/>
      <c r="D157" s="368" t="s">
        <v>1089</v>
      </c>
      <c r="E157" s="285" t="s">
        <v>591</v>
      </c>
      <c r="F157" s="285">
        <v>42.5</v>
      </c>
      <c r="G157" s="285">
        <v>8</v>
      </c>
      <c r="H157" s="338">
        <v>61</v>
      </c>
      <c r="I157" s="350" t="s">
        <v>906</v>
      </c>
      <c r="J157" s="350" t="s">
        <v>1167</v>
      </c>
      <c r="K157" s="338">
        <f t="shared" si="149"/>
        <v>18.5</v>
      </c>
      <c r="L157" s="351">
        <v>100</v>
      </c>
      <c r="M157" s="352">
        <f t="shared" si="153"/>
        <v>825</v>
      </c>
      <c r="N157" s="338">
        <v>50</v>
      </c>
      <c r="O157" s="353" t="s">
        <v>589</v>
      </c>
      <c r="P157" s="386">
        <v>44637</v>
      </c>
      <c r="Q157" s="249"/>
      <c r="R157" s="250"/>
      <c r="S157" s="246"/>
      <c r="T157" s="246"/>
      <c r="U157" s="246"/>
      <c r="V157" s="246"/>
      <c r="W157" s="246"/>
      <c r="X157" s="246"/>
      <c r="Y157" s="246"/>
      <c r="Z157" s="246"/>
      <c r="AA157" s="246"/>
      <c r="AB157" s="246"/>
      <c r="AC157" s="246"/>
      <c r="AD157" s="246"/>
      <c r="AE157" s="246"/>
      <c r="AF157" s="246"/>
      <c r="AG157" s="246"/>
      <c r="AH157" s="246"/>
      <c r="AI157" s="246"/>
      <c r="AJ157" s="246"/>
      <c r="AK157" s="246"/>
      <c r="AL157" s="246"/>
    </row>
    <row r="158" spans="1:38" s="247" customFormat="1" ht="12.75" customHeight="1">
      <c r="A158" s="310">
        <v>26</v>
      </c>
      <c r="B158" s="358">
        <v>44641</v>
      </c>
      <c r="C158" s="420"/>
      <c r="D158" s="469" t="s">
        <v>1111</v>
      </c>
      <c r="E158" s="310" t="s">
        <v>591</v>
      </c>
      <c r="F158" s="310">
        <v>77</v>
      </c>
      <c r="G158" s="310">
        <v>45</v>
      </c>
      <c r="H158" s="311">
        <v>45</v>
      </c>
      <c r="I158" s="322" t="s">
        <v>1112</v>
      </c>
      <c r="J158" s="322" t="s">
        <v>1156</v>
      </c>
      <c r="K158" s="311">
        <f t="shared" si="149"/>
        <v>-32</v>
      </c>
      <c r="L158" s="333">
        <v>100</v>
      </c>
      <c r="M158" s="334">
        <f t="shared" si="153"/>
        <v>-1700</v>
      </c>
      <c r="N158" s="311">
        <v>50</v>
      </c>
      <c r="O158" s="335" t="s">
        <v>601</v>
      </c>
      <c r="P158" s="398">
        <v>44637</v>
      </c>
      <c r="Q158" s="249"/>
      <c r="R158" s="250"/>
      <c r="S158" s="246"/>
      <c r="T158" s="246"/>
      <c r="U158" s="246"/>
      <c r="V158" s="246"/>
      <c r="W158" s="246"/>
      <c r="X158" s="246"/>
      <c r="Y158" s="246"/>
      <c r="Z158" s="246"/>
      <c r="AA158" s="246"/>
      <c r="AB158" s="246"/>
      <c r="AC158" s="246"/>
      <c r="AD158" s="246"/>
      <c r="AE158" s="246"/>
      <c r="AF158" s="246"/>
      <c r="AG158" s="246"/>
      <c r="AH158" s="246"/>
      <c r="AI158" s="246"/>
      <c r="AJ158" s="246"/>
      <c r="AK158" s="246"/>
      <c r="AL158" s="246"/>
    </row>
    <row r="159" spans="1:38" s="247" customFormat="1" ht="12.75" customHeight="1">
      <c r="A159" s="251">
        <v>27</v>
      </c>
      <c r="B159" s="339">
        <v>44641</v>
      </c>
      <c r="C159" s="383"/>
      <c r="D159" s="384" t="s">
        <v>1118</v>
      </c>
      <c r="E159" s="251" t="s">
        <v>591</v>
      </c>
      <c r="F159" s="251" t="s">
        <v>1119</v>
      </c>
      <c r="G159" s="251">
        <v>25</v>
      </c>
      <c r="H159" s="252"/>
      <c r="I159" s="302" t="s">
        <v>1120</v>
      </c>
      <c r="J159" s="302" t="s">
        <v>592</v>
      </c>
      <c r="K159" s="252"/>
      <c r="L159" s="283"/>
      <c r="M159" s="284"/>
      <c r="N159" s="252"/>
      <c r="O159" s="367"/>
      <c r="P159" s="293"/>
      <c r="Q159" s="249"/>
      <c r="R159" s="250"/>
      <c r="S159" s="246"/>
      <c r="T159" s="246"/>
      <c r="U159" s="246"/>
      <c r="V159" s="246"/>
      <c r="W159" s="246"/>
      <c r="X159" s="246"/>
      <c r="Y159" s="246"/>
      <c r="Z159" s="246"/>
      <c r="AA159" s="246"/>
      <c r="AB159" s="246"/>
      <c r="AC159" s="246"/>
      <c r="AD159" s="246"/>
      <c r="AE159" s="246"/>
      <c r="AF159" s="246"/>
      <c r="AG159" s="246"/>
      <c r="AH159" s="246"/>
      <c r="AI159" s="246"/>
      <c r="AJ159" s="246"/>
      <c r="AK159" s="246"/>
      <c r="AL159" s="246"/>
    </row>
    <row r="160" spans="1:38" s="247" customFormat="1" ht="12.75" customHeight="1">
      <c r="A160" s="285">
        <v>28</v>
      </c>
      <c r="B160" s="357">
        <v>44642</v>
      </c>
      <c r="C160" s="356"/>
      <c r="D160" s="368" t="s">
        <v>1157</v>
      </c>
      <c r="E160" s="285" t="s">
        <v>591</v>
      </c>
      <c r="F160" s="285">
        <v>20.5</v>
      </c>
      <c r="G160" s="285">
        <v>12</v>
      </c>
      <c r="H160" s="338">
        <v>25.5</v>
      </c>
      <c r="I160" s="350" t="s">
        <v>1158</v>
      </c>
      <c r="J160" s="350" t="s">
        <v>913</v>
      </c>
      <c r="K160" s="338">
        <f t="shared" ref="K160:K161" si="154">H160-F160</f>
        <v>5</v>
      </c>
      <c r="L160" s="351">
        <v>100</v>
      </c>
      <c r="M160" s="352">
        <f t="shared" ref="M160:M161" si="155">(K160*N160)-L160</f>
        <v>2650</v>
      </c>
      <c r="N160" s="338">
        <v>550</v>
      </c>
      <c r="O160" s="353" t="s">
        <v>589</v>
      </c>
      <c r="P160" s="386">
        <v>44642</v>
      </c>
      <c r="Q160" s="249"/>
      <c r="R160" s="250"/>
      <c r="S160" s="246"/>
      <c r="T160" s="246"/>
      <c r="U160" s="246"/>
      <c r="V160" s="246"/>
      <c r="W160" s="246"/>
      <c r="X160" s="246"/>
      <c r="Y160" s="246"/>
      <c r="Z160" s="246"/>
      <c r="AA160" s="246"/>
      <c r="AB160" s="246"/>
      <c r="AC160" s="246"/>
      <c r="AD160" s="246"/>
      <c r="AE160" s="246"/>
      <c r="AF160" s="246"/>
      <c r="AG160" s="246"/>
      <c r="AH160" s="246"/>
      <c r="AI160" s="246"/>
      <c r="AJ160" s="246"/>
      <c r="AK160" s="246"/>
      <c r="AL160" s="246"/>
    </row>
    <row r="161" spans="1:38" s="247" customFormat="1" ht="12.75" customHeight="1">
      <c r="A161" s="285">
        <v>29</v>
      </c>
      <c r="B161" s="357">
        <v>44642</v>
      </c>
      <c r="C161" s="356"/>
      <c r="D161" s="368" t="s">
        <v>1159</v>
      </c>
      <c r="E161" s="285" t="s">
        <v>591</v>
      </c>
      <c r="F161" s="285">
        <v>28.5</v>
      </c>
      <c r="G161" s="285">
        <v>20</v>
      </c>
      <c r="H161" s="338">
        <v>34.5</v>
      </c>
      <c r="I161" s="350" t="s">
        <v>1160</v>
      </c>
      <c r="J161" s="350" t="s">
        <v>909</v>
      </c>
      <c r="K161" s="338">
        <f t="shared" si="154"/>
        <v>6</v>
      </c>
      <c r="L161" s="351">
        <v>100</v>
      </c>
      <c r="M161" s="352">
        <f t="shared" si="155"/>
        <v>3350</v>
      </c>
      <c r="N161" s="338">
        <v>575</v>
      </c>
      <c r="O161" s="353" t="s">
        <v>589</v>
      </c>
      <c r="P161" s="386">
        <v>44642</v>
      </c>
      <c r="Q161" s="249"/>
      <c r="R161" s="250"/>
      <c r="S161" s="246"/>
      <c r="T161" s="246"/>
      <c r="U161" s="246"/>
      <c r="V161" s="246"/>
      <c r="W161" s="246"/>
      <c r="X161" s="246"/>
      <c r="Y161" s="246"/>
      <c r="Z161" s="246"/>
      <c r="AA161" s="246"/>
      <c r="AB161" s="246"/>
      <c r="AC161" s="246"/>
      <c r="AD161" s="246"/>
      <c r="AE161" s="246"/>
      <c r="AF161" s="246"/>
      <c r="AG161" s="246"/>
      <c r="AH161" s="246"/>
      <c r="AI161" s="246"/>
      <c r="AJ161" s="246"/>
      <c r="AK161" s="246"/>
      <c r="AL161" s="246"/>
    </row>
    <row r="162" spans="1:38" s="247" customFormat="1" ht="12.75" customHeight="1">
      <c r="A162" s="285">
        <v>30</v>
      </c>
      <c r="B162" s="357">
        <v>44642</v>
      </c>
      <c r="C162" s="356"/>
      <c r="D162" s="368" t="s">
        <v>1165</v>
      </c>
      <c r="E162" s="285" t="s">
        <v>591</v>
      </c>
      <c r="F162" s="285">
        <v>167.5</v>
      </c>
      <c r="G162" s="285">
        <v>90</v>
      </c>
      <c r="H162" s="338">
        <v>197.5</v>
      </c>
      <c r="I162" s="350" t="s">
        <v>1166</v>
      </c>
      <c r="J162" s="350" t="s">
        <v>604</v>
      </c>
      <c r="K162" s="338">
        <f t="shared" ref="K162" si="156">H162-F162</f>
        <v>30</v>
      </c>
      <c r="L162" s="351">
        <v>100</v>
      </c>
      <c r="M162" s="352">
        <f t="shared" ref="M162" si="157">(K162*N162)-L162</f>
        <v>1400</v>
      </c>
      <c r="N162" s="338">
        <v>50</v>
      </c>
      <c r="O162" s="353" t="s">
        <v>589</v>
      </c>
      <c r="P162" s="386">
        <v>44642</v>
      </c>
      <c r="Q162" s="249"/>
      <c r="R162" s="250"/>
      <c r="S162" s="246"/>
      <c r="T162" s="246"/>
      <c r="U162" s="246"/>
      <c r="V162" s="246"/>
      <c r="W162" s="246"/>
      <c r="X162" s="246"/>
      <c r="Y162" s="246"/>
      <c r="Z162" s="246"/>
      <c r="AA162" s="246"/>
      <c r="AB162" s="246"/>
      <c r="AC162" s="246"/>
      <c r="AD162" s="246"/>
      <c r="AE162" s="246"/>
      <c r="AF162" s="246"/>
      <c r="AG162" s="246"/>
      <c r="AH162" s="246"/>
      <c r="AI162" s="246"/>
      <c r="AJ162" s="246"/>
      <c r="AK162" s="246"/>
      <c r="AL162" s="246"/>
    </row>
    <row r="163" spans="1:38" s="247" customFormat="1" ht="12.75" customHeight="1">
      <c r="A163" s="251">
        <v>31</v>
      </c>
      <c r="B163" s="339">
        <v>44642</v>
      </c>
      <c r="C163" s="383"/>
      <c r="D163" s="384" t="s">
        <v>1172</v>
      </c>
      <c r="E163" s="251" t="s">
        <v>591</v>
      </c>
      <c r="F163" s="251" t="s">
        <v>1173</v>
      </c>
      <c r="G163" s="251">
        <v>30</v>
      </c>
      <c r="H163" s="252"/>
      <c r="I163" s="302" t="s">
        <v>996</v>
      </c>
      <c r="J163" s="302"/>
      <c r="K163" s="252"/>
      <c r="L163" s="283"/>
      <c r="M163" s="284"/>
      <c r="N163" s="252"/>
      <c r="O163" s="367"/>
      <c r="P163" s="293"/>
      <c r="Q163" s="249"/>
      <c r="R163" s="250"/>
      <c r="S163" s="246"/>
      <c r="T163" s="246"/>
      <c r="U163" s="246"/>
      <c r="V163" s="246"/>
      <c r="W163" s="246"/>
      <c r="X163" s="246"/>
      <c r="Y163" s="246"/>
      <c r="Z163" s="246"/>
      <c r="AA163" s="246"/>
      <c r="AB163" s="246"/>
      <c r="AC163" s="246"/>
      <c r="AD163" s="246"/>
      <c r="AE163" s="246"/>
      <c r="AF163" s="246"/>
      <c r="AG163" s="246"/>
      <c r="AH163" s="246"/>
      <c r="AI163" s="246"/>
      <c r="AJ163" s="246"/>
      <c r="AK163" s="246"/>
      <c r="AL163" s="246"/>
    </row>
    <row r="164" spans="1:38" s="247" customFormat="1" ht="12.75" customHeight="1">
      <c r="A164" s="251">
        <v>32</v>
      </c>
      <c r="B164" s="339">
        <v>44642</v>
      </c>
      <c r="C164" s="383"/>
      <c r="D164" s="384" t="s">
        <v>1174</v>
      </c>
      <c r="E164" s="251" t="s">
        <v>591</v>
      </c>
      <c r="F164" s="251" t="s">
        <v>1175</v>
      </c>
      <c r="G164" s="251">
        <v>27</v>
      </c>
      <c r="H164" s="252"/>
      <c r="I164" s="302" t="s">
        <v>1176</v>
      </c>
      <c r="J164" s="302"/>
      <c r="K164" s="252"/>
      <c r="L164" s="283"/>
      <c r="M164" s="284"/>
      <c r="N164" s="252"/>
      <c r="O164" s="367"/>
      <c r="P164" s="293"/>
      <c r="Q164" s="249"/>
      <c r="R164" s="250"/>
      <c r="S164" s="246"/>
      <c r="T164" s="246"/>
      <c r="U164" s="246"/>
      <c r="V164" s="246"/>
      <c r="W164" s="246"/>
      <c r="X164" s="246"/>
      <c r="Y164" s="246"/>
      <c r="Z164" s="246"/>
      <c r="AA164" s="246"/>
      <c r="AB164" s="246"/>
      <c r="AC164" s="246"/>
      <c r="AD164" s="246"/>
      <c r="AE164" s="246"/>
      <c r="AF164" s="246"/>
      <c r="AG164" s="246"/>
      <c r="AH164" s="246"/>
      <c r="AI164" s="246"/>
      <c r="AJ164" s="246"/>
      <c r="AK164" s="246"/>
      <c r="AL164" s="246"/>
    </row>
    <row r="165" spans="1:38" s="247" customFormat="1" ht="12.75" customHeight="1">
      <c r="A165" s="251">
        <v>33</v>
      </c>
      <c r="B165" s="339">
        <v>44642</v>
      </c>
      <c r="C165" s="383"/>
      <c r="D165" s="384" t="s">
        <v>1177</v>
      </c>
      <c r="E165" s="251" t="s">
        <v>591</v>
      </c>
      <c r="F165" s="251" t="s">
        <v>1178</v>
      </c>
      <c r="G165" s="251">
        <v>25</v>
      </c>
      <c r="H165" s="252"/>
      <c r="I165" s="302" t="s">
        <v>1176</v>
      </c>
      <c r="J165" s="302"/>
      <c r="K165" s="252"/>
      <c r="L165" s="283"/>
      <c r="M165" s="284"/>
      <c r="N165" s="252"/>
      <c r="O165" s="367"/>
      <c r="P165" s="293"/>
      <c r="Q165" s="249"/>
      <c r="R165" s="250"/>
      <c r="S165" s="246"/>
      <c r="T165" s="246"/>
      <c r="U165" s="246"/>
      <c r="V165" s="246"/>
      <c r="W165" s="246"/>
      <c r="X165" s="246"/>
      <c r="Y165" s="246"/>
      <c r="Z165" s="246"/>
      <c r="AA165" s="246"/>
      <c r="AB165" s="246"/>
      <c r="AC165" s="246"/>
      <c r="AD165" s="246"/>
      <c r="AE165" s="246"/>
      <c r="AF165" s="246"/>
      <c r="AG165" s="246"/>
      <c r="AH165" s="246"/>
      <c r="AI165" s="246"/>
      <c r="AJ165" s="246"/>
      <c r="AK165" s="246"/>
      <c r="AL165" s="246"/>
    </row>
    <row r="166" spans="1:38" s="247" customFormat="1" ht="12.75" customHeight="1">
      <c r="A166" s="251">
        <v>34</v>
      </c>
      <c r="B166" s="339">
        <v>44642</v>
      </c>
      <c r="C166" s="383"/>
      <c r="D166" s="384" t="s">
        <v>1179</v>
      </c>
      <c r="E166" s="251" t="s">
        <v>591</v>
      </c>
      <c r="F166" s="379" t="s">
        <v>1180</v>
      </c>
      <c r="G166" s="251">
        <v>2.8</v>
      </c>
      <c r="H166" s="252"/>
      <c r="I166" s="470" t="s">
        <v>1181</v>
      </c>
      <c r="J166" s="302"/>
      <c r="K166" s="252"/>
      <c r="L166" s="283"/>
      <c r="M166" s="284"/>
      <c r="N166" s="252"/>
      <c r="O166" s="367"/>
      <c r="P166" s="293"/>
      <c r="Q166" s="249"/>
      <c r="R166" s="250"/>
      <c r="S166" s="246"/>
      <c r="T166" s="246"/>
      <c r="U166" s="246"/>
      <c r="V166" s="246"/>
      <c r="W166" s="246"/>
      <c r="X166" s="246"/>
      <c r="Y166" s="246"/>
      <c r="Z166" s="246"/>
      <c r="AA166" s="246"/>
      <c r="AB166" s="246"/>
      <c r="AC166" s="246"/>
      <c r="AD166" s="246"/>
      <c r="AE166" s="246"/>
      <c r="AF166" s="246"/>
      <c r="AG166" s="246"/>
      <c r="AH166" s="246"/>
      <c r="AI166" s="246"/>
      <c r="AJ166" s="246"/>
      <c r="AK166" s="246"/>
      <c r="AL166" s="246"/>
    </row>
    <row r="167" spans="1:38" s="301" customFormat="1" ht="12.75" customHeight="1">
      <c r="A167" s="385"/>
      <c r="B167" s="385"/>
      <c r="C167" s="385"/>
      <c r="D167" s="385"/>
      <c r="E167" s="385"/>
      <c r="F167" s="385"/>
      <c r="G167" s="385"/>
      <c r="H167" s="385"/>
      <c r="I167" s="385"/>
      <c r="J167" s="385"/>
      <c r="K167" s="252"/>
      <c r="L167" s="283"/>
      <c r="M167" s="284"/>
      <c r="N167" s="252"/>
      <c r="O167" s="367"/>
      <c r="P167" s="293"/>
      <c r="Q167" s="298"/>
      <c r="R167" s="299"/>
      <c r="S167" s="298"/>
      <c r="T167" s="298"/>
      <c r="U167" s="298"/>
      <c r="V167" s="298"/>
      <c r="W167" s="298"/>
      <c r="X167" s="298"/>
      <c r="Y167" s="298"/>
      <c r="Z167" s="298"/>
      <c r="AA167" s="298"/>
      <c r="AB167" s="298"/>
      <c r="AC167" s="298"/>
      <c r="AD167" s="298"/>
      <c r="AE167" s="298"/>
      <c r="AF167" s="300"/>
      <c r="AG167" s="300"/>
      <c r="AH167" s="300"/>
      <c r="AI167" s="300"/>
      <c r="AJ167" s="300"/>
      <c r="AK167" s="300"/>
      <c r="AL167" s="300"/>
    </row>
    <row r="168" spans="1:38" ht="14.25" customHeight="1">
      <c r="A168" s="151"/>
      <c r="B168" s="156"/>
      <c r="C168" s="156"/>
      <c r="D168" s="157"/>
      <c r="E168" s="151"/>
      <c r="F168" s="158"/>
      <c r="G168" s="151"/>
      <c r="H168" s="151"/>
      <c r="I168" s="151"/>
      <c r="J168" s="156"/>
      <c r="K168" s="159"/>
      <c r="L168" s="151"/>
      <c r="M168" s="151"/>
      <c r="N168" s="151"/>
      <c r="O168" s="160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</row>
    <row r="169" spans="1:38" ht="12.75" customHeight="1">
      <c r="A169" s="94" t="s">
        <v>613</v>
      </c>
      <c r="B169" s="161"/>
      <c r="C169" s="161"/>
      <c r="D169" s="162"/>
      <c r="E169" s="135"/>
      <c r="F169" s="6"/>
      <c r="G169" s="6"/>
      <c r="H169" s="136"/>
      <c r="I169" s="163"/>
      <c r="J169" s="1"/>
      <c r="K169" s="6"/>
      <c r="L169" s="6"/>
      <c r="M169" s="6"/>
      <c r="N169" s="1"/>
      <c r="O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38" ht="38.25" customHeight="1">
      <c r="A170" s="95" t="s">
        <v>16</v>
      </c>
      <c r="B170" s="96" t="s">
        <v>566</v>
      </c>
      <c r="C170" s="96"/>
      <c r="D170" s="97" t="s">
        <v>577</v>
      </c>
      <c r="E170" s="96" t="s">
        <v>578</v>
      </c>
      <c r="F170" s="96" t="s">
        <v>579</v>
      </c>
      <c r="G170" s="96" t="s">
        <v>580</v>
      </c>
      <c r="H170" s="96" t="s">
        <v>581</v>
      </c>
      <c r="I170" s="96" t="s">
        <v>582</v>
      </c>
      <c r="J170" s="95" t="s">
        <v>583</v>
      </c>
      <c r="K170" s="139" t="s">
        <v>600</v>
      </c>
      <c r="L170" s="140" t="s">
        <v>585</v>
      </c>
      <c r="M170" s="98" t="s">
        <v>586</v>
      </c>
      <c r="N170" s="96" t="s">
        <v>587</v>
      </c>
      <c r="O170" s="97" t="s">
        <v>588</v>
      </c>
      <c r="P170" s="96" t="s">
        <v>820</v>
      </c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38" s="247" customFormat="1" ht="14.25" customHeight="1">
      <c r="A171" s="271">
        <v>1</v>
      </c>
      <c r="B171" s="272">
        <v>44488</v>
      </c>
      <c r="C171" s="273"/>
      <c r="D171" s="274" t="s">
        <v>137</v>
      </c>
      <c r="E171" s="275" t="s">
        <v>1068</v>
      </c>
      <c r="F171" s="276">
        <v>235.25</v>
      </c>
      <c r="G171" s="276">
        <v>198</v>
      </c>
      <c r="H171" s="275"/>
      <c r="I171" s="277" t="s">
        <v>825</v>
      </c>
      <c r="J171" s="278" t="s">
        <v>592</v>
      </c>
      <c r="K171" s="278"/>
      <c r="L171" s="279"/>
      <c r="M171" s="280"/>
      <c r="N171" s="278"/>
      <c r="O171" s="281"/>
      <c r="P171" s="278"/>
      <c r="Q171" s="246"/>
      <c r="R171" s="1" t="s">
        <v>590</v>
      </c>
      <c r="S171" s="246"/>
      <c r="T171" s="246"/>
      <c r="U171" s="246"/>
      <c r="V171" s="246"/>
      <c r="W171" s="246"/>
      <c r="X171" s="246"/>
      <c r="Y171" s="246"/>
      <c r="Z171" s="246"/>
      <c r="AA171" s="246"/>
      <c r="AB171" s="246"/>
      <c r="AC171" s="246"/>
      <c r="AD171" s="246"/>
      <c r="AE171" s="246"/>
      <c r="AF171" s="246"/>
      <c r="AG171" s="246"/>
      <c r="AH171" s="246"/>
      <c r="AI171" s="246"/>
      <c r="AJ171" s="246"/>
      <c r="AK171" s="246"/>
      <c r="AL171" s="246"/>
    </row>
    <row r="172" spans="1:38" s="247" customFormat="1" ht="12.75" customHeight="1">
      <c r="A172" s="399">
        <v>2</v>
      </c>
      <c r="B172" s="386">
        <v>44599</v>
      </c>
      <c r="C172" s="400"/>
      <c r="D172" s="401" t="s">
        <v>71</v>
      </c>
      <c r="E172" s="402" t="s">
        <v>591</v>
      </c>
      <c r="F172" s="399">
        <v>200</v>
      </c>
      <c r="G172" s="399">
        <v>183</v>
      </c>
      <c r="H172" s="402">
        <v>224</v>
      </c>
      <c r="I172" s="403" t="s">
        <v>860</v>
      </c>
      <c r="J172" s="404" t="s">
        <v>978</v>
      </c>
      <c r="K172" s="404">
        <f t="shared" ref="K172" si="158">H172-F172</f>
        <v>24</v>
      </c>
      <c r="L172" s="405">
        <f>(F172*-0.7)/100</f>
        <v>-1.4</v>
      </c>
      <c r="M172" s="406">
        <f t="shared" ref="M172" si="159">(K172+L172)/F172</f>
        <v>0.113</v>
      </c>
      <c r="N172" s="404" t="s">
        <v>589</v>
      </c>
      <c r="O172" s="407">
        <v>44624</v>
      </c>
      <c r="P172" s="421"/>
      <c r="Q172" s="246"/>
      <c r="R172" s="246" t="s">
        <v>590</v>
      </c>
      <c r="S172" s="246"/>
      <c r="T172" s="246"/>
      <c r="U172" s="246"/>
      <c r="V172" s="246"/>
      <c r="W172" s="246"/>
      <c r="X172" s="246"/>
      <c r="Y172" s="246"/>
      <c r="Z172" s="246"/>
      <c r="AA172" s="246"/>
      <c r="AB172" s="246"/>
      <c r="AC172" s="246"/>
      <c r="AD172" s="246"/>
      <c r="AE172" s="246"/>
      <c r="AF172" s="246"/>
      <c r="AG172" s="246"/>
      <c r="AH172" s="246"/>
      <c r="AI172" s="246"/>
      <c r="AJ172" s="246"/>
      <c r="AK172" s="246"/>
      <c r="AL172" s="246"/>
    </row>
    <row r="173" spans="1:38" ht="14.25" customHeight="1">
      <c r="A173" s="164"/>
      <c r="B173" s="141"/>
      <c r="C173" s="165"/>
      <c r="D173" s="100"/>
      <c r="E173" s="166"/>
      <c r="F173" s="166"/>
      <c r="G173" s="166"/>
      <c r="H173" s="166"/>
      <c r="I173" s="166"/>
      <c r="J173" s="166"/>
      <c r="K173" s="167"/>
      <c r="L173" s="168"/>
      <c r="M173" s="166"/>
      <c r="N173" s="169"/>
      <c r="O173" s="170"/>
      <c r="P173" s="170"/>
      <c r="R173" s="6"/>
      <c r="S173" s="41"/>
      <c r="T173" s="1"/>
      <c r="U173" s="1"/>
      <c r="V173" s="1"/>
      <c r="W173" s="1"/>
      <c r="X173" s="1"/>
      <c r="Y173" s="1"/>
      <c r="Z173" s="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</row>
    <row r="174" spans="1:38" ht="12.75" customHeight="1">
      <c r="A174" s="119" t="s">
        <v>593</v>
      </c>
      <c r="B174" s="119"/>
      <c r="C174" s="119"/>
      <c r="D174" s="119"/>
      <c r="E174" s="41"/>
      <c r="F174" s="127" t="s">
        <v>595</v>
      </c>
      <c r="G174" s="56"/>
      <c r="H174" s="56"/>
      <c r="I174" s="56"/>
      <c r="J174" s="6"/>
      <c r="K174" s="145"/>
      <c r="L174" s="146"/>
      <c r="M174" s="6"/>
      <c r="N174" s="109"/>
      <c r="O174" s="171"/>
      <c r="P174" s="1"/>
      <c r="Q174" s="1"/>
      <c r="R174" s="6"/>
      <c r="S174" s="1"/>
      <c r="T174" s="1"/>
      <c r="U174" s="1"/>
      <c r="V174" s="1"/>
      <c r="W174" s="1"/>
      <c r="X174" s="1"/>
      <c r="Y174" s="1"/>
    </row>
    <row r="175" spans="1:38" ht="12.75" customHeight="1">
      <c r="A175" s="126" t="s">
        <v>594</v>
      </c>
      <c r="B175" s="119"/>
      <c r="C175" s="119"/>
      <c r="D175" s="119"/>
      <c r="E175" s="6"/>
      <c r="F175" s="127" t="s">
        <v>597</v>
      </c>
      <c r="G175" s="6"/>
      <c r="H175" s="6" t="s">
        <v>816</v>
      </c>
      <c r="I175" s="6"/>
      <c r="J175" s="1"/>
      <c r="K175" s="6"/>
      <c r="L175" s="6"/>
      <c r="M175" s="6"/>
      <c r="N175" s="1"/>
      <c r="O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38" ht="12.75" customHeight="1">
      <c r="A176" s="126"/>
      <c r="B176" s="119"/>
      <c r="C176" s="119"/>
      <c r="D176" s="119"/>
      <c r="E176" s="6"/>
      <c r="F176" s="127"/>
      <c r="G176" s="6"/>
      <c r="H176" s="6"/>
      <c r="I176" s="6"/>
      <c r="J176" s="1"/>
      <c r="K176" s="6"/>
      <c r="L176" s="6"/>
      <c r="M176" s="6"/>
      <c r="N176" s="1"/>
      <c r="O176" s="1"/>
      <c r="Q176" s="1"/>
      <c r="R176" s="56"/>
      <c r="S176" s="1"/>
      <c r="T176" s="1"/>
      <c r="U176" s="1"/>
      <c r="V176" s="1"/>
      <c r="W176" s="1"/>
      <c r="X176" s="1"/>
      <c r="Y176" s="1"/>
      <c r="Z176" s="1"/>
    </row>
    <row r="177" spans="1:38" ht="12.75" customHeight="1">
      <c r="A177" s="1"/>
      <c r="B177" s="134" t="s">
        <v>614</v>
      </c>
      <c r="C177" s="134"/>
      <c r="D177" s="134"/>
      <c r="E177" s="134"/>
      <c r="F177" s="135"/>
      <c r="G177" s="6"/>
      <c r="H177" s="6"/>
      <c r="I177" s="136"/>
      <c r="J177" s="137"/>
      <c r="K177" s="138"/>
      <c r="L177" s="137"/>
      <c r="M177" s="6"/>
      <c r="N177" s="1"/>
      <c r="O177" s="1"/>
      <c r="Q177" s="1"/>
      <c r="R177" s="56"/>
      <c r="S177" s="1"/>
      <c r="T177" s="1"/>
      <c r="U177" s="1"/>
      <c r="V177" s="1"/>
      <c r="W177" s="1"/>
      <c r="X177" s="1"/>
      <c r="Y177" s="1"/>
      <c r="Z177" s="1"/>
    </row>
    <row r="178" spans="1:38" ht="38.25" customHeight="1">
      <c r="A178" s="95" t="s">
        <v>16</v>
      </c>
      <c r="B178" s="96" t="s">
        <v>566</v>
      </c>
      <c r="C178" s="96"/>
      <c r="D178" s="97" t="s">
        <v>577</v>
      </c>
      <c r="E178" s="96" t="s">
        <v>578</v>
      </c>
      <c r="F178" s="96" t="s">
        <v>579</v>
      </c>
      <c r="G178" s="96" t="s">
        <v>599</v>
      </c>
      <c r="H178" s="96" t="s">
        <v>581</v>
      </c>
      <c r="I178" s="96" t="s">
        <v>582</v>
      </c>
      <c r="J178" s="172" t="s">
        <v>583</v>
      </c>
      <c r="K178" s="139" t="s">
        <v>600</v>
      </c>
      <c r="L178" s="149" t="s">
        <v>608</v>
      </c>
      <c r="M178" s="96" t="s">
        <v>609</v>
      </c>
      <c r="N178" s="140" t="s">
        <v>585</v>
      </c>
      <c r="O178" s="98" t="s">
        <v>586</v>
      </c>
      <c r="P178" s="96" t="s">
        <v>587</v>
      </c>
      <c r="Q178" s="97" t="s">
        <v>588</v>
      </c>
      <c r="R178" s="56"/>
      <c r="S178" s="1"/>
      <c r="T178" s="1"/>
      <c r="U178" s="1"/>
      <c r="V178" s="1"/>
      <c r="W178" s="1"/>
      <c r="X178" s="1"/>
      <c r="Y178" s="1"/>
      <c r="Z178" s="1"/>
    </row>
    <row r="179" spans="1:38" ht="14.25" customHeight="1">
      <c r="A179" s="101"/>
      <c r="B179" s="102"/>
      <c r="C179" s="173"/>
      <c r="D179" s="103"/>
      <c r="E179" s="104"/>
      <c r="F179" s="174"/>
      <c r="G179" s="101"/>
      <c r="H179" s="104"/>
      <c r="I179" s="105"/>
      <c r="J179" s="175"/>
      <c r="K179" s="175"/>
      <c r="L179" s="176"/>
      <c r="M179" s="99"/>
      <c r="N179" s="176"/>
      <c r="O179" s="177"/>
      <c r="P179" s="178"/>
      <c r="Q179" s="179"/>
      <c r="R179" s="144"/>
      <c r="S179" s="113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38" ht="14.25" customHeight="1">
      <c r="A180" s="101"/>
      <c r="B180" s="102"/>
      <c r="C180" s="173"/>
      <c r="D180" s="103"/>
      <c r="E180" s="104"/>
      <c r="F180" s="174"/>
      <c r="G180" s="101"/>
      <c r="H180" s="104"/>
      <c r="I180" s="105"/>
      <c r="J180" s="175"/>
      <c r="K180" s="175"/>
      <c r="L180" s="176"/>
      <c r="M180" s="99"/>
      <c r="N180" s="176"/>
      <c r="O180" s="177"/>
      <c r="P180" s="178"/>
      <c r="Q180" s="179"/>
      <c r="R180" s="144"/>
      <c r="S180" s="113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38" ht="14.25" customHeight="1">
      <c r="A181" s="101"/>
      <c r="B181" s="102"/>
      <c r="C181" s="173"/>
      <c r="D181" s="103"/>
      <c r="E181" s="104"/>
      <c r="F181" s="174"/>
      <c r="G181" s="101"/>
      <c r="H181" s="104"/>
      <c r="I181" s="105"/>
      <c r="J181" s="175"/>
      <c r="K181" s="175"/>
      <c r="L181" s="176"/>
      <c r="M181" s="99"/>
      <c r="N181" s="176"/>
      <c r="O181" s="177"/>
      <c r="P181" s="178"/>
      <c r="Q181" s="179"/>
      <c r="R181" s="6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</row>
    <row r="182" spans="1:38" ht="14.25" customHeight="1">
      <c r="A182" s="101"/>
      <c r="B182" s="102"/>
      <c r="C182" s="173"/>
      <c r="D182" s="103"/>
      <c r="E182" s="104"/>
      <c r="F182" s="175"/>
      <c r="G182" s="101"/>
      <c r="H182" s="104"/>
      <c r="I182" s="105"/>
      <c r="J182" s="175"/>
      <c r="K182" s="175"/>
      <c r="L182" s="176"/>
      <c r="M182" s="99"/>
      <c r="N182" s="176"/>
      <c r="O182" s="177"/>
      <c r="P182" s="178"/>
      <c r="Q182" s="179"/>
      <c r="R182" s="6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</row>
    <row r="183" spans="1:38" ht="14.25" customHeight="1">
      <c r="A183" s="101"/>
      <c r="B183" s="102"/>
      <c r="C183" s="173"/>
      <c r="D183" s="103"/>
      <c r="E183" s="104"/>
      <c r="F183" s="175"/>
      <c r="G183" s="101"/>
      <c r="H183" s="104"/>
      <c r="I183" s="105"/>
      <c r="J183" s="175"/>
      <c r="K183" s="175"/>
      <c r="L183" s="176"/>
      <c r="M183" s="99"/>
      <c r="N183" s="176"/>
      <c r="O183" s="177"/>
      <c r="P183" s="178"/>
      <c r="Q183" s="179"/>
      <c r="R183" s="6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</row>
    <row r="184" spans="1:38" ht="14.25" customHeight="1">
      <c r="A184" s="101"/>
      <c r="B184" s="102"/>
      <c r="C184" s="173"/>
      <c r="D184" s="103"/>
      <c r="E184" s="104"/>
      <c r="F184" s="174"/>
      <c r="G184" s="101"/>
      <c r="H184" s="104"/>
      <c r="I184" s="105"/>
      <c r="J184" s="175"/>
      <c r="K184" s="175"/>
      <c r="L184" s="176"/>
      <c r="M184" s="99"/>
      <c r="N184" s="176"/>
      <c r="O184" s="177"/>
      <c r="P184" s="178"/>
      <c r="Q184" s="179"/>
      <c r="R184" s="6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</row>
    <row r="185" spans="1:38" ht="14.25" customHeight="1">
      <c r="A185" s="101"/>
      <c r="B185" s="102"/>
      <c r="C185" s="173"/>
      <c r="D185" s="103"/>
      <c r="E185" s="104"/>
      <c r="F185" s="174"/>
      <c r="G185" s="101"/>
      <c r="H185" s="104"/>
      <c r="I185" s="105"/>
      <c r="J185" s="175"/>
      <c r="K185" s="175"/>
      <c r="L185" s="175"/>
      <c r="M185" s="175"/>
      <c r="N185" s="176"/>
      <c r="O185" s="180"/>
      <c r="P185" s="178"/>
      <c r="Q185" s="179"/>
      <c r="R185" s="6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</row>
    <row r="186" spans="1:38" ht="14.25" customHeight="1">
      <c r="A186" s="101"/>
      <c r="B186" s="102"/>
      <c r="C186" s="173"/>
      <c r="D186" s="103"/>
      <c r="E186" s="104"/>
      <c r="F186" s="175"/>
      <c r="G186" s="101"/>
      <c r="H186" s="104"/>
      <c r="I186" s="105"/>
      <c r="J186" s="175"/>
      <c r="K186" s="175"/>
      <c r="L186" s="176"/>
      <c r="M186" s="99"/>
      <c r="N186" s="176"/>
      <c r="O186" s="177"/>
      <c r="P186" s="178"/>
      <c r="Q186" s="179"/>
      <c r="R186" s="144"/>
      <c r="S186" s="113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</row>
    <row r="187" spans="1:38" ht="14.25" customHeight="1">
      <c r="A187" s="101"/>
      <c r="B187" s="102"/>
      <c r="C187" s="173"/>
      <c r="D187" s="103"/>
      <c r="E187" s="104"/>
      <c r="F187" s="174"/>
      <c r="G187" s="101"/>
      <c r="H187" s="104"/>
      <c r="I187" s="105"/>
      <c r="J187" s="181"/>
      <c r="K187" s="181"/>
      <c r="L187" s="181"/>
      <c r="M187" s="181"/>
      <c r="N187" s="182"/>
      <c r="O187" s="177"/>
      <c r="P187" s="106"/>
      <c r="Q187" s="179"/>
      <c r="R187" s="144"/>
      <c r="S187" s="113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</row>
    <row r="188" spans="1:38" ht="12.75" customHeight="1">
      <c r="A188" s="126"/>
      <c r="B188" s="119"/>
      <c r="C188" s="119"/>
      <c r="D188" s="119"/>
      <c r="E188" s="6"/>
      <c r="F188" s="127"/>
      <c r="G188" s="6"/>
      <c r="H188" s="6"/>
      <c r="I188" s="6"/>
      <c r="J188" s="1"/>
      <c r="K188" s="6"/>
      <c r="L188" s="6"/>
      <c r="M188" s="6"/>
      <c r="N188" s="1"/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38" ht="12.75" customHeight="1">
      <c r="A189" s="126"/>
      <c r="B189" s="119"/>
      <c r="C189" s="119"/>
      <c r="D189" s="119"/>
      <c r="E189" s="6"/>
      <c r="F189" s="127"/>
      <c r="G189" s="56"/>
      <c r="H189" s="41"/>
      <c r="I189" s="56"/>
      <c r="J189" s="6"/>
      <c r="K189" s="145"/>
      <c r="L189" s="146"/>
      <c r="M189" s="6"/>
      <c r="N189" s="109"/>
      <c r="O189" s="147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38" ht="12.75" customHeight="1">
      <c r="A190" s="56"/>
      <c r="B190" s="108"/>
      <c r="C190" s="108"/>
      <c r="D190" s="41"/>
      <c r="E190" s="56"/>
      <c r="F190" s="56"/>
      <c r="G190" s="56"/>
      <c r="H190" s="41"/>
      <c r="I190" s="56"/>
      <c r="J190" s="6"/>
      <c r="K190" s="145"/>
      <c r="L190" s="146"/>
      <c r="M190" s="6"/>
      <c r="N190" s="109"/>
      <c r="O190" s="147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38" ht="12.75" customHeight="1">
      <c r="A191" s="41"/>
      <c r="B191" s="183" t="s">
        <v>615</v>
      </c>
      <c r="C191" s="183"/>
      <c r="D191" s="183"/>
      <c r="E191" s="183"/>
      <c r="F191" s="6"/>
      <c r="G191" s="6"/>
      <c r="H191" s="137"/>
      <c r="I191" s="6"/>
      <c r="J191" s="137"/>
      <c r="K191" s="138"/>
      <c r="L191" s="6"/>
      <c r="M191" s="6"/>
      <c r="N191" s="1"/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38" ht="38.25" customHeight="1">
      <c r="A192" s="95" t="s">
        <v>16</v>
      </c>
      <c r="B192" s="96" t="s">
        <v>566</v>
      </c>
      <c r="C192" s="96"/>
      <c r="D192" s="97" t="s">
        <v>577</v>
      </c>
      <c r="E192" s="96" t="s">
        <v>578</v>
      </c>
      <c r="F192" s="96" t="s">
        <v>579</v>
      </c>
      <c r="G192" s="96" t="s">
        <v>616</v>
      </c>
      <c r="H192" s="96" t="s">
        <v>617</v>
      </c>
      <c r="I192" s="96" t="s">
        <v>582</v>
      </c>
      <c r="J192" s="184" t="s">
        <v>583</v>
      </c>
      <c r="K192" s="96" t="s">
        <v>584</v>
      </c>
      <c r="L192" s="96" t="s">
        <v>618</v>
      </c>
      <c r="M192" s="96" t="s">
        <v>587</v>
      </c>
      <c r="N192" s="97" t="s">
        <v>588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1</v>
      </c>
      <c r="B193" s="186">
        <v>41579</v>
      </c>
      <c r="C193" s="186"/>
      <c r="D193" s="187" t="s">
        <v>619</v>
      </c>
      <c r="E193" s="188" t="s">
        <v>620</v>
      </c>
      <c r="F193" s="189">
        <v>82</v>
      </c>
      <c r="G193" s="188" t="s">
        <v>621</v>
      </c>
      <c r="H193" s="188">
        <v>100</v>
      </c>
      <c r="I193" s="190">
        <v>100</v>
      </c>
      <c r="J193" s="191" t="s">
        <v>622</v>
      </c>
      <c r="K193" s="192">
        <f t="shared" ref="K193:K245" si="160">H193-F193</f>
        <v>18</v>
      </c>
      <c r="L193" s="193">
        <f t="shared" ref="L193:L245" si="161">K193/F193</f>
        <v>0.21951219512195122</v>
      </c>
      <c r="M193" s="188" t="s">
        <v>589</v>
      </c>
      <c r="N193" s="194">
        <v>42657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5">
        <v>2</v>
      </c>
      <c r="B194" s="186">
        <v>41794</v>
      </c>
      <c r="C194" s="186"/>
      <c r="D194" s="187" t="s">
        <v>623</v>
      </c>
      <c r="E194" s="188" t="s">
        <v>591</v>
      </c>
      <c r="F194" s="189">
        <v>257</v>
      </c>
      <c r="G194" s="188" t="s">
        <v>621</v>
      </c>
      <c r="H194" s="188">
        <v>300</v>
      </c>
      <c r="I194" s="190">
        <v>300</v>
      </c>
      <c r="J194" s="191" t="s">
        <v>622</v>
      </c>
      <c r="K194" s="192">
        <f t="shared" si="160"/>
        <v>43</v>
      </c>
      <c r="L194" s="193">
        <f t="shared" si="161"/>
        <v>0.16731517509727625</v>
      </c>
      <c r="M194" s="188" t="s">
        <v>589</v>
      </c>
      <c r="N194" s="194">
        <v>41822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5">
        <v>3</v>
      </c>
      <c r="B195" s="186">
        <v>41828</v>
      </c>
      <c r="C195" s="186"/>
      <c r="D195" s="187" t="s">
        <v>624</v>
      </c>
      <c r="E195" s="188" t="s">
        <v>591</v>
      </c>
      <c r="F195" s="189">
        <v>393</v>
      </c>
      <c r="G195" s="188" t="s">
        <v>621</v>
      </c>
      <c r="H195" s="188">
        <v>468</v>
      </c>
      <c r="I195" s="190">
        <v>468</v>
      </c>
      <c r="J195" s="191" t="s">
        <v>622</v>
      </c>
      <c r="K195" s="192">
        <f t="shared" si="160"/>
        <v>75</v>
      </c>
      <c r="L195" s="193">
        <f t="shared" si="161"/>
        <v>0.19083969465648856</v>
      </c>
      <c r="M195" s="188" t="s">
        <v>589</v>
      </c>
      <c r="N195" s="194">
        <v>41863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5">
        <v>4</v>
      </c>
      <c r="B196" s="186">
        <v>41857</v>
      </c>
      <c r="C196" s="186"/>
      <c r="D196" s="187" t="s">
        <v>625</v>
      </c>
      <c r="E196" s="188" t="s">
        <v>591</v>
      </c>
      <c r="F196" s="189">
        <v>205</v>
      </c>
      <c r="G196" s="188" t="s">
        <v>621</v>
      </c>
      <c r="H196" s="188">
        <v>275</v>
      </c>
      <c r="I196" s="190">
        <v>250</v>
      </c>
      <c r="J196" s="191" t="s">
        <v>622</v>
      </c>
      <c r="K196" s="192">
        <f t="shared" si="160"/>
        <v>70</v>
      </c>
      <c r="L196" s="193">
        <f t="shared" si="161"/>
        <v>0.34146341463414637</v>
      </c>
      <c r="M196" s="188" t="s">
        <v>589</v>
      </c>
      <c r="N196" s="194">
        <v>41962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5">
        <v>5</v>
      </c>
      <c r="B197" s="186">
        <v>41886</v>
      </c>
      <c r="C197" s="186"/>
      <c r="D197" s="187" t="s">
        <v>626</v>
      </c>
      <c r="E197" s="188" t="s">
        <v>591</v>
      </c>
      <c r="F197" s="189">
        <v>162</v>
      </c>
      <c r="G197" s="188" t="s">
        <v>621</v>
      </c>
      <c r="H197" s="188">
        <v>190</v>
      </c>
      <c r="I197" s="190">
        <v>190</v>
      </c>
      <c r="J197" s="191" t="s">
        <v>622</v>
      </c>
      <c r="K197" s="192">
        <f t="shared" si="160"/>
        <v>28</v>
      </c>
      <c r="L197" s="193">
        <f t="shared" si="161"/>
        <v>0.1728395061728395</v>
      </c>
      <c r="M197" s="188" t="s">
        <v>589</v>
      </c>
      <c r="N197" s="194">
        <v>42006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5">
        <v>6</v>
      </c>
      <c r="B198" s="186">
        <v>41886</v>
      </c>
      <c r="C198" s="186"/>
      <c r="D198" s="187" t="s">
        <v>627</v>
      </c>
      <c r="E198" s="188" t="s">
        <v>591</v>
      </c>
      <c r="F198" s="189">
        <v>75</v>
      </c>
      <c r="G198" s="188" t="s">
        <v>621</v>
      </c>
      <c r="H198" s="188">
        <v>91.5</v>
      </c>
      <c r="I198" s="190" t="s">
        <v>628</v>
      </c>
      <c r="J198" s="191" t="s">
        <v>629</v>
      </c>
      <c r="K198" s="192">
        <f t="shared" si="160"/>
        <v>16.5</v>
      </c>
      <c r="L198" s="193">
        <f t="shared" si="161"/>
        <v>0.22</v>
      </c>
      <c r="M198" s="188" t="s">
        <v>589</v>
      </c>
      <c r="N198" s="194">
        <v>41954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5">
        <v>7</v>
      </c>
      <c r="B199" s="186">
        <v>41913</v>
      </c>
      <c r="C199" s="186"/>
      <c r="D199" s="187" t="s">
        <v>630</v>
      </c>
      <c r="E199" s="188" t="s">
        <v>591</v>
      </c>
      <c r="F199" s="189">
        <v>850</v>
      </c>
      <c r="G199" s="188" t="s">
        <v>621</v>
      </c>
      <c r="H199" s="188">
        <v>982.5</v>
      </c>
      <c r="I199" s="190">
        <v>1050</v>
      </c>
      <c r="J199" s="191" t="s">
        <v>631</v>
      </c>
      <c r="K199" s="192">
        <f t="shared" si="160"/>
        <v>132.5</v>
      </c>
      <c r="L199" s="193">
        <f t="shared" si="161"/>
        <v>0.15588235294117647</v>
      </c>
      <c r="M199" s="188" t="s">
        <v>589</v>
      </c>
      <c r="N199" s="194">
        <v>42039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5">
        <v>8</v>
      </c>
      <c r="B200" s="186">
        <v>41913</v>
      </c>
      <c r="C200" s="186"/>
      <c r="D200" s="187" t="s">
        <v>632</v>
      </c>
      <c r="E200" s="188" t="s">
        <v>591</v>
      </c>
      <c r="F200" s="189">
        <v>475</v>
      </c>
      <c r="G200" s="188" t="s">
        <v>621</v>
      </c>
      <c r="H200" s="188">
        <v>515</v>
      </c>
      <c r="I200" s="190">
        <v>600</v>
      </c>
      <c r="J200" s="191" t="s">
        <v>633</v>
      </c>
      <c r="K200" s="192">
        <f t="shared" si="160"/>
        <v>40</v>
      </c>
      <c r="L200" s="193">
        <f t="shared" si="161"/>
        <v>8.4210526315789472E-2</v>
      </c>
      <c r="M200" s="188" t="s">
        <v>589</v>
      </c>
      <c r="N200" s="194">
        <v>41939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5">
        <v>9</v>
      </c>
      <c r="B201" s="186">
        <v>41913</v>
      </c>
      <c r="C201" s="186"/>
      <c r="D201" s="187" t="s">
        <v>634</v>
      </c>
      <c r="E201" s="188" t="s">
        <v>591</v>
      </c>
      <c r="F201" s="189">
        <v>86</v>
      </c>
      <c r="G201" s="188" t="s">
        <v>621</v>
      </c>
      <c r="H201" s="188">
        <v>99</v>
      </c>
      <c r="I201" s="190">
        <v>140</v>
      </c>
      <c r="J201" s="191" t="s">
        <v>635</v>
      </c>
      <c r="K201" s="192">
        <f t="shared" si="160"/>
        <v>13</v>
      </c>
      <c r="L201" s="193">
        <f t="shared" si="161"/>
        <v>0.15116279069767441</v>
      </c>
      <c r="M201" s="188" t="s">
        <v>589</v>
      </c>
      <c r="N201" s="194">
        <v>41939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5">
        <v>10</v>
      </c>
      <c r="B202" s="186">
        <v>41926</v>
      </c>
      <c r="C202" s="186"/>
      <c r="D202" s="187" t="s">
        <v>636</v>
      </c>
      <c r="E202" s="188" t="s">
        <v>591</v>
      </c>
      <c r="F202" s="189">
        <v>496.6</v>
      </c>
      <c r="G202" s="188" t="s">
        <v>621</v>
      </c>
      <c r="H202" s="188">
        <v>621</v>
      </c>
      <c r="I202" s="190">
        <v>580</v>
      </c>
      <c r="J202" s="191" t="s">
        <v>622</v>
      </c>
      <c r="K202" s="192">
        <f t="shared" si="160"/>
        <v>124.39999999999998</v>
      </c>
      <c r="L202" s="193">
        <f t="shared" si="161"/>
        <v>0.25050342327829234</v>
      </c>
      <c r="M202" s="188" t="s">
        <v>589</v>
      </c>
      <c r="N202" s="194">
        <v>42605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5">
        <v>11</v>
      </c>
      <c r="B203" s="186">
        <v>41926</v>
      </c>
      <c r="C203" s="186"/>
      <c r="D203" s="187" t="s">
        <v>637</v>
      </c>
      <c r="E203" s="188" t="s">
        <v>591</v>
      </c>
      <c r="F203" s="189">
        <v>2481.9</v>
      </c>
      <c r="G203" s="188" t="s">
        <v>621</v>
      </c>
      <c r="H203" s="188">
        <v>2840</v>
      </c>
      <c r="I203" s="190">
        <v>2870</v>
      </c>
      <c r="J203" s="191" t="s">
        <v>638</v>
      </c>
      <c r="K203" s="192">
        <f t="shared" si="160"/>
        <v>358.09999999999991</v>
      </c>
      <c r="L203" s="193">
        <f t="shared" si="161"/>
        <v>0.14428462065353154</v>
      </c>
      <c r="M203" s="188" t="s">
        <v>589</v>
      </c>
      <c r="N203" s="194">
        <v>42017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5">
        <v>12</v>
      </c>
      <c r="B204" s="186">
        <v>41928</v>
      </c>
      <c r="C204" s="186"/>
      <c r="D204" s="187" t="s">
        <v>639</v>
      </c>
      <c r="E204" s="188" t="s">
        <v>591</v>
      </c>
      <c r="F204" s="189">
        <v>84.5</v>
      </c>
      <c r="G204" s="188" t="s">
        <v>621</v>
      </c>
      <c r="H204" s="188">
        <v>93</v>
      </c>
      <c r="I204" s="190">
        <v>110</v>
      </c>
      <c r="J204" s="191" t="s">
        <v>640</v>
      </c>
      <c r="K204" s="192">
        <f t="shared" si="160"/>
        <v>8.5</v>
      </c>
      <c r="L204" s="193">
        <f t="shared" si="161"/>
        <v>0.10059171597633136</v>
      </c>
      <c r="M204" s="188" t="s">
        <v>589</v>
      </c>
      <c r="N204" s="194">
        <v>41939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5">
        <v>13</v>
      </c>
      <c r="B205" s="186">
        <v>41928</v>
      </c>
      <c r="C205" s="186"/>
      <c r="D205" s="187" t="s">
        <v>641</v>
      </c>
      <c r="E205" s="188" t="s">
        <v>591</v>
      </c>
      <c r="F205" s="189">
        <v>401</v>
      </c>
      <c r="G205" s="188" t="s">
        <v>621</v>
      </c>
      <c r="H205" s="188">
        <v>428</v>
      </c>
      <c r="I205" s="190">
        <v>450</v>
      </c>
      <c r="J205" s="191" t="s">
        <v>642</v>
      </c>
      <c r="K205" s="192">
        <f t="shared" si="160"/>
        <v>27</v>
      </c>
      <c r="L205" s="193">
        <f t="shared" si="161"/>
        <v>6.7331670822942641E-2</v>
      </c>
      <c r="M205" s="188" t="s">
        <v>589</v>
      </c>
      <c r="N205" s="194">
        <v>42020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5">
        <v>14</v>
      </c>
      <c r="B206" s="186">
        <v>41928</v>
      </c>
      <c r="C206" s="186"/>
      <c r="D206" s="187" t="s">
        <v>643</v>
      </c>
      <c r="E206" s="188" t="s">
        <v>591</v>
      </c>
      <c r="F206" s="189">
        <v>101</v>
      </c>
      <c r="G206" s="188" t="s">
        <v>621</v>
      </c>
      <c r="H206" s="188">
        <v>112</v>
      </c>
      <c r="I206" s="190">
        <v>120</v>
      </c>
      <c r="J206" s="191" t="s">
        <v>644</v>
      </c>
      <c r="K206" s="192">
        <f t="shared" si="160"/>
        <v>11</v>
      </c>
      <c r="L206" s="193">
        <f t="shared" si="161"/>
        <v>0.10891089108910891</v>
      </c>
      <c r="M206" s="188" t="s">
        <v>589</v>
      </c>
      <c r="N206" s="194">
        <v>41939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5">
        <v>15</v>
      </c>
      <c r="B207" s="186">
        <v>41954</v>
      </c>
      <c r="C207" s="186"/>
      <c r="D207" s="187" t="s">
        <v>645</v>
      </c>
      <c r="E207" s="188" t="s">
        <v>591</v>
      </c>
      <c r="F207" s="189">
        <v>59</v>
      </c>
      <c r="G207" s="188" t="s">
        <v>621</v>
      </c>
      <c r="H207" s="188">
        <v>76</v>
      </c>
      <c r="I207" s="190">
        <v>76</v>
      </c>
      <c r="J207" s="191" t="s">
        <v>622</v>
      </c>
      <c r="K207" s="192">
        <f t="shared" si="160"/>
        <v>17</v>
      </c>
      <c r="L207" s="193">
        <f t="shared" si="161"/>
        <v>0.28813559322033899</v>
      </c>
      <c r="M207" s="188" t="s">
        <v>589</v>
      </c>
      <c r="N207" s="194">
        <v>43032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5">
        <v>16</v>
      </c>
      <c r="B208" s="186">
        <v>41954</v>
      </c>
      <c r="C208" s="186"/>
      <c r="D208" s="187" t="s">
        <v>634</v>
      </c>
      <c r="E208" s="188" t="s">
        <v>591</v>
      </c>
      <c r="F208" s="189">
        <v>99</v>
      </c>
      <c r="G208" s="188" t="s">
        <v>621</v>
      </c>
      <c r="H208" s="188">
        <v>120</v>
      </c>
      <c r="I208" s="190">
        <v>120</v>
      </c>
      <c r="J208" s="191" t="s">
        <v>602</v>
      </c>
      <c r="K208" s="192">
        <f t="shared" si="160"/>
        <v>21</v>
      </c>
      <c r="L208" s="193">
        <f t="shared" si="161"/>
        <v>0.21212121212121213</v>
      </c>
      <c r="M208" s="188" t="s">
        <v>589</v>
      </c>
      <c r="N208" s="194">
        <v>41960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5">
        <v>17</v>
      </c>
      <c r="B209" s="186">
        <v>41956</v>
      </c>
      <c r="C209" s="186"/>
      <c r="D209" s="187" t="s">
        <v>646</v>
      </c>
      <c r="E209" s="188" t="s">
        <v>591</v>
      </c>
      <c r="F209" s="189">
        <v>22</v>
      </c>
      <c r="G209" s="188" t="s">
        <v>621</v>
      </c>
      <c r="H209" s="188">
        <v>33.549999999999997</v>
      </c>
      <c r="I209" s="190">
        <v>32</v>
      </c>
      <c r="J209" s="191" t="s">
        <v>647</v>
      </c>
      <c r="K209" s="192">
        <f t="shared" si="160"/>
        <v>11.549999999999997</v>
      </c>
      <c r="L209" s="193">
        <f t="shared" si="161"/>
        <v>0.52499999999999991</v>
      </c>
      <c r="M209" s="188" t="s">
        <v>589</v>
      </c>
      <c r="N209" s="194">
        <v>42188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5">
        <v>18</v>
      </c>
      <c r="B210" s="186">
        <v>41976</v>
      </c>
      <c r="C210" s="186"/>
      <c r="D210" s="187" t="s">
        <v>648</v>
      </c>
      <c r="E210" s="188" t="s">
        <v>591</v>
      </c>
      <c r="F210" s="189">
        <v>440</v>
      </c>
      <c r="G210" s="188" t="s">
        <v>621</v>
      </c>
      <c r="H210" s="188">
        <v>520</v>
      </c>
      <c r="I210" s="190">
        <v>520</v>
      </c>
      <c r="J210" s="191" t="s">
        <v>649</v>
      </c>
      <c r="K210" s="192">
        <f t="shared" si="160"/>
        <v>80</v>
      </c>
      <c r="L210" s="193">
        <f t="shared" si="161"/>
        <v>0.18181818181818182</v>
      </c>
      <c r="M210" s="188" t="s">
        <v>589</v>
      </c>
      <c r="N210" s="194">
        <v>42208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5">
        <v>19</v>
      </c>
      <c r="B211" s="186">
        <v>41976</v>
      </c>
      <c r="C211" s="186"/>
      <c r="D211" s="187" t="s">
        <v>650</v>
      </c>
      <c r="E211" s="188" t="s">
        <v>591</v>
      </c>
      <c r="F211" s="189">
        <v>360</v>
      </c>
      <c r="G211" s="188" t="s">
        <v>621</v>
      </c>
      <c r="H211" s="188">
        <v>427</v>
      </c>
      <c r="I211" s="190">
        <v>425</v>
      </c>
      <c r="J211" s="191" t="s">
        <v>651</v>
      </c>
      <c r="K211" s="192">
        <f t="shared" si="160"/>
        <v>67</v>
      </c>
      <c r="L211" s="193">
        <f t="shared" si="161"/>
        <v>0.18611111111111112</v>
      </c>
      <c r="M211" s="188" t="s">
        <v>589</v>
      </c>
      <c r="N211" s="194">
        <v>42058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5">
        <v>20</v>
      </c>
      <c r="B212" s="186">
        <v>42012</v>
      </c>
      <c r="C212" s="186"/>
      <c r="D212" s="187" t="s">
        <v>652</v>
      </c>
      <c r="E212" s="188" t="s">
        <v>591</v>
      </c>
      <c r="F212" s="189">
        <v>360</v>
      </c>
      <c r="G212" s="188" t="s">
        <v>621</v>
      </c>
      <c r="H212" s="188">
        <v>455</v>
      </c>
      <c r="I212" s="190">
        <v>420</v>
      </c>
      <c r="J212" s="191" t="s">
        <v>653</v>
      </c>
      <c r="K212" s="192">
        <f t="shared" si="160"/>
        <v>95</v>
      </c>
      <c r="L212" s="193">
        <f t="shared" si="161"/>
        <v>0.2638888888888889</v>
      </c>
      <c r="M212" s="188" t="s">
        <v>589</v>
      </c>
      <c r="N212" s="194">
        <v>42024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5">
        <v>21</v>
      </c>
      <c r="B213" s="186">
        <v>42012</v>
      </c>
      <c r="C213" s="186"/>
      <c r="D213" s="187" t="s">
        <v>654</v>
      </c>
      <c r="E213" s="188" t="s">
        <v>591</v>
      </c>
      <c r="F213" s="189">
        <v>130</v>
      </c>
      <c r="G213" s="188"/>
      <c r="H213" s="188">
        <v>175.5</v>
      </c>
      <c r="I213" s="190">
        <v>165</v>
      </c>
      <c r="J213" s="191" t="s">
        <v>655</v>
      </c>
      <c r="K213" s="192">
        <f t="shared" si="160"/>
        <v>45.5</v>
      </c>
      <c r="L213" s="193">
        <f t="shared" si="161"/>
        <v>0.35</v>
      </c>
      <c r="M213" s="188" t="s">
        <v>589</v>
      </c>
      <c r="N213" s="194">
        <v>43088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5">
        <v>22</v>
      </c>
      <c r="B214" s="186">
        <v>42040</v>
      </c>
      <c r="C214" s="186"/>
      <c r="D214" s="187" t="s">
        <v>381</v>
      </c>
      <c r="E214" s="188" t="s">
        <v>620</v>
      </c>
      <c r="F214" s="189">
        <v>98</v>
      </c>
      <c r="G214" s="188"/>
      <c r="H214" s="188">
        <v>120</v>
      </c>
      <c r="I214" s="190">
        <v>120</v>
      </c>
      <c r="J214" s="191" t="s">
        <v>622</v>
      </c>
      <c r="K214" s="192">
        <f t="shared" si="160"/>
        <v>22</v>
      </c>
      <c r="L214" s="193">
        <f t="shared" si="161"/>
        <v>0.22448979591836735</v>
      </c>
      <c r="M214" s="188" t="s">
        <v>589</v>
      </c>
      <c r="N214" s="194">
        <v>42753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5">
        <v>23</v>
      </c>
      <c r="B215" s="186">
        <v>42040</v>
      </c>
      <c r="C215" s="186"/>
      <c r="D215" s="187" t="s">
        <v>656</v>
      </c>
      <c r="E215" s="188" t="s">
        <v>620</v>
      </c>
      <c r="F215" s="189">
        <v>196</v>
      </c>
      <c r="G215" s="188"/>
      <c r="H215" s="188">
        <v>262</v>
      </c>
      <c r="I215" s="190">
        <v>255</v>
      </c>
      <c r="J215" s="191" t="s">
        <v>622</v>
      </c>
      <c r="K215" s="192">
        <f t="shared" si="160"/>
        <v>66</v>
      </c>
      <c r="L215" s="193">
        <f t="shared" si="161"/>
        <v>0.33673469387755101</v>
      </c>
      <c r="M215" s="188" t="s">
        <v>589</v>
      </c>
      <c r="N215" s="194">
        <v>42599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95">
        <v>24</v>
      </c>
      <c r="B216" s="196">
        <v>42067</v>
      </c>
      <c r="C216" s="196"/>
      <c r="D216" s="197" t="s">
        <v>380</v>
      </c>
      <c r="E216" s="198" t="s">
        <v>620</v>
      </c>
      <c r="F216" s="199">
        <v>235</v>
      </c>
      <c r="G216" s="199"/>
      <c r="H216" s="200">
        <v>77</v>
      </c>
      <c r="I216" s="200" t="s">
        <v>657</v>
      </c>
      <c r="J216" s="201" t="s">
        <v>658</v>
      </c>
      <c r="K216" s="202">
        <f t="shared" si="160"/>
        <v>-158</v>
      </c>
      <c r="L216" s="203">
        <f t="shared" si="161"/>
        <v>-0.67234042553191486</v>
      </c>
      <c r="M216" s="199" t="s">
        <v>601</v>
      </c>
      <c r="N216" s="196">
        <v>43522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5">
        <v>25</v>
      </c>
      <c r="B217" s="186">
        <v>42067</v>
      </c>
      <c r="C217" s="186"/>
      <c r="D217" s="187" t="s">
        <v>659</v>
      </c>
      <c r="E217" s="188" t="s">
        <v>620</v>
      </c>
      <c r="F217" s="189">
        <v>185</v>
      </c>
      <c r="G217" s="188"/>
      <c r="H217" s="188">
        <v>224</v>
      </c>
      <c r="I217" s="190" t="s">
        <v>660</v>
      </c>
      <c r="J217" s="191" t="s">
        <v>622</v>
      </c>
      <c r="K217" s="192">
        <f t="shared" si="160"/>
        <v>39</v>
      </c>
      <c r="L217" s="193">
        <f t="shared" si="161"/>
        <v>0.21081081081081082</v>
      </c>
      <c r="M217" s="188" t="s">
        <v>589</v>
      </c>
      <c r="N217" s="194">
        <v>42647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95">
        <v>26</v>
      </c>
      <c r="B218" s="196">
        <v>42090</v>
      </c>
      <c r="C218" s="196"/>
      <c r="D218" s="204" t="s">
        <v>661</v>
      </c>
      <c r="E218" s="199" t="s">
        <v>620</v>
      </c>
      <c r="F218" s="199">
        <v>49.5</v>
      </c>
      <c r="G218" s="200"/>
      <c r="H218" s="200">
        <v>15.85</v>
      </c>
      <c r="I218" s="200">
        <v>67</v>
      </c>
      <c r="J218" s="201" t="s">
        <v>662</v>
      </c>
      <c r="K218" s="200">
        <f t="shared" si="160"/>
        <v>-33.65</v>
      </c>
      <c r="L218" s="205">
        <f t="shared" si="161"/>
        <v>-0.67979797979797973</v>
      </c>
      <c r="M218" s="199" t="s">
        <v>601</v>
      </c>
      <c r="N218" s="206">
        <v>43627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5">
        <v>27</v>
      </c>
      <c r="B219" s="186">
        <v>42093</v>
      </c>
      <c r="C219" s="186"/>
      <c r="D219" s="187" t="s">
        <v>663</v>
      </c>
      <c r="E219" s="188" t="s">
        <v>620</v>
      </c>
      <c r="F219" s="189">
        <v>183.5</v>
      </c>
      <c r="G219" s="188"/>
      <c r="H219" s="188">
        <v>219</v>
      </c>
      <c r="I219" s="190">
        <v>218</v>
      </c>
      <c r="J219" s="191" t="s">
        <v>664</v>
      </c>
      <c r="K219" s="192">
        <f t="shared" si="160"/>
        <v>35.5</v>
      </c>
      <c r="L219" s="193">
        <f t="shared" si="161"/>
        <v>0.19346049046321526</v>
      </c>
      <c r="M219" s="188" t="s">
        <v>589</v>
      </c>
      <c r="N219" s="194">
        <v>42103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5">
        <v>28</v>
      </c>
      <c r="B220" s="186">
        <v>42114</v>
      </c>
      <c r="C220" s="186"/>
      <c r="D220" s="187" t="s">
        <v>665</v>
      </c>
      <c r="E220" s="188" t="s">
        <v>620</v>
      </c>
      <c r="F220" s="189">
        <f>(227+237)/2</f>
        <v>232</v>
      </c>
      <c r="G220" s="188"/>
      <c r="H220" s="188">
        <v>298</v>
      </c>
      <c r="I220" s="190">
        <v>298</v>
      </c>
      <c r="J220" s="191" t="s">
        <v>622</v>
      </c>
      <c r="K220" s="192">
        <f t="shared" si="160"/>
        <v>66</v>
      </c>
      <c r="L220" s="193">
        <f t="shared" si="161"/>
        <v>0.28448275862068967</v>
      </c>
      <c r="M220" s="188" t="s">
        <v>589</v>
      </c>
      <c r="N220" s="194">
        <v>42823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5">
        <v>29</v>
      </c>
      <c r="B221" s="186">
        <v>42128</v>
      </c>
      <c r="C221" s="186"/>
      <c r="D221" s="187" t="s">
        <v>666</v>
      </c>
      <c r="E221" s="188" t="s">
        <v>591</v>
      </c>
      <c r="F221" s="189">
        <v>385</v>
      </c>
      <c r="G221" s="188"/>
      <c r="H221" s="188">
        <f>212.5+331</f>
        <v>543.5</v>
      </c>
      <c r="I221" s="190">
        <v>510</v>
      </c>
      <c r="J221" s="191" t="s">
        <v>667</v>
      </c>
      <c r="K221" s="192">
        <f t="shared" si="160"/>
        <v>158.5</v>
      </c>
      <c r="L221" s="193">
        <f t="shared" si="161"/>
        <v>0.41168831168831171</v>
      </c>
      <c r="M221" s="188" t="s">
        <v>589</v>
      </c>
      <c r="N221" s="194">
        <v>42235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5">
        <v>30</v>
      </c>
      <c r="B222" s="186">
        <v>42128</v>
      </c>
      <c r="C222" s="186"/>
      <c r="D222" s="187" t="s">
        <v>668</v>
      </c>
      <c r="E222" s="188" t="s">
        <v>591</v>
      </c>
      <c r="F222" s="189">
        <v>115.5</v>
      </c>
      <c r="G222" s="188"/>
      <c r="H222" s="188">
        <v>146</v>
      </c>
      <c r="I222" s="190">
        <v>142</v>
      </c>
      <c r="J222" s="191" t="s">
        <v>669</v>
      </c>
      <c r="K222" s="192">
        <f t="shared" si="160"/>
        <v>30.5</v>
      </c>
      <c r="L222" s="193">
        <f t="shared" si="161"/>
        <v>0.26406926406926406</v>
      </c>
      <c r="M222" s="188" t="s">
        <v>589</v>
      </c>
      <c r="N222" s="194">
        <v>42202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5">
        <v>31</v>
      </c>
      <c r="B223" s="186">
        <v>42151</v>
      </c>
      <c r="C223" s="186"/>
      <c r="D223" s="187" t="s">
        <v>670</v>
      </c>
      <c r="E223" s="188" t="s">
        <v>591</v>
      </c>
      <c r="F223" s="189">
        <v>237.5</v>
      </c>
      <c r="G223" s="188"/>
      <c r="H223" s="188">
        <v>279.5</v>
      </c>
      <c r="I223" s="190">
        <v>278</v>
      </c>
      <c r="J223" s="191" t="s">
        <v>622</v>
      </c>
      <c r="K223" s="192">
        <f t="shared" si="160"/>
        <v>42</v>
      </c>
      <c r="L223" s="193">
        <f t="shared" si="161"/>
        <v>0.17684210526315788</v>
      </c>
      <c r="M223" s="188" t="s">
        <v>589</v>
      </c>
      <c r="N223" s="194">
        <v>42222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5">
        <v>32</v>
      </c>
      <c r="B224" s="186">
        <v>42174</v>
      </c>
      <c r="C224" s="186"/>
      <c r="D224" s="187" t="s">
        <v>641</v>
      </c>
      <c r="E224" s="188" t="s">
        <v>620</v>
      </c>
      <c r="F224" s="189">
        <v>340</v>
      </c>
      <c r="G224" s="188"/>
      <c r="H224" s="188">
        <v>448</v>
      </c>
      <c r="I224" s="190">
        <v>448</v>
      </c>
      <c r="J224" s="191" t="s">
        <v>622</v>
      </c>
      <c r="K224" s="192">
        <f t="shared" si="160"/>
        <v>108</v>
      </c>
      <c r="L224" s="193">
        <f t="shared" si="161"/>
        <v>0.31764705882352939</v>
      </c>
      <c r="M224" s="188" t="s">
        <v>589</v>
      </c>
      <c r="N224" s="194">
        <v>43018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5">
        <v>33</v>
      </c>
      <c r="B225" s="186">
        <v>42191</v>
      </c>
      <c r="C225" s="186"/>
      <c r="D225" s="187" t="s">
        <v>671</v>
      </c>
      <c r="E225" s="188" t="s">
        <v>620</v>
      </c>
      <c r="F225" s="189">
        <v>390</v>
      </c>
      <c r="G225" s="188"/>
      <c r="H225" s="188">
        <v>460</v>
      </c>
      <c r="I225" s="190">
        <v>460</v>
      </c>
      <c r="J225" s="191" t="s">
        <v>622</v>
      </c>
      <c r="K225" s="192">
        <f t="shared" si="160"/>
        <v>70</v>
      </c>
      <c r="L225" s="193">
        <f t="shared" si="161"/>
        <v>0.17948717948717949</v>
      </c>
      <c r="M225" s="188" t="s">
        <v>589</v>
      </c>
      <c r="N225" s="194">
        <v>42478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95">
        <v>34</v>
      </c>
      <c r="B226" s="196">
        <v>42195</v>
      </c>
      <c r="C226" s="196"/>
      <c r="D226" s="197" t="s">
        <v>672</v>
      </c>
      <c r="E226" s="198" t="s">
        <v>620</v>
      </c>
      <c r="F226" s="199">
        <v>122.5</v>
      </c>
      <c r="G226" s="199"/>
      <c r="H226" s="200">
        <v>61</v>
      </c>
      <c r="I226" s="200">
        <v>172</v>
      </c>
      <c r="J226" s="201" t="s">
        <v>673</v>
      </c>
      <c r="K226" s="202">
        <f t="shared" si="160"/>
        <v>-61.5</v>
      </c>
      <c r="L226" s="203">
        <f t="shared" si="161"/>
        <v>-0.50204081632653064</v>
      </c>
      <c r="M226" s="199" t="s">
        <v>601</v>
      </c>
      <c r="N226" s="196">
        <v>43333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5">
        <v>35</v>
      </c>
      <c r="B227" s="186">
        <v>42219</v>
      </c>
      <c r="C227" s="186"/>
      <c r="D227" s="187" t="s">
        <v>674</v>
      </c>
      <c r="E227" s="188" t="s">
        <v>620</v>
      </c>
      <c r="F227" s="189">
        <v>297.5</v>
      </c>
      <c r="G227" s="188"/>
      <c r="H227" s="188">
        <v>350</v>
      </c>
      <c r="I227" s="190">
        <v>360</v>
      </c>
      <c r="J227" s="191" t="s">
        <v>675</v>
      </c>
      <c r="K227" s="192">
        <f t="shared" si="160"/>
        <v>52.5</v>
      </c>
      <c r="L227" s="193">
        <f t="shared" si="161"/>
        <v>0.17647058823529413</v>
      </c>
      <c r="M227" s="188" t="s">
        <v>589</v>
      </c>
      <c r="N227" s="194">
        <v>42232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5">
        <v>36</v>
      </c>
      <c r="B228" s="186">
        <v>42219</v>
      </c>
      <c r="C228" s="186"/>
      <c r="D228" s="187" t="s">
        <v>676</v>
      </c>
      <c r="E228" s="188" t="s">
        <v>620</v>
      </c>
      <c r="F228" s="189">
        <v>115.5</v>
      </c>
      <c r="G228" s="188"/>
      <c r="H228" s="188">
        <v>149</v>
      </c>
      <c r="I228" s="190">
        <v>140</v>
      </c>
      <c r="J228" s="191" t="s">
        <v>677</v>
      </c>
      <c r="K228" s="192">
        <f t="shared" si="160"/>
        <v>33.5</v>
      </c>
      <c r="L228" s="193">
        <f t="shared" si="161"/>
        <v>0.29004329004329005</v>
      </c>
      <c r="M228" s="188" t="s">
        <v>589</v>
      </c>
      <c r="N228" s="194">
        <v>42740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5">
        <v>37</v>
      </c>
      <c r="B229" s="186">
        <v>42251</v>
      </c>
      <c r="C229" s="186"/>
      <c r="D229" s="187" t="s">
        <v>670</v>
      </c>
      <c r="E229" s="188" t="s">
        <v>620</v>
      </c>
      <c r="F229" s="189">
        <v>226</v>
      </c>
      <c r="G229" s="188"/>
      <c r="H229" s="188">
        <v>292</v>
      </c>
      <c r="I229" s="190">
        <v>292</v>
      </c>
      <c r="J229" s="191" t="s">
        <v>678</v>
      </c>
      <c r="K229" s="192">
        <f t="shared" si="160"/>
        <v>66</v>
      </c>
      <c r="L229" s="193">
        <f t="shared" si="161"/>
        <v>0.29203539823008851</v>
      </c>
      <c r="M229" s="188" t="s">
        <v>589</v>
      </c>
      <c r="N229" s="194">
        <v>42286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5">
        <v>38</v>
      </c>
      <c r="B230" s="186">
        <v>42254</v>
      </c>
      <c r="C230" s="186"/>
      <c r="D230" s="187" t="s">
        <v>665</v>
      </c>
      <c r="E230" s="188" t="s">
        <v>620</v>
      </c>
      <c r="F230" s="189">
        <v>232.5</v>
      </c>
      <c r="G230" s="188"/>
      <c r="H230" s="188">
        <v>312.5</v>
      </c>
      <c r="I230" s="190">
        <v>310</v>
      </c>
      <c r="J230" s="191" t="s">
        <v>622</v>
      </c>
      <c r="K230" s="192">
        <f t="shared" si="160"/>
        <v>80</v>
      </c>
      <c r="L230" s="193">
        <f t="shared" si="161"/>
        <v>0.34408602150537637</v>
      </c>
      <c r="M230" s="188" t="s">
        <v>589</v>
      </c>
      <c r="N230" s="194">
        <v>42823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5">
        <v>39</v>
      </c>
      <c r="B231" s="186">
        <v>42268</v>
      </c>
      <c r="C231" s="186"/>
      <c r="D231" s="187" t="s">
        <v>679</v>
      </c>
      <c r="E231" s="188" t="s">
        <v>620</v>
      </c>
      <c r="F231" s="189">
        <v>196.5</v>
      </c>
      <c r="G231" s="188"/>
      <c r="H231" s="188">
        <v>238</v>
      </c>
      <c r="I231" s="190">
        <v>238</v>
      </c>
      <c r="J231" s="191" t="s">
        <v>678</v>
      </c>
      <c r="K231" s="192">
        <f t="shared" si="160"/>
        <v>41.5</v>
      </c>
      <c r="L231" s="193">
        <f t="shared" si="161"/>
        <v>0.21119592875318066</v>
      </c>
      <c r="M231" s="188" t="s">
        <v>589</v>
      </c>
      <c r="N231" s="194">
        <v>42291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5">
        <v>40</v>
      </c>
      <c r="B232" s="186">
        <v>42271</v>
      </c>
      <c r="C232" s="186"/>
      <c r="D232" s="187" t="s">
        <v>619</v>
      </c>
      <c r="E232" s="188" t="s">
        <v>620</v>
      </c>
      <c r="F232" s="189">
        <v>65</v>
      </c>
      <c r="G232" s="188"/>
      <c r="H232" s="188">
        <v>82</v>
      </c>
      <c r="I232" s="190">
        <v>82</v>
      </c>
      <c r="J232" s="191" t="s">
        <v>678</v>
      </c>
      <c r="K232" s="192">
        <f t="shared" si="160"/>
        <v>17</v>
      </c>
      <c r="L232" s="193">
        <f t="shared" si="161"/>
        <v>0.26153846153846155</v>
      </c>
      <c r="M232" s="188" t="s">
        <v>589</v>
      </c>
      <c r="N232" s="194">
        <v>42578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5">
        <v>41</v>
      </c>
      <c r="B233" s="186">
        <v>42291</v>
      </c>
      <c r="C233" s="186"/>
      <c r="D233" s="187" t="s">
        <v>680</v>
      </c>
      <c r="E233" s="188" t="s">
        <v>620</v>
      </c>
      <c r="F233" s="189">
        <v>144</v>
      </c>
      <c r="G233" s="188"/>
      <c r="H233" s="188">
        <v>182.5</v>
      </c>
      <c r="I233" s="190">
        <v>181</v>
      </c>
      <c r="J233" s="191" t="s">
        <v>678</v>
      </c>
      <c r="K233" s="192">
        <f t="shared" si="160"/>
        <v>38.5</v>
      </c>
      <c r="L233" s="193">
        <f t="shared" si="161"/>
        <v>0.2673611111111111</v>
      </c>
      <c r="M233" s="188" t="s">
        <v>589</v>
      </c>
      <c r="N233" s="194">
        <v>42817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5">
        <v>42</v>
      </c>
      <c r="B234" s="186">
        <v>42291</v>
      </c>
      <c r="C234" s="186"/>
      <c r="D234" s="187" t="s">
        <v>681</v>
      </c>
      <c r="E234" s="188" t="s">
        <v>620</v>
      </c>
      <c r="F234" s="189">
        <v>264</v>
      </c>
      <c r="G234" s="188"/>
      <c r="H234" s="188">
        <v>311</v>
      </c>
      <c r="I234" s="190">
        <v>311</v>
      </c>
      <c r="J234" s="191" t="s">
        <v>678</v>
      </c>
      <c r="K234" s="192">
        <f t="shared" si="160"/>
        <v>47</v>
      </c>
      <c r="L234" s="193">
        <f t="shared" si="161"/>
        <v>0.17803030303030304</v>
      </c>
      <c r="M234" s="188" t="s">
        <v>589</v>
      </c>
      <c r="N234" s="194">
        <v>42604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5">
        <v>43</v>
      </c>
      <c r="B235" s="186">
        <v>42318</v>
      </c>
      <c r="C235" s="186"/>
      <c r="D235" s="187" t="s">
        <v>682</v>
      </c>
      <c r="E235" s="188" t="s">
        <v>591</v>
      </c>
      <c r="F235" s="189">
        <v>549.5</v>
      </c>
      <c r="G235" s="188"/>
      <c r="H235" s="188">
        <v>630</v>
      </c>
      <c r="I235" s="190">
        <v>630</v>
      </c>
      <c r="J235" s="191" t="s">
        <v>678</v>
      </c>
      <c r="K235" s="192">
        <f t="shared" si="160"/>
        <v>80.5</v>
      </c>
      <c r="L235" s="193">
        <f t="shared" si="161"/>
        <v>0.1464968152866242</v>
      </c>
      <c r="M235" s="188" t="s">
        <v>589</v>
      </c>
      <c r="N235" s="194">
        <v>42419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5">
        <v>44</v>
      </c>
      <c r="B236" s="186">
        <v>42342</v>
      </c>
      <c r="C236" s="186"/>
      <c r="D236" s="187" t="s">
        <v>683</v>
      </c>
      <c r="E236" s="188" t="s">
        <v>620</v>
      </c>
      <c r="F236" s="189">
        <v>1027.5</v>
      </c>
      <c r="G236" s="188"/>
      <c r="H236" s="188">
        <v>1315</v>
      </c>
      <c r="I236" s="190">
        <v>1250</v>
      </c>
      <c r="J236" s="191" t="s">
        <v>678</v>
      </c>
      <c r="K236" s="192">
        <f t="shared" si="160"/>
        <v>287.5</v>
      </c>
      <c r="L236" s="193">
        <f t="shared" si="161"/>
        <v>0.27980535279805352</v>
      </c>
      <c r="M236" s="188" t="s">
        <v>589</v>
      </c>
      <c r="N236" s="194">
        <v>43244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5">
        <v>45</v>
      </c>
      <c r="B237" s="186">
        <v>42367</v>
      </c>
      <c r="C237" s="186"/>
      <c r="D237" s="187" t="s">
        <v>684</v>
      </c>
      <c r="E237" s="188" t="s">
        <v>620</v>
      </c>
      <c r="F237" s="189">
        <v>465</v>
      </c>
      <c r="G237" s="188"/>
      <c r="H237" s="188">
        <v>540</v>
      </c>
      <c r="I237" s="190">
        <v>540</v>
      </c>
      <c r="J237" s="191" t="s">
        <v>678</v>
      </c>
      <c r="K237" s="192">
        <f t="shared" si="160"/>
        <v>75</v>
      </c>
      <c r="L237" s="193">
        <f t="shared" si="161"/>
        <v>0.16129032258064516</v>
      </c>
      <c r="M237" s="188" t="s">
        <v>589</v>
      </c>
      <c r="N237" s="194">
        <v>42530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5">
        <v>46</v>
      </c>
      <c r="B238" s="186">
        <v>42380</v>
      </c>
      <c r="C238" s="186"/>
      <c r="D238" s="187" t="s">
        <v>381</v>
      </c>
      <c r="E238" s="188" t="s">
        <v>591</v>
      </c>
      <c r="F238" s="189">
        <v>81</v>
      </c>
      <c r="G238" s="188"/>
      <c r="H238" s="188">
        <v>110</v>
      </c>
      <c r="I238" s="190">
        <v>110</v>
      </c>
      <c r="J238" s="191" t="s">
        <v>678</v>
      </c>
      <c r="K238" s="192">
        <f t="shared" si="160"/>
        <v>29</v>
      </c>
      <c r="L238" s="193">
        <f t="shared" si="161"/>
        <v>0.35802469135802467</v>
      </c>
      <c r="M238" s="188" t="s">
        <v>589</v>
      </c>
      <c r="N238" s="194">
        <v>42745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5">
        <v>47</v>
      </c>
      <c r="B239" s="186">
        <v>42382</v>
      </c>
      <c r="C239" s="186"/>
      <c r="D239" s="187" t="s">
        <v>685</v>
      </c>
      <c r="E239" s="188" t="s">
        <v>591</v>
      </c>
      <c r="F239" s="189">
        <v>417.5</v>
      </c>
      <c r="G239" s="188"/>
      <c r="H239" s="188">
        <v>547</v>
      </c>
      <c r="I239" s="190">
        <v>535</v>
      </c>
      <c r="J239" s="191" t="s">
        <v>678</v>
      </c>
      <c r="K239" s="192">
        <f t="shared" si="160"/>
        <v>129.5</v>
      </c>
      <c r="L239" s="193">
        <f t="shared" si="161"/>
        <v>0.31017964071856285</v>
      </c>
      <c r="M239" s="188" t="s">
        <v>589</v>
      </c>
      <c r="N239" s="194">
        <v>42578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5">
        <v>48</v>
      </c>
      <c r="B240" s="186">
        <v>42408</v>
      </c>
      <c r="C240" s="186"/>
      <c r="D240" s="187" t="s">
        <v>686</v>
      </c>
      <c r="E240" s="188" t="s">
        <v>620</v>
      </c>
      <c r="F240" s="189">
        <v>650</v>
      </c>
      <c r="G240" s="188"/>
      <c r="H240" s="188">
        <v>800</v>
      </c>
      <c r="I240" s="190">
        <v>800</v>
      </c>
      <c r="J240" s="191" t="s">
        <v>678</v>
      </c>
      <c r="K240" s="192">
        <f t="shared" si="160"/>
        <v>150</v>
      </c>
      <c r="L240" s="193">
        <f t="shared" si="161"/>
        <v>0.23076923076923078</v>
      </c>
      <c r="M240" s="188" t="s">
        <v>589</v>
      </c>
      <c r="N240" s="194">
        <v>43154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5">
        <v>49</v>
      </c>
      <c r="B241" s="186">
        <v>42433</v>
      </c>
      <c r="C241" s="186"/>
      <c r="D241" s="187" t="s">
        <v>210</v>
      </c>
      <c r="E241" s="188" t="s">
        <v>620</v>
      </c>
      <c r="F241" s="189">
        <v>437.5</v>
      </c>
      <c r="G241" s="188"/>
      <c r="H241" s="188">
        <v>504.5</v>
      </c>
      <c r="I241" s="190">
        <v>522</v>
      </c>
      <c r="J241" s="191" t="s">
        <v>687</v>
      </c>
      <c r="K241" s="192">
        <f t="shared" si="160"/>
        <v>67</v>
      </c>
      <c r="L241" s="193">
        <f t="shared" si="161"/>
        <v>0.15314285714285714</v>
      </c>
      <c r="M241" s="188" t="s">
        <v>589</v>
      </c>
      <c r="N241" s="194">
        <v>42480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5">
        <v>50</v>
      </c>
      <c r="B242" s="186">
        <v>42438</v>
      </c>
      <c r="C242" s="186"/>
      <c r="D242" s="187" t="s">
        <v>688</v>
      </c>
      <c r="E242" s="188" t="s">
        <v>620</v>
      </c>
      <c r="F242" s="189">
        <v>189.5</v>
      </c>
      <c r="G242" s="188"/>
      <c r="H242" s="188">
        <v>218</v>
      </c>
      <c r="I242" s="190">
        <v>218</v>
      </c>
      <c r="J242" s="191" t="s">
        <v>678</v>
      </c>
      <c r="K242" s="192">
        <f t="shared" si="160"/>
        <v>28.5</v>
      </c>
      <c r="L242" s="193">
        <f t="shared" si="161"/>
        <v>0.15039577836411611</v>
      </c>
      <c r="M242" s="188" t="s">
        <v>589</v>
      </c>
      <c r="N242" s="194">
        <v>43034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95">
        <v>51</v>
      </c>
      <c r="B243" s="196">
        <v>42471</v>
      </c>
      <c r="C243" s="196"/>
      <c r="D243" s="204" t="s">
        <v>689</v>
      </c>
      <c r="E243" s="199" t="s">
        <v>620</v>
      </c>
      <c r="F243" s="199">
        <v>36.5</v>
      </c>
      <c r="G243" s="200"/>
      <c r="H243" s="200">
        <v>15.85</v>
      </c>
      <c r="I243" s="200">
        <v>60</v>
      </c>
      <c r="J243" s="201" t="s">
        <v>690</v>
      </c>
      <c r="K243" s="202">
        <f t="shared" si="160"/>
        <v>-20.65</v>
      </c>
      <c r="L243" s="203">
        <f t="shared" si="161"/>
        <v>-0.5657534246575342</v>
      </c>
      <c r="M243" s="199" t="s">
        <v>601</v>
      </c>
      <c r="N243" s="207">
        <v>43627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5">
        <v>52</v>
      </c>
      <c r="B244" s="186">
        <v>42472</v>
      </c>
      <c r="C244" s="186"/>
      <c r="D244" s="187" t="s">
        <v>691</v>
      </c>
      <c r="E244" s="188" t="s">
        <v>620</v>
      </c>
      <c r="F244" s="189">
        <v>93</v>
      </c>
      <c r="G244" s="188"/>
      <c r="H244" s="188">
        <v>149</v>
      </c>
      <c r="I244" s="190">
        <v>140</v>
      </c>
      <c r="J244" s="191" t="s">
        <v>692</v>
      </c>
      <c r="K244" s="192">
        <f t="shared" si="160"/>
        <v>56</v>
      </c>
      <c r="L244" s="193">
        <f t="shared" si="161"/>
        <v>0.60215053763440862</v>
      </c>
      <c r="M244" s="188" t="s">
        <v>589</v>
      </c>
      <c r="N244" s="194">
        <v>42740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5">
        <v>53</v>
      </c>
      <c r="B245" s="186">
        <v>42472</v>
      </c>
      <c r="C245" s="186"/>
      <c r="D245" s="187" t="s">
        <v>693</v>
      </c>
      <c r="E245" s="188" t="s">
        <v>620</v>
      </c>
      <c r="F245" s="189">
        <v>130</v>
      </c>
      <c r="G245" s="188"/>
      <c r="H245" s="188">
        <v>150</v>
      </c>
      <c r="I245" s="190" t="s">
        <v>694</v>
      </c>
      <c r="J245" s="191" t="s">
        <v>678</v>
      </c>
      <c r="K245" s="192">
        <f t="shared" si="160"/>
        <v>20</v>
      </c>
      <c r="L245" s="193">
        <f t="shared" si="161"/>
        <v>0.15384615384615385</v>
      </c>
      <c r="M245" s="188" t="s">
        <v>589</v>
      </c>
      <c r="N245" s="194">
        <v>42564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5">
        <v>54</v>
      </c>
      <c r="B246" s="186">
        <v>42473</v>
      </c>
      <c r="C246" s="186"/>
      <c r="D246" s="187" t="s">
        <v>695</v>
      </c>
      <c r="E246" s="188" t="s">
        <v>620</v>
      </c>
      <c r="F246" s="189">
        <v>196</v>
      </c>
      <c r="G246" s="188"/>
      <c r="H246" s="188">
        <v>299</v>
      </c>
      <c r="I246" s="190">
        <v>299</v>
      </c>
      <c r="J246" s="191" t="s">
        <v>678</v>
      </c>
      <c r="K246" s="192">
        <v>103</v>
      </c>
      <c r="L246" s="193">
        <v>0.52551020408163296</v>
      </c>
      <c r="M246" s="188" t="s">
        <v>589</v>
      </c>
      <c r="N246" s="194">
        <v>42620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5">
        <v>55</v>
      </c>
      <c r="B247" s="186">
        <v>42473</v>
      </c>
      <c r="C247" s="186"/>
      <c r="D247" s="187" t="s">
        <v>696</v>
      </c>
      <c r="E247" s="188" t="s">
        <v>620</v>
      </c>
      <c r="F247" s="189">
        <v>88</v>
      </c>
      <c r="G247" s="188"/>
      <c r="H247" s="188">
        <v>103</v>
      </c>
      <c r="I247" s="190">
        <v>103</v>
      </c>
      <c r="J247" s="191" t="s">
        <v>678</v>
      </c>
      <c r="K247" s="192">
        <v>15</v>
      </c>
      <c r="L247" s="193">
        <v>0.170454545454545</v>
      </c>
      <c r="M247" s="188" t="s">
        <v>589</v>
      </c>
      <c r="N247" s="194">
        <v>42530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5">
        <v>56</v>
      </c>
      <c r="B248" s="186">
        <v>42492</v>
      </c>
      <c r="C248" s="186"/>
      <c r="D248" s="187" t="s">
        <v>697</v>
      </c>
      <c r="E248" s="188" t="s">
        <v>620</v>
      </c>
      <c r="F248" s="189">
        <v>127.5</v>
      </c>
      <c r="G248" s="188"/>
      <c r="H248" s="188">
        <v>148</v>
      </c>
      <c r="I248" s="190" t="s">
        <v>698</v>
      </c>
      <c r="J248" s="191" t="s">
        <v>678</v>
      </c>
      <c r="K248" s="192">
        <f t="shared" ref="K248:K252" si="162">H248-F248</f>
        <v>20.5</v>
      </c>
      <c r="L248" s="193">
        <f t="shared" ref="L248:L252" si="163">K248/F248</f>
        <v>0.16078431372549021</v>
      </c>
      <c r="M248" s="188" t="s">
        <v>589</v>
      </c>
      <c r="N248" s="194">
        <v>42564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5">
        <v>57</v>
      </c>
      <c r="B249" s="186">
        <v>42493</v>
      </c>
      <c r="C249" s="186"/>
      <c r="D249" s="187" t="s">
        <v>699</v>
      </c>
      <c r="E249" s="188" t="s">
        <v>620</v>
      </c>
      <c r="F249" s="189">
        <v>675</v>
      </c>
      <c r="G249" s="188"/>
      <c r="H249" s="188">
        <v>815</v>
      </c>
      <c r="I249" s="190" t="s">
        <v>700</v>
      </c>
      <c r="J249" s="191" t="s">
        <v>678</v>
      </c>
      <c r="K249" s="192">
        <f t="shared" si="162"/>
        <v>140</v>
      </c>
      <c r="L249" s="193">
        <f t="shared" si="163"/>
        <v>0.2074074074074074</v>
      </c>
      <c r="M249" s="188" t="s">
        <v>589</v>
      </c>
      <c r="N249" s="194">
        <v>43154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95">
        <v>58</v>
      </c>
      <c r="B250" s="196">
        <v>42522</v>
      </c>
      <c r="C250" s="196"/>
      <c r="D250" s="197" t="s">
        <v>701</v>
      </c>
      <c r="E250" s="198" t="s">
        <v>620</v>
      </c>
      <c r="F250" s="199">
        <v>500</v>
      </c>
      <c r="G250" s="199"/>
      <c r="H250" s="200">
        <v>232.5</v>
      </c>
      <c r="I250" s="200" t="s">
        <v>702</v>
      </c>
      <c r="J250" s="201" t="s">
        <v>703</v>
      </c>
      <c r="K250" s="202">
        <f t="shared" si="162"/>
        <v>-267.5</v>
      </c>
      <c r="L250" s="203">
        <f t="shared" si="163"/>
        <v>-0.53500000000000003</v>
      </c>
      <c r="M250" s="199" t="s">
        <v>601</v>
      </c>
      <c r="N250" s="196">
        <v>43735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5">
        <v>59</v>
      </c>
      <c r="B251" s="186">
        <v>42527</v>
      </c>
      <c r="C251" s="186"/>
      <c r="D251" s="187" t="s">
        <v>540</v>
      </c>
      <c r="E251" s="188" t="s">
        <v>620</v>
      </c>
      <c r="F251" s="189">
        <v>110</v>
      </c>
      <c r="G251" s="188"/>
      <c r="H251" s="188">
        <v>126.5</v>
      </c>
      <c r="I251" s="190">
        <v>125</v>
      </c>
      <c r="J251" s="191" t="s">
        <v>629</v>
      </c>
      <c r="K251" s="192">
        <f t="shared" si="162"/>
        <v>16.5</v>
      </c>
      <c r="L251" s="193">
        <f t="shared" si="163"/>
        <v>0.15</v>
      </c>
      <c r="M251" s="188" t="s">
        <v>589</v>
      </c>
      <c r="N251" s="194">
        <v>42552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5">
        <v>60</v>
      </c>
      <c r="B252" s="186">
        <v>42538</v>
      </c>
      <c r="C252" s="186"/>
      <c r="D252" s="187" t="s">
        <v>704</v>
      </c>
      <c r="E252" s="188" t="s">
        <v>620</v>
      </c>
      <c r="F252" s="189">
        <v>44</v>
      </c>
      <c r="G252" s="188"/>
      <c r="H252" s="188">
        <v>69.5</v>
      </c>
      <c r="I252" s="190">
        <v>69.5</v>
      </c>
      <c r="J252" s="191" t="s">
        <v>705</v>
      </c>
      <c r="K252" s="192">
        <f t="shared" si="162"/>
        <v>25.5</v>
      </c>
      <c r="L252" s="193">
        <f t="shared" si="163"/>
        <v>0.57954545454545459</v>
      </c>
      <c r="M252" s="188" t="s">
        <v>589</v>
      </c>
      <c r="N252" s="194">
        <v>42977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5">
        <v>61</v>
      </c>
      <c r="B253" s="186">
        <v>42549</v>
      </c>
      <c r="C253" s="186"/>
      <c r="D253" s="187" t="s">
        <v>706</v>
      </c>
      <c r="E253" s="188" t="s">
        <v>620</v>
      </c>
      <c r="F253" s="189">
        <v>262.5</v>
      </c>
      <c r="G253" s="188"/>
      <c r="H253" s="188">
        <v>340</v>
      </c>
      <c r="I253" s="190">
        <v>333</v>
      </c>
      <c r="J253" s="191" t="s">
        <v>707</v>
      </c>
      <c r="K253" s="192">
        <v>77.5</v>
      </c>
      <c r="L253" s="193">
        <v>0.29523809523809502</v>
      </c>
      <c r="M253" s="188" t="s">
        <v>589</v>
      </c>
      <c r="N253" s="194">
        <v>43017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5">
        <v>62</v>
      </c>
      <c r="B254" s="186">
        <v>42549</v>
      </c>
      <c r="C254" s="186"/>
      <c r="D254" s="187" t="s">
        <v>708</v>
      </c>
      <c r="E254" s="188" t="s">
        <v>620</v>
      </c>
      <c r="F254" s="189">
        <v>840</v>
      </c>
      <c r="G254" s="188"/>
      <c r="H254" s="188">
        <v>1230</v>
      </c>
      <c r="I254" s="190">
        <v>1230</v>
      </c>
      <c r="J254" s="191" t="s">
        <v>678</v>
      </c>
      <c r="K254" s="192">
        <v>390</v>
      </c>
      <c r="L254" s="193">
        <v>0.46428571428571402</v>
      </c>
      <c r="M254" s="188" t="s">
        <v>589</v>
      </c>
      <c r="N254" s="194">
        <v>42649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08">
        <v>63</v>
      </c>
      <c r="B255" s="209">
        <v>42556</v>
      </c>
      <c r="C255" s="209"/>
      <c r="D255" s="210" t="s">
        <v>709</v>
      </c>
      <c r="E255" s="211" t="s">
        <v>620</v>
      </c>
      <c r="F255" s="211">
        <v>395</v>
      </c>
      <c r="G255" s="212"/>
      <c r="H255" s="212">
        <f>(468.5+342.5)/2</f>
        <v>405.5</v>
      </c>
      <c r="I255" s="212">
        <v>510</v>
      </c>
      <c r="J255" s="213" t="s">
        <v>710</v>
      </c>
      <c r="K255" s="214">
        <f t="shared" ref="K255:K261" si="164">H255-F255</f>
        <v>10.5</v>
      </c>
      <c r="L255" s="215">
        <f t="shared" ref="L255:L261" si="165">K255/F255</f>
        <v>2.6582278481012658E-2</v>
      </c>
      <c r="M255" s="211" t="s">
        <v>711</v>
      </c>
      <c r="N255" s="209">
        <v>43606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95">
        <v>64</v>
      </c>
      <c r="B256" s="196">
        <v>42584</v>
      </c>
      <c r="C256" s="196"/>
      <c r="D256" s="197" t="s">
        <v>712</v>
      </c>
      <c r="E256" s="198" t="s">
        <v>591</v>
      </c>
      <c r="F256" s="199">
        <f>169.5-12.8</f>
        <v>156.69999999999999</v>
      </c>
      <c r="G256" s="199"/>
      <c r="H256" s="200">
        <v>77</v>
      </c>
      <c r="I256" s="200" t="s">
        <v>713</v>
      </c>
      <c r="J256" s="201" t="s">
        <v>714</v>
      </c>
      <c r="K256" s="202">
        <f t="shared" si="164"/>
        <v>-79.699999999999989</v>
      </c>
      <c r="L256" s="203">
        <f t="shared" si="165"/>
        <v>-0.50861518825781749</v>
      </c>
      <c r="M256" s="199" t="s">
        <v>601</v>
      </c>
      <c r="N256" s="196">
        <v>43522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95">
        <v>65</v>
      </c>
      <c r="B257" s="196">
        <v>42586</v>
      </c>
      <c r="C257" s="196"/>
      <c r="D257" s="197" t="s">
        <v>715</v>
      </c>
      <c r="E257" s="198" t="s">
        <v>620</v>
      </c>
      <c r="F257" s="199">
        <v>400</v>
      </c>
      <c r="G257" s="199"/>
      <c r="H257" s="200">
        <v>305</v>
      </c>
      <c r="I257" s="200">
        <v>475</v>
      </c>
      <c r="J257" s="201" t="s">
        <v>716</v>
      </c>
      <c r="K257" s="202">
        <f t="shared" si="164"/>
        <v>-95</v>
      </c>
      <c r="L257" s="203">
        <f t="shared" si="165"/>
        <v>-0.23749999999999999</v>
      </c>
      <c r="M257" s="199" t="s">
        <v>601</v>
      </c>
      <c r="N257" s="196">
        <v>43606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5">
        <v>66</v>
      </c>
      <c r="B258" s="186">
        <v>42593</v>
      </c>
      <c r="C258" s="186"/>
      <c r="D258" s="187" t="s">
        <v>717</v>
      </c>
      <c r="E258" s="188" t="s">
        <v>620</v>
      </c>
      <c r="F258" s="189">
        <v>86.5</v>
      </c>
      <c r="G258" s="188"/>
      <c r="H258" s="188">
        <v>130</v>
      </c>
      <c r="I258" s="190">
        <v>130</v>
      </c>
      <c r="J258" s="191" t="s">
        <v>718</v>
      </c>
      <c r="K258" s="192">
        <f t="shared" si="164"/>
        <v>43.5</v>
      </c>
      <c r="L258" s="193">
        <f t="shared" si="165"/>
        <v>0.50289017341040465</v>
      </c>
      <c r="M258" s="188" t="s">
        <v>589</v>
      </c>
      <c r="N258" s="194">
        <v>43091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95">
        <v>67</v>
      </c>
      <c r="B259" s="196">
        <v>42600</v>
      </c>
      <c r="C259" s="196"/>
      <c r="D259" s="197" t="s">
        <v>109</v>
      </c>
      <c r="E259" s="198" t="s">
        <v>620</v>
      </c>
      <c r="F259" s="199">
        <v>133.5</v>
      </c>
      <c r="G259" s="199"/>
      <c r="H259" s="200">
        <v>126.5</v>
      </c>
      <c r="I259" s="200">
        <v>178</v>
      </c>
      <c r="J259" s="201" t="s">
        <v>719</v>
      </c>
      <c r="K259" s="202">
        <f t="shared" si="164"/>
        <v>-7</v>
      </c>
      <c r="L259" s="203">
        <f t="shared" si="165"/>
        <v>-5.2434456928838954E-2</v>
      </c>
      <c r="M259" s="199" t="s">
        <v>601</v>
      </c>
      <c r="N259" s="196">
        <v>42615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5">
        <v>68</v>
      </c>
      <c r="B260" s="186">
        <v>42613</v>
      </c>
      <c r="C260" s="186"/>
      <c r="D260" s="187" t="s">
        <v>720</v>
      </c>
      <c r="E260" s="188" t="s">
        <v>620</v>
      </c>
      <c r="F260" s="189">
        <v>560</v>
      </c>
      <c r="G260" s="188"/>
      <c r="H260" s="188">
        <v>725</v>
      </c>
      <c r="I260" s="190">
        <v>725</v>
      </c>
      <c r="J260" s="191" t="s">
        <v>622</v>
      </c>
      <c r="K260" s="192">
        <f t="shared" si="164"/>
        <v>165</v>
      </c>
      <c r="L260" s="193">
        <f t="shared" si="165"/>
        <v>0.29464285714285715</v>
      </c>
      <c r="M260" s="188" t="s">
        <v>589</v>
      </c>
      <c r="N260" s="194">
        <v>42456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5">
        <v>69</v>
      </c>
      <c r="B261" s="186">
        <v>42614</v>
      </c>
      <c r="C261" s="186"/>
      <c r="D261" s="187" t="s">
        <v>721</v>
      </c>
      <c r="E261" s="188" t="s">
        <v>620</v>
      </c>
      <c r="F261" s="189">
        <v>160.5</v>
      </c>
      <c r="G261" s="188"/>
      <c r="H261" s="188">
        <v>210</v>
      </c>
      <c r="I261" s="190">
        <v>210</v>
      </c>
      <c r="J261" s="191" t="s">
        <v>622</v>
      </c>
      <c r="K261" s="192">
        <f t="shared" si="164"/>
        <v>49.5</v>
      </c>
      <c r="L261" s="193">
        <f t="shared" si="165"/>
        <v>0.30841121495327101</v>
      </c>
      <c r="M261" s="188" t="s">
        <v>589</v>
      </c>
      <c r="N261" s="194">
        <v>42871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5">
        <v>70</v>
      </c>
      <c r="B262" s="186">
        <v>42646</v>
      </c>
      <c r="C262" s="186"/>
      <c r="D262" s="187" t="s">
        <v>395</v>
      </c>
      <c r="E262" s="188" t="s">
        <v>620</v>
      </c>
      <c r="F262" s="189">
        <v>430</v>
      </c>
      <c r="G262" s="188"/>
      <c r="H262" s="188">
        <v>596</v>
      </c>
      <c r="I262" s="190">
        <v>575</v>
      </c>
      <c r="J262" s="191" t="s">
        <v>722</v>
      </c>
      <c r="K262" s="192">
        <v>166</v>
      </c>
      <c r="L262" s="193">
        <v>0.38604651162790699</v>
      </c>
      <c r="M262" s="188" t="s">
        <v>589</v>
      </c>
      <c r="N262" s="194">
        <v>42769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5">
        <v>71</v>
      </c>
      <c r="B263" s="186">
        <v>42657</v>
      </c>
      <c r="C263" s="186"/>
      <c r="D263" s="187" t="s">
        <v>723</v>
      </c>
      <c r="E263" s="188" t="s">
        <v>620</v>
      </c>
      <c r="F263" s="189">
        <v>280</v>
      </c>
      <c r="G263" s="188"/>
      <c r="H263" s="188">
        <v>345</v>
      </c>
      <c r="I263" s="190">
        <v>345</v>
      </c>
      <c r="J263" s="191" t="s">
        <v>622</v>
      </c>
      <c r="K263" s="192">
        <f t="shared" ref="K263:K268" si="166">H263-F263</f>
        <v>65</v>
      </c>
      <c r="L263" s="193">
        <f t="shared" ref="L263:L264" si="167">K263/F263</f>
        <v>0.23214285714285715</v>
      </c>
      <c r="M263" s="188" t="s">
        <v>589</v>
      </c>
      <c r="N263" s="194">
        <v>42814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5">
        <v>72</v>
      </c>
      <c r="B264" s="186">
        <v>42657</v>
      </c>
      <c r="C264" s="186"/>
      <c r="D264" s="187" t="s">
        <v>724</v>
      </c>
      <c r="E264" s="188" t="s">
        <v>620</v>
      </c>
      <c r="F264" s="189">
        <v>245</v>
      </c>
      <c r="G264" s="188"/>
      <c r="H264" s="188">
        <v>325.5</v>
      </c>
      <c r="I264" s="190">
        <v>330</v>
      </c>
      <c r="J264" s="191" t="s">
        <v>725</v>
      </c>
      <c r="K264" s="192">
        <f t="shared" si="166"/>
        <v>80.5</v>
      </c>
      <c r="L264" s="193">
        <f t="shared" si="167"/>
        <v>0.32857142857142857</v>
      </c>
      <c r="M264" s="188" t="s">
        <v>589</v>
      </c>
      <c r="N264" s="194">
        <v>42769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5">
        <v>73</v>
      </c>
      <c r="B265" s="186">
        <v>42660</v>
      </c>
      <c r="C265" s="186"/>
      <c r="D265" s="187" t="s">
        <v>345</v>
      </c>
      <c r="E265" s="188" t="s">
        <v>620</v>
      </c>
      <c r="F265" s="189">
        <v>125</v>
      </c>
      <c r="G265" s="188"/>
      <c r="H265" s="188">
        <v>160</v>
      </c>
      <c r="I265" s="190">
        <v>160</v>
      </c>
      <c r="J265" s="191" t="s">
        <v>678</v>
      </c>
      <c r="K265" s="192">
        <f t="shared" si="166"/>
        <v>35</v>
      </c>
      <c r="L265" s="193">
        <v>0.28000000000000003</v>
      </c>
      <c r="M265" s="188" t="s">
        <v>589</v>
      </c>
      <c r="N265" s="194">
        <v>42803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5">
        <v>74</v>
      </c>
      <c r="B266" s="186">
        <v>42660</v>
      </c>
      <c r="C266" s="186"/>
      <c r="D266" s="187" t="s">
        <v>468</v>
      </c>
      <c r="E266" s="188" t="s">
        <v>620</v>
      </c>
      <c r="F266" s="189">
        <v>114</v>
      </c>
      <c r="G266" s="188"/>
      <c r="H266" s="188">
        <v>145</v>
      </c>
      <c r="I266" s="190">
        <v>145</v>
      </c>
      <c r="J266" s="191" t="s">
        <v>678</v>
      </c>
      <c r="K266" s="192">
        <f t="shared" si="166"/>
        <v>31</v>
      </c>
      <c r="L266" s="193">
        <f t="shared" ref="L266:L268" si="168">K266/F266</f>
        <v>0.27192982456140352</v>
      </c>
      <c r="M266" s="188" t="s">
        <v>589</v>
      </c>
      <c r="N266" s="194">
        <v>42859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5">
        <v>75</v>
      </c>
      <c r="B267" s="186">
        <v>42660</v>
      </c>
      <c r="C267" s="186"/>
      <c r="D267" s="187" t="s">
        <v>726</v>
      </c>
      <c r="E267" s="188" t="s">
        <v>620</v>
      </c>
      <c r="F267" s="189">
        <v>212</v>
      </c>
      <c r="G267" s="188"/>
      <c r="H267" s="188">
        <v>280</v>
      </c>
      <c r="I267" s="190">
        <v>276</v>
      </c>
      <c r="J267" s="191" t="s">
        <v>727</v>
      </c>
      <c r="K267" s="192">
        <f t="shared" si="166"/>
        <v>68</v>
      </c>
      <c r="L267" s="193">
        <f t="shared" si="168"/>
        <v>0.32075471698113206</v>
      </c>
      <c r="M267" s="188" t="s">
        <v>589</v>
      </c>
      <c r="N267" s="194">
        <v>42858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5">
        <v>76</v>
      </c>
      <c r="B268" s="186">
        <v>42678</v>
      </c>
      <c r="C268" s="186"/>
      <c r="D268" s="187" t="s">
        <v>456</v>
      </c>
      <c r="E268" s="188" t="s">
        <v>620</v>
      </c>
      <c r="F268" s="189">
        <v>155</v>
      </c>
      <c r="G268" s="188"/>
      <c r="H268" s="188">
        <v>210</v>
      </c>
      <c r="I268" s="190">
        <v>210</v>
      </c>
      <c r="J268" s="191" t="s">
        <v>728</v>
      </c>
      <c r="K268" s="192">
        <f t="shared" si="166"/>
        <v>55</v>
      </c>
      <c r="L268" s="193">
        <f t="shared" si="168"/>
        <v>0.35483870967741937</v>
      </c>
      <c r="M268" s="188" t="s">
        <v>589</v>
      </c>
      <c r="N268" s="194">
        <v>42944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95">
        <v>77</v>
      </c>
      <c r="B269" s="196">
        <v>42710</v>
      </c>
      <c r="C269" s="196"/>
      <c r="D269" s="197" t="s">
        <v>729</v>
      </c>
      <c r="E269" s="198" t="s">
        <v>620</v>
      </c>
      <c r="F269" s="199">
        <v>150.5</v>
      </c>
      <c r="G269" s="199"/>
      <c r="H269" s="200">
        <v>72.5</v>
      </c>
      <c r="I269" s="200">
        <v>174</v>
      </c>
      <c r="J269" s="201" t="s">
        <v>730</v>
      </c>
      <c r="K269" s="202">
        <v>-78</v>
      </c>
      <c r="L269" s="203">
        <v>-0.51827242524916906</v>
      </c>
      <c r="M269" s="199" t="s">
        <v>601</v>
      </c>
      <c r="N269" s="196">
        <v>43333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5">
        <v>78</v>
      </c>
      <c r="B270" s="186">
        <v>42712</v>
      </c>
      <c r="C270" s="186"/>
      <c r="D270" s="187" t="s">
        <v>731</v>
      </c>
      <c r="E270" s="188" t="s">
        <v>620</v>
      </c>
      <c r="F270" s="189">
        <v>380</v>
      </c>
      <c r="G270" s="188"/>
      <c r="H270" s="188">
        <v>478</v>
      </c>
      <c r="I270" s="190">
        <v>468</v>
      </c>
      <c r="J270" s="191" t="s">
        <v>678</v>
      </c>
      <c r="K270" s="192">
        <f t="shared" ref="K270:K272" si="169">H270-F270</f>
        <v>98</v>
      </c>
      <c r="L270" s="193">
        <f t="shared" ref="L270:L272" si="170">K270/F270</f>
        <v>0.25789473684210529</v>
      </c>
      <c r="M270" s="188" t="s">
        <v>589</v>
      </c>
      <c r="N270" s="194">
        <v>43025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5">
        <v>79</v>
      </c>
      <c r="B271" s="186">
        <v>42734</v>
      </c>
      <c r="C271" s="186"/>
      <c r="D271" s="187" t="s">
        <v>108</v>
      </c>
      <c r="E271" s="188" t="s">
        <v>620</v>
      </c>
      <c r="F271" s="189">
        <v>305</v>
      </c>
      <c r="G271" s="188"/>
      <c r="H271" s="188">
        <v>375</v>
      </c>
      <c r="I271" s="190">
        <v>375</v>
      </c>
      <c r="J271" s="191" t="s">
        <v>678</v>
      </c>
      <c r="K271" s="192">
        <f t="shared" si="169"/>
        <v>70</v>
      </c>
      <c r="L271" s="193">
        <f t="shared" si="170"/>
        <v>0.22950819672131148</v>
      </c>
      <c r="M271" s="188" t="s">
        <v>589</v>
      </c>
      <c r="N271" s="194">
        <v>42768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85">
        <v>80</v>
      </c>
      <c r="B272" s="186">
        <v>42739</v>
      </c>
      <c r="C272" s="186"/>
      <c r="D272" s="187" t="s">
        <v>94</v>
      </c>
      <c r="E272" s="188" t="s">
        <v>620</v>
      </c>
      <c r="F272" s="189">
        <v>99.5</v>
      </c>
      <c r="G272" s="188"/>
      <c r="H272" s="188">
        <v>158</v>
      </c>
      <c r="I272" s="190">
        <v>158</v>
      </c>
      <c r="J272" s="191" t="s">
        <v>678</v>
      </c>
      <c r="K272" s="192">
        <f t="shared" si="169"/>
        <v>58.5</v>
      </c>
      <c r="L272" s="193">
        <f t="shared" si="170"/>
        <v>0.5879396984924623</v>
      </c>
      <c r="M272" s="188" t="s">
        <v>589</v>
      </c>
      <c r="N272" s="194">
        <v>42898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5">
        <v>81</v>
      </c>
      <c r="B273" s="186">
        <v>42739</v>
      </c>
      <c r="C273" s="186"/>
      <c r="D273" s="187" t="s">
        <v>94</v>
      </c>
      <c r="E273" s="188" t="s">
        <v>620</v>
      </c>
      <c r="F273" s="189">
        <v>99.5</v>
      </c>
      <c r="G273" s="188"/>
      <c r="H273" s="188">
        <v>158</v>
      </c>
      <c r="I273" s="190">
        <v>158</v>
      </c>
      <c r="J273" s="191" t="s">
        <v>678</v>
      </c>
      <c r="K273" s="192">
        <v>58.5</v>
      </c>
      <c r="L273" s="193">
        <v>0.58793969849246197</v>
      </c>
      <c r="M273" s="188" t="s">
        <v>589</v>
      </c>
      <c r="N273" s="194">
        <v>42898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5">
        <v>82</v>
      </c>
      <c r="B274" s="186">
        <v>42786</v>
      </c>
      <c r="C274" s="186"/>
      <c r="D274" s="187" t="s">
        <v>185</v>
      </c>
      <c r="E274" s="188" t="s">
        <v>620</v>
      </c>
      <c r="F274" s="189">
        <v>140.5</v>
      </c>
      <c r="G274" s="188"/>
      <c r="H274" s="188">
        <v>220</v>
      </c>
      <c r="I274" s="190">
        <v>220</v>
      </c>
      <c r="J274" s="191" t="s">
        <v>678</v>
      </c>
      <c r="K274" s="192">
        <f>H274-F274</f>
        <v>79.5</v>
      </c>
      <c r="L274" s="193">
        <f>K274/F274</f>
        <v>0.5658362989323843</v>
      </c>
      <c r="M274" s="188" t="s">
        <v>589</v>
      </c>
      <c r="N274" s="194">
        <v>42864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5">
        <v>83</v>
      </c>
      <c r="B275" s="186">
        <v>42786</v>
      </c>
      <c r="C275" s="186"/>
      <c r="D275" s="187" t="s">
        <v>732</v>
      </c>
      <c r="E275" s="188" t="s">
        <v>620</v>
      </c>
      <c r="F275" s="189">
        <v>202.5</v>
      </c>
      <c r="G275" s="188"/>
      <c r="H275" s="188">
        <v>234</v>
      </c>
      <c r="I275" s="190">
        <v>234</v>
      </c>
      <c r="J275" s="191" t="s">
        <v>678</v>
      </c>
      <c r="K275" s="192">
        <v>31.5</v>
      </c>
      <c r="L275" s="193">
        <v>0.155555555555556</v>
      </c>
      <c r="M275" s="188" t="s">
        <v>589</v>
      </c>
      <c r="N275" s="194">
        <v>42836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85">
        <v>84</v>
      </c>
      <c r="B276" s="186">
        <v>42818</v>
      </c>
      <c r="C276" s="186"/>
      <c r="D276" s="187" t="s">
        <v>733</v>
      </c>
      <c r="E276" s="188" t="s">
        <v>620</v>
      </c>
      <c r="F276" s="189">
        <v>300.5</v>
      </c>
      <c r="G276" s="188"/>
      <c r="H276" s="188">
        <v>417.5</v>
      </c>
      <c r="I276" s="190">
        <v>420</v>
      </c>
      <c r="J276" s="191" t="s">
        <v>734</v>
      </c>
      <c r="K276" s="192">
        <f>H276-F276</f>
        <v>117</v>
      </c>
      <c r="L276" s="193">
        <f>K276/F276</f>
        <v>0.38935108153078202</v>
      </c>
      <c r="M276" s="188" t="s">
        <v>589</v>
      </c>
      <c r="N276" s="194">
        <v>43070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85">
        <v>85</v>
      </c>
      <c r="B277" s="186">
        <v>42818</v>
      </c>
      <c r="C277" s="186"/>
      <c r="D277" s="187" t="s">
        <v>708</v>
      </c>
      <c r="E277" s="188" t="s">
        <v>620</v>
      </c>
      <c r="F277" s="189">
        <v>850</v>
      </c>
      <c r="G277" s="188"/>
      <c r="H277" s="188">
        <v>1042.5</v>
      </c>
      <c r="I277" s="190">
        <v>1023</v>
      </c>
      <c r="J277" s="191" t="s">
        <v>735</v>
      </c>
      <c r="K277" s="192">
        <v>192.5</v>
      </c>
      <c r="L277" s="193">
        <v>0.22647058823529401</v>
      </c>
      <c r="M277" s="188" t="s">
        <v>589</v>
      </c>
      <c r="N277" s="194">
        <v>42830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5">
        <v>86</v>
      </c>
      <c r="B278" s="186">
        <v>42830</v>
      </c>
      <c r="C278" s="186"/>
      <c r="D278" s="187" t="s">
        <v>487</v>
      </c>
      <c r="E278" s="188" t="s">
        <v>620</v>
      </c>
      <c r="F278" s="189">
        <v>785</v>
      </c>
      <c r="G278" s="188"/>
      <c r="H278" s="188">
        <v>930</v>
      </c>
      <c r="I278" s="190">
        <v>920</v>
      </c>
      <c r="J278" s="191" t="s">
        <v>736</v>
      </c>
      <c r="K278" s="192">
        <f>H278-F278</f>
        <v>145</v>
      </c>
      <c r="L278" s="193">
        <f>K278/F278</f>
        <v>0.18471337579617833</v>
      </c>
      <c r="M278" s="188" t="s">
        <v>589</v>
      </c>
      <c r="N278" s="194">
        <v>42976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95">
        <v>87</v>
      </c>
      <c r="B279" s="196">
        <v>42831</v>
      </c>
      <c r="C279" s="196"/>
      <c r="D279" s="197" t="s">
        <v>737</v>
      </c>
      <c r="E279" s="198" t="s">
        <v>620</v>
      </c>
      <c r="F279" s="199">
        <v>40</v>
      </c>
      <c r="G279" s="199"/>
      <c r="H279" s="200">
        <v>13.1</v>
      </c>
      <c r="I279" s="200">
        <v>60</v>
      </c>
      <c r="J279" s="201" t="s">
        <v>738</v>
      </c>
      <c r="K279" s="202">
        <v>-26.9</v>
      </c>
      <c r="L279" s="203">
        <v>-0.67249999999999999</v>
      </c>
      <c r="M279" s="199" t="s">
        <v>601</v>
      </c>
      <c r="N279" s="196">
        <v>43138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85">
        <v>88</v>
      </c>
      <c r="B280" s="186">
        <v>42837</v>
      </c>
      <c r="C280" s="186"/>
      <c r="D280" s="187" t="s">
        <v>93</v>
      </c>
      <c r="E280" s="188" t="s">
        <v>620</v>
      </c>
      <c r="F280" s="189">
        <v>289.5</v>
      </c>
      <c r="G280" s="188"/>
      <c r="H280" s="188">
        <v>354</v>
      </c>
      <c r="I280" s="190">
        <v>360</v>
      </c>
      <c r="J280" s="191" t="s">
        <v>739</v>
      </c>
      <c r="K280" s="192">
        <f t="shared" ref="K280:K288" si="171">H280-F280</f>
        <v>64.5</v>
      </c>
      <c r="L280" s="193">
        <f t="shared" ref="L280:L288" si="172">K280/F280</f>
        <v>0.22279792746113988</v>
      </c>
      <c r="M280" s="188" t="s">
        <v>589</v>
      </c>
      <c r="N280" s="194">
        <v>43040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85">
        <v>89</v>
      </c>
      <c r="B281" s="186">
        <v>42845</v>
      </c>
      <c r="C281" s="186"/>
      <c r="D281" s="187" t="s">
        <v>426</v>
      </c>
      <c r="E281" s="188" t="s">
        <v>620</v>
      </c>
      <c r="F281" s="189">
        <v>700</v>
      </c>
      <c r="G281" s="188"/>
      <c r="H281" s="188">
        <v>840</v>
      </c>
      <c r="I281" s="190">
        <v>840</v>
      </c>
      <c r="J281" s="191" t="s">
        <v>740</v>
      </c>
      <c r="K281" s="192">
        <f t="shared" si="171"/>
        <v>140</v>
      </c>
      <c r="L281" s="193">
        <f t="shared" si="172"/>
        <v>0.2</v>
      </c>
      <c r="M281" s="188" t="s">
        <v>589</v>
      </c>
      <c r="N281" s="194">
        <v>42893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85">
        <v>90</v>
      </c>
      <c r="B282" s="186">
        <v>42887</v>
      </c>
      <c r="C282" s="186"/>
      <c r="D282" s="187" t="s">
        <v>741</v>
      </c>
      <c r="E282" s="188" t="s">
        <v>620</v>
      </c>
      <c r="F282" s="189">
        <v>130</v>
      </c>
      <c r="G282" s="188"/>
      <c r="H282" s="188">
        <v>144.25</v>
      </c>
      <c r="I282" s="190">
        <v>170</v>
      </c>
      <c r="J282" s="191" t="s">
        <v>742</v>
      </c>
      <c r="K282" s="192">
        <f t="shared" si="171"/>
        <v>14.25</v>
      </c>
      <c r="L282" s="193">
        <f t="shared" si="172"/>
        <v>0.10961538461538461</v>
      </c>
      <c r="M282" s="188" t="s">
        <v>589</v>
      </c>
      <c r="N282" s="194">
        <v>43675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85">
        <v>91</v>
      </c>
      <c r="B283" s="186">
        <v>42901</v>
      </c>
      <c r="C283" s="186"/>
      <c r="D283" s="187" t="s">
        <v>743</v>
      </c>
      <c r="E283" s="188" t="s">
        <v>620</v>
      </c>
      <c r="F283" s="189">
        <v>214.5</v>
      </c>
      <c r="G283" s="188"/>
      <c r="H283" s="188">
        <v>262</v>
      </c>
      <c r="I283" s="190">
        <v>262</v>
      </c>
      <c r="J283" s="191" t="s">
        <v>744</v>
      </c>
      <c r="K283" s="192">
        <f t="shared" si="171"/>
        <v>47.5</v>
      </c>
      <c r="L283" s="193">
        <f t="shared" si="172"/>
        <v>0.22144522144522144</v>
      </c>
      <c r="M283" s="188" t="s">
        <v>589</v>
      </c>
      <c r="N283" s="194">
        <v>42977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16">
        <v>92</v>
      </c>
      <c r="B284" s="217">
        <v>42933</v>
      </c>
      <c r="C284" s="217"/>
      <c r="D284" s="218" t="s">
        <v>745</v>
      </c>
      <c r="E284" s="219" t="s">
        <v>620</v>
      </c>
      <c r="F284" s="220">
        <v>370</v>
      </c>
      <c r="G284" s="219"/>
      <c r="H284" s="219">
        <v>447.5</v>
      </c>
      <c r="I284" s="221">
        <v>450</v>
      </c>
      <c r="J284" s="222" t="s">
        <v>678</v>
      </c>
      <c r="K284" s="192">
        <f t="shared" si="171"/>
        <v>77.5</v>
      </c>
      <c r="L284" s="223">
        <f t="shared" si="172"/>
        <v>0.20945945945945946</v>
      </c>
      <c r="M284" s="219" t="s">
        <v>589</v>
      </c>
      <c r="N284" s="224">
        <v>43035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16">
        <v>93</v>
      </c>
      <c r="B285" s="217">
        <v>42943</v>
      </c>
      <c r="C285" s="217"/>
      <c r="D285" s="218" t="s">
        <v>183</v>
      </c>
      <c r="E285" s="219" t="s">
        <v>620</v>
      </c>
      <c r="F285" s="220">
        <v>657.5</v>
      </c>
      <c r="G285" s="219"/>
      <c r="H285" s="219">
        <v>825</v>
      </c>
      <c r="I285" s="221">
        <v>820</v>
      </c>
      <c r="J285" s="222" t="s">
        <v>678</v>
      </c>
      <c r="K285" s="192">
        <f t="shared" si="171"/>
        <v>167.5</v>
      </c>
      <c r="L285" s="223">
        <f t="shared" si="172"/>
        <v>0.25475285171102663</v>
      </c>
      <c r="M285" s="219" t="s">
        <v>589</v>
      </c>
      <c r="N285" s="224">
        <v>43090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85">
        <v>94</v>
      </c>
      <c r="B286" s="186">
        <v>42964</v>
      </c>
      <c r="C286" s="186"/>
      <c r="D286" s="187" t="s">
        <v>361</v>
      </c>
      <c r="E286" s="188" t="s">
        <v>620</v>
      </c>
      <c r="F286" s="189">
        <v>605</v>
      </c>
      <c r="G286" s="188"/>
      <c r="H286" s="188">
        <v>750</v>
      </c>
      <c r="I286" s="190">
        <v>750</v>
      </c>
      <c r="J286" s="191" t="s">
        <v>736</v>
      </c>
      <c r="K286" s="192">
        <f t="shared" si="171"/>
        <v>145</v>
      </c>
      <c r="L286" s="193">
        <f t="shared" si="172"/>
        <v>0.23966942148760331</v>
      </c>
      <c r="M286" s="188" t="s">
        <v>589</v>
      </c>
      <c r="N286" s="194">
        <v>43027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95">
        <v>95</v>
      </c>
      <c r="B287" s="196">
        <v>42979</v>
      </c>
      <c r="C287" s="196"/>
      <c r="D287" s="204" t="s">
        <v>746</v>
      </c>
      <c r="E287" s="199" t="s">
        <v>620</v>
      </c>
      <c r="F287" s="199">
        <v>255</v>
      </c>
      <c r="G287" s="200"/>
      <c r="H287" s="200">
        <v>217.25</v>
      </c>
      <c r="I287" s="200">
        <v>320</v>
      </c>
      <c r="J287" s="201" t="s">
        <v>747</v>
      </c>
      <c r="K287" s="202">
        <f t="shared" si="171"/>
        <v>-37.75</v>
      </c>
      <c r="L287" s="205">
        <f t="shared" si="172"/>
        <v>-0.14803921568627451</v>
      </c>
      <c r="M287" s="199" t="s">
        <v>601</v>
      </c>
      <c r="N287" s="196">
        <v>43661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85">
        <v>96</v>
      </c>
      <c r="B288" s="186">
        <v>42997</v>
      </c>
      <c r="C288" s="186"/>
      <c r="D288" s="187" t="s">
        <v>748</v>
      </c>
      <c r="E288" s="188" t="s">
        <v>620</v>
      </c>
      <c r="F288" s="189">
        <v>215</v>
      </c>
      <c r="G288" s="188"/>
      <c r="H288" s="188">
        <v>258</v>
      </c>
      <c r="I288" s="190">
        <v>258</v>
      </c>
      <c r="J288" s="191" t="s">
        <v>678</v>
      </c>
      <c r="K288" s="192">
        <f t="shared" si="171"/>
        <v>43</v>
      </c>
      <c r="L288" s="193">
        <f t="shared" si="172"/>
        <v>0.2</v>
      </c>
      <c r="M288" s="188" t="s">
        <v>589</v>
      </c>
      <c r="N288" s="194">
        <v>43040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85">
        <v>97</v>
      </c>
      <c r="B289" s="186">
        <v>42997</v>
      </c>
      <c r="C289" s="186"/>
      <c r="D289" s="187" t="s">
        <v>748</v>
      </c>
      <c r="E289" s="188" t="s">
        <v>620</v>
      </c>
      <c r="F289" s="189">
        <v>215</v>
      </c>
      <c r="G289" s="188"/>
      <c r="H289" s="188">
        <v>258</v>
      </c>
      <c r="I289" s="190">
        <v>258</v>
      </c>
      <c r="J289" s="222" t="s">
        <v>678</v>
      </c>
      <c r="K289" s="192">
        <v>43</v>
      </c>
      <c r="L289" s="193">
        <v>0.2</v>
      </c>
      <c r="M289" s="188" t="s">
        <v>589</v>
      </c>
      <c r="N289" s="194">
        <v>43040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16">
        <v>98</v>
      </c>
      <c r="B290" s="217">
        <v>42998</v>
      </c>
      <c r="C290" s="217"/>
      <c r="D290" s="218" t="s">
        <v>749</v>
      </c>
      <c r="E290" s="219" t="s">
        <v>620</v>
      </c>
      <c r="F290" s="189">
        <v>75</v>
      </c>
      <c r="G290" s="219"/>
      <c r="H290" s="219">
        <v>90</v>
      </c>
      <c r="I290" s="221">
        <v>90</v>
      </c>
      <c r="J290" s="191" t="s">
        <v>750</v>
      </c>
      <c r="K290" s="192">
        <f t="shared" ref="K290:K295" si="173">H290-F290</f>
        <v>15</v>
      </c>
      <c r="L290" s="193">
        <f t="shared" ref="L290:L295" si="174">K290/F290</f>
        <v>0.2</v>
      </c>
      <c r="M290" s="188" t="s">
        <v>589</v>
      </c>
      <c r="N290" s="194">
        <v>43019</v>
      </c>
      <c r="O290" s="1"/>
      <c r="P290" s="1"/>
      <c r="Q290" s="1"/>
      <c r="R290" s="6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16">
        <v>99</v>
      </c>
      <c r="B291" s="217">
        <v>43011</v>
      </c>
      <c r="C291" s="217"/>
      <c r="D291" s="218" t="s">
        <v>603</v>
      </c>
      <c r="E291" s="219" t="s">
        <v>620</v>
      </c>
      <c r="F291" s="220">
        <v>315</v>
      </c>
      <c r="G291" s="219"/>
      <c r="H291" s="219">
        <v>392</v>
      </c>
      <c r="I291" s="221">
        <v>384</v>
      </c>
      <c r="J291" s="222" t="s">
        <v>751</v>
      </c>
      <c r="K291" s="192">
        <f t="shared" si="173"/>
        <v>77</v>
      </c>
      <c r="L291" s="223">
        <f t="shared" si="174"/>
        <v>0.24444444444444444</v>
      </c>
      <c r="M291" s="219" t="s">
        <v>589</v>
      </c>
      <c r="N291" s="224">
        <v>43017</v>
      </c>
      <c r="O291" s="1"/>
      <c r="P291" s="1"/>
      <c r="Q291" s="1"/>
      <c r="R291" s="6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16">
        <v>100</v>
      </c>
      <c r="B292" s="217">
        <v>43013</v>
      </c>
      <c r="C292" s="217"/>
      <c r="D292" s="218" t="s">
        <v>461</v>
      </c>
      <c r="E292" s="219" t="s">
        <v>620</v>
      </c>
      <c r="F292" s="220">
        <v>145</v>
      </c>
      <c r="G292" s="219"/>
      <c r="H292" s="219">
        <v>179</v>
      </c>
      <c r="I292" s="221">
        <v>180</v>
      </c>
      <c r="J292" s="222" t="s">
        <v>752</v>
      </c>
      <c r="K292" s="192">
        <f t="shared" si="173"/>
        <v>34</v>
      </c>
      <c r="L292" s="223">
        <f t="shared" si="174"/>
        <v>0.23448275862068965</v>
      </c>
      <c r="M292" s="219" t="s">
        <v>589</v>
      </c>
      <c r="N292" s="224">
        <v>43025</v>
      </c>
      <c r="O292" s="1"/>
      <c r="P292" s="1"/>
      <c r="Q292" s="1"/>
      <c r="R292" s="6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16">
        <v>101</v>
      </c>
      <c r="B293" s="217">
        <v>43014</v>
      </c>
      <c r="C293" s="217"/>
      <c r="D293" s="218" t="s">
        <v>335</v>
      </c>
      <c r="E293" s="219" t="s">
        <v>620</v>
      </c>
      <c r="F293" s="220">
        <v>256</v>
      </c>
      <c r="G293" s="219"/>
      <c r="H293" s="219">
        <v>323</v>
      </c>
      <c r="I293" s="221">
        <v>320</v>
      </c>
      <c r="J293" s="222" t="s">
        <v>678</v>
      </c>
      <c r="K293" s="192">
        <f t="shared" si="173"/>
        <v>67</v>
      </c>
      <c r="L293" s="223">
        <f t="shared" si="174"/>
        <v>0.26171875</v>
      </c>
      <c r="M293" s="219" t="s">
        <v>589</v>
      </c>
      <c r="N293" s="224">
        <v>43067</v>
      </c>
      <c r="O293" s="1"/>
      <c r="P293" s="1"/>
      <c r="Q293" s="1"/>
      <c r="R293" s="6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16">
        <v>102</v>
      </c>
      <c r="B294" s="217">
        <v>43017</v>
      </c>
      <c r="C294" s="217"/>
      <c r="D294" s="218" t="s">
        <v>351</v>
      </c>
      <c r="E294" s="219" t="s">
        <v>620</v>
      </c>
      <c r="F294" s="220">
        <v>137.5</v>
      </c>
      <c r="G294" s="219"/>
      <c r="H294" s="219">
        <v>184</v>
      </c>
      <c r="I294" s="221">
        <v>183</v>
      </c>
      <c r="J294" s="222" t="s">
        <v>753</v>
      </c>
      <c r="K294" s="192">
        <f t="shared" si="173"/>
        <v>46.5</v>
      </c>
      <c r="L294" s="223">
        <f t="shared" si="174"/>
        <v>0.33818181818181819</v>
      </c>
      <c r="M294" s="219" t="s">
        <v>589</v>
      </c>
      <c r="N294" s="224">
        <v>43108</v>
      </c>
      <c r="O294" s="1"/>
      <c r="P294" s="1"/>
      <c r="Q294" s="1"/>
      <c r="R294" s="6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16">
        <v>103</v>
      </c>
      <c r="B295" s="217">
        <v>43018</v>
      </c>
      <c r="C295" s="217"/>
      <c r="D295" s="218" t="s">
        <v>754</v>
      </c>
      <c r="E295" s="219" t="s">
        <v>620</v>
      </c>
      <c r="F295" s="220">
        <v>125.5</v>
      </c>
      <c r="G295" s="219"/>
      <c r="H295" s="219">
        <v>158</v>
      </c>
      <c r="I295" s="221">
        <v>155</v>
      </c>
      <c r="J295" s="222" t="s">
        <v>755</v>
      </c>
      <c r="K295" s="192">
        <f t="shared" si="173"/>
        <v>32.5</v>
      </c>
      <c r="L295" s="223">
        <f t="shared" si="174"/>
        <v>0.25896414342629481</v>
      </c>
      <c r="M295" s="219" t="s">
        <v>589</v>
      </c>
      <c r="N295" s="224">
        <v>43067</v>
      </c>
      <c r="O295" s="1"/>
      <c r="P295" s="1"/>
      <c r="Q295" s="1"/>
      <c r="R295" s="6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16">
        <v>104</v>
      </c>
      <c r="B296" s="217">
        <v>43018</v>
      </c>
      <c r="C296" s="217"/>
      <c r="D296" s="218" t="s">
        <v>756</v>
      </c>
      <c r="E296" s="219" t="s">
        <v>620</v>
      </c>
      <c r="F296" s="220">
        <v>895</v>
      </c>
      <c r="G296" s="219"/>
      <c r="H296" s="219">
        <v>1122.5</v>
      </c>
      <c r="I296" s="221">
        <v>1078</v>
      </c>
      <c r="J296" s="222" t="s">
        <v>757</v>
      </c>
      <c r="K296" s="192">
        <v>227.5</v>
      </c>
      <c r="L296" s="223">
        <v>0.25418994413407803</v>
      </c>
      <c r="M296" s="219" t="s">
        <v>589</v>
      </c>
      <c r="N296" s="224">
        <v>43117</v>
      </c>
      <c r="O296" s="1"/>
      <c r="P296" s="1"/>
      <c r="Q296" s="1"/>
      <c r="R296" s="6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16">
        <v>105</v>
      </c>
      <c r="B297" s="217">
        <v>43020</v>
      </c>
      <c r="C297" s="217"/>
      <c r="D297" s="218" t="s">
        <v>344</v>
      </c>
      <c r="E297" s="219" t="s">
        <v>620</v>
      </c>
      <c r="F297" s="220">
        <v>525</v>
      </c>
      <c r="G297" s="219"/>
      <c r="H297" s="219">
        <v>629</v>
      </c>
      <c r="I297" s="221">
        <v>629</v>
      </c>
      <c r="J297" s="222" t="s">
        <v>678</v>
      </c>
      <c r="K297" s="192">
        <v>104</v>
      </c>
      <c r="L297" s="223">
        <v>0.19809523809523799</v>
      </c>
      <c r="M297" s="219" t="s">
        <v>589</v>
      </c>
      <c r="N297" s="224">
        <v>43119</v>
      </c>
      <c r="O297" s="1"/>
      <c r="P297" s="1"/>
      <c r="Q297" s="1"/>
      <c r="R297" s="6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16">
        <v>106</v>
      </c>
      <c r="B298" s="217">
        <v>43046</v>
      </c>
      <c r="C298" s="217"/>
      <c r="D298" s="218" t="s">
        <v>386</v>
      </c>
      <c r="E298" s="219" t="s">
        <v>620</v>
      </c>
      <c r="F298" s="220">
        <v>740</v>
      </c>
      <c r="G298" s="219"/>
      <c r="H298" s="219">
        <v>892.5</v>
      </c>
      <c r="I298" s="221">
        <v>900</v>
      </c>
      <c r="J298" s="222" t="s">
        <v>758</v>
      </c>
      <c r="K298" s="192">
        <f t="shared" ref="K298:K300" si="175">H298-F298</f>
        <v>152.5</v>
      </c>
      <c r="L298" s="223">
        <f t="shared" ref="L298:L300" si="176">K298/F298</f>
        <v>0.20608108108108109</v>
      </c>
      <c r="M298" s="219" t="s">
        <v>589</v>
      </c>
      <c r="N298" s="224">
        <v>43052</v>
      </c>
      <c r="O298" s="1"/>
      <c r="P298" s="1"/>
      <c r="Q298" s="1"/>
      <c r="R298" s="6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85">
        <v>107</v>
      </c>
      <c r="B299" s="186">
        <v>43073</v>
      </c>
      <c r="C299" s="186"/>
      <c r="D299" s="187" t="s">
        <v>759</v>
      </c>
      <c r="E299" s="188" t="s">
        <v>620</v>
      </c>
      <c r="F299" s="189">
        <v>118.5</v>
      </c>
      <c r="G299" s="188"/>
      <c r="H299" s="188">
        <v>143.5</v>
      </c>
      <c r="I299" s="190">
        <v>145</v>
      </c>
      <c r="J299" s="191" t="s">
        <v>610</v>
      </c>
      <c r="K299" s="192">
        <f t="shared" si="175"/>
        <v>25</v>
      </c>
      <c r="L299" s="193">
        <f t="shared" si="176"/>
        <v>0.2109704641350211</v>
      </c>
      <c r="M299" s="188" t="s">
        <v>589</v>
      </c>
      <c r="N299" s="194">
        <v>43097</v>
      </c>
      <c r="O299" s="1"/>
      <c r="P299" s="1"/>
      <c r="Q299" s="1"/>
      <c r="R299" s="6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95">
        <v>108</v>
      </c>
      <c r="B300" s="196">
        <v>43090</v>
      </c>
      <c r="C300" s="196"/>
      <c r="D300" s="197" t="s">
        <v>432</v>
      </c>
      <c r="E300" s="198" t="s">
        <v>620</v>
      </c>
      <c r="F300" s="199">
        <v>715</v>
      </c>
      <c r="G300" s="199"/>
      <c r="H300" s="200">
        <v>500</v>
      </c>
      <c r="I300" s="200">
        <v>872</v>
      </c>
      <c r="J300" s="201" t="s">
        <v>760</v>
      </c>
      <c r="K300" s="202">
        <f t="shared" si="175"/>
        <v>-215</v>
      </c>
      <c r="L300" s="203">
        <f t="shared" si="176"/>
        <v>-0.30069930069930068</v>
      </c>
      <c r="M300" s="199" t="s">
        <v>601</v>
      </c>
      <c r="N300" s="196">
        <v>43670</v>
      </c>
      <c r="O300" s="1"/>
      <c r="P300" s="1"/>
      <c r="Q300" s="1"/>
      <c r="R300" s="6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85">
        <v>109</v>
      </c>
      <c r="B301" s="186">
        <v>43098</v>
      </c>
      <c r="C301" s="186"/>
      <c r="D301" s="187" t="s">
        <v>603</v>
      </c>
      <c r="E301" s="188" t="s">
        <v>620</v>
      </c>
      <c r="F301" s="189">
        <v>435</v>
      </c>
      <c r="G301" s="188"/>
      <c r="H301" s="188">
        <v>542.5</v>
      </c>
      <c r="I301" s="190">
        <v>539</v>
      </c>
      <c r="J301" s="191" t="s">
        <v>678</v>
      </c>
      <c r="K301" s="192">
        <v>107.5</v>
      </c>
      <c r="L301" s="193">
        <v>0.247126436781609</v>
      </c>
      <c r="M301" s="188" t="s">
        <v>589</v>
      </c>
      <c r="N301" s="194">
        <v>43206</v>
      </c>
      <c r="O301" s="1"/>
      <c r="P301" s="1"/>
      <c r="Q301" s="1"/>
      <c r="R301" s="6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85">
        <v>110</v>
      </c>
      <c r="B302" s="186">
        <v>43098</v>
      </c>
      <c r="C302" s="186"/>
      <c r="D302" s="187" t="s">
        <v>561</v>
      </c>
      <c r="E302" s="188" t="s">
        <v>620</v>
      </c>
      <c r="F302" s="189">
        <v>885</v>
      </c>
      <c r="G302" s="188"/>
      <c r="H302" s="188">
        <v>1090</v>
      </c>
      <c r="I302" s="190">
        <v>1084</v>
      </c>
      <c r="J302" s="191" t="s">
        <v>678</v>
      </c>
      <c r="K302" s="192">
        <v>205</v>
      </c>
      <c r="L302" s="193">
        <v>0.23163841807909599</v>
      </c>
      <c r="M302" s="188" t="s">
        <v>589</v>
      </c>
      <c r="N302" s="194">
        <v>43213</v>
      </c>
      <c r="O302" s="1"/>
      <c r="P302" s="1"/>
      <c r="Q302" s="1"/>
      <c r="R302" s="6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25">
        <v>111</v>
      </c>
      <c r="B303" s="226">
        <v>43192</v>
      </c>
      <c r="C303" s="226"/>
      <c r="D303" s="204" t="s">
        <v>761</v>
      </c>
      <c r="E303" s="199" t="s">
        <v>620</v>
      </c>
      <c r="F303" s="227">
        <v>478.5</v>
      </c>
      <c r="G303" s="199"/>
      <c r="H303" s="199">
        <v>442</v>
      </c>
      <c r="I303" s="200">
        <v>613</v>
      </c>
      <c r="J303" s="201" t="s">
        <v>762</v>
      </c>
      <c r="K303" s="202">
        <f t="shared" ref="K303:K306" si="177">H303-F303</f>
        <v>-36.5</v>
      </c>
      <c r="L303" s="203">
        <f t="shared" ref="L303:L306" si="178">K303/F303</f>
        <v>-7.6280041797283177E-2</v>
      </c>
      <c r="M303" s="199" t="s">
        <v>601</v>
      </c>
      <c r="N303" s="196">
        <v>43762</v>
      </c>
      <c r="O303" s="1"/>
      <c r="P303" s="1"/>
      <c r="Q303" s="1"/>
      <c r="R303" s="6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95">
        <v>112</v>
      </c>
      <c r="B304" s="196">
        <v>43194</v>
      </c>
      <c r="C304" s="196"/>
      <c r="D304" s="197" t="s">
        <v>763</v>
      </c>
      <c r="E304" s="198" t="s">
        <v>620</v>
      </c>
      <c r="F304" s="199">
        <f>141.5-7.3</f>
        <v>134.19999999999999</v>
      </c>
      <c r="G304" s="199"/>
      <c r="H304" s="200">
        <v>77</v>
      </c>
      <c r="I304" s="200">
        <v>180</v>
      </c>
      <c r="J304" s="201" t="s">
        <v>764</v>
      </c>
      <c r="K304" s="202">
        <f t="shared" si="177"/>
        <v>-57.199999999999989</v>
      </c>
      <c r="L304" s="203">
        <f t="shared" si="178"/>
        <v>-0.42622950819672129</v>
      </c>
      <c r="M304" s="199" t="s">
        <v>601</v>
      </c>
      <c r="N304" s="196">
        <v>43522</v>
      </c>
      <c r="O304" s="1"/>
      <c r="P304" s="1"/>
      <c r="Q304" s="1"/>
      <c r="R304" s="6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95">
        <v>113</v>
      </c>
      <c r="B305" s="196">
        <v>43209</v>
      </c>
      <c r="C305" s="196"/>
      <c r="D305" s="197" t="s">
        <v>765</v>
      </c>
      <c r="E305" s="198" t="s">
        <v>620</v>
      </c>
      <c r="F305" s="199">
        <v>430</v>
      </c>
      <c r="G305" s="199"/>
      <c r="H305" s="200">
        <v>220</v>
      </c>
      <c r="I305" s="200">
        <v>537</v>
      </c>
      <c r="J305" s="201" t="s">
        <v>766</v>
      </c>
      <c r="K305" s="202">
        <f t="shared" si="177"/>
        <v>-210</v>
      </c>
      <c r="L305" s="203">
        <f t="shared" si="178"/>
        <v>-0.48837209302325579</v>
      </c>
      <c r="M305" s="199" t="s">
        <v>601</v>
      </c>
      <c r="N305" s="196">
        <v>43252</v>
      </c>
      <c r="O305" s="1"/>
      <c r="P305" s="1"/>
      <c r="Q305" s="1"/>
      <c r="R305" s="6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16">
        <v>114</v>
      </c>
      <c r="B306" s="217">
        <v>43220</v>
      </c>
      <c r="C306" s="217"/>
      <c r="D306" s="218" t="s">
        <v>387</v>
      </c>
      <c r="E306" s="219" t="s">
        <v>620</v>
      </c>
      <c r="F306" s="219">
        <v>153.5</v>
      </c>
      <c r="G306" s="219"/>
      <c r="H306" s="219">
        <v>196</v>
      </c>
      <c r="I306" s="221">
        <v>196</v>
      </c>
      <c r="J306" s="191" t="s">
        <v>767</v>
      </c>
      <c r="K306" s="192">
        <f t="shared" si="177"/>
        <v>42.5</v>
      </c>
      <c r="L306" s="193">
        <f t="shared" si="178"/>
        <v>0.27687296416938112</v>
      </c>
      <c r="M306" s="188" t="s">
        <v>589</v>
      </c>
      <c r="N306" s="194">
        <v>43605</v>
      </c>
      <c r="O306" s="1"/>
      <c r="P306" s="1"/>
      <c r="Q306" s="1"/>
      <c r="R306" s="6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95">
        <v>115</v>
      </c>
      <c r="B307" s="196">
        <v>43306</v>
      </c>
      <c r="C307" s="196"/>
      <c r="D307" s="197" t="s">
        <v>737</v>
      </c>
      <c r="E307" s="198" t="s">
        <v>620</v>
      </c>
      <c r="F307" s="199">
        <v>27.5</v>
      </c>
      <c r="G307" s="199"/>
      <c r="H307" s="200">
        <v>13.1</v>
      </c>
      <c r="I307" s="200">
        <v>60</v>
      </c>
      <c r="J307" s="201" t="s">
        <v>768</v>
      </c>
      <c r="K307" s="202">
        <v>-14.4</v>
      </c>
      <c r="L307" s="203">
        <v>-0.52363636363636401</v>
      </c>
      <c r="M307" s="199" t="s">
        <v>601</v>
      </c>
      <c r="N307" s="196">
        <v>43138</v>
      </c>
      <c r="O307" s="1"/>
      <c r="P307" s="1"/>
      <c r="Q307" s="1"/>
      <c r="R307" s="6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25">
        <v>116</v>
      </c>
      <c r="B308" s="226">
        <v>43318</v>
      </c>
      <c r="C308" s="226"/>
      <c r="D308" s="204" t="s">
        <v>769</v>
      </c>
      <c r="E308" s="199" t="s">
        <v>620</v>
      </c>
      <c r="F308" s="199">
        <v>148.5</v>
      </c>
      <c r="G308" s="199"/>
      <c r="H308" s="199">
        <v>102</v>
      </c>
      <c r="I308" s="200">
        <v>182</v>
      </c>
      <c r="J308" s="201" t="s">
        <v>770</v>
      </c>
      <c r="K308" s="202">
        <f>H308-F308</f>
        <v>-46.5</v>
      </c>
      <c r="L308" s="203">
        <f>K308/F308</f>
        <v>-0.31313131313131315</v>
      </c>
      <c r="M308" s="199" t="s">
        <v>601</v>
      </c>
      <c r="N308" s="196">
        <v>43661</v>
      </c>
      <c r="O308" s="1"/>
      <c r="P308" s="1"/>
      <c r="Q308" s="1"/>
      <c r="R308" s="6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85">
        <v>117</v>
      </c>
      <c r="B309" s="186">
        <v>43335</v>
      </c>
      <c r="C309" s="186"/>
      <c r="D309" s="187" t="s">
        <v>771</v>
      </c>
      <c r="E309" s="188" t="s">
        <v>620</v>
      </c>
      <c r="F309" s="219">
        <v>285</v>
      </c>
      <c r="G309" s="188"/>
      <c r="H309" s="188">
        <v>355</v>
      </c>
      <c r="I309" s="190">
        <v>364</v>
      </c>
      <c r="J309" s="191" t="s">
        <v>772</v>
      </c>
      <c r="K309" s="192">
        <v>70</v>
      </c>
      <c r="L309" s="193">
        <v>0.24561403508771901</v>
      </c>
      <c r="M309" s="188" t="s">
        <v>589</v>
      </c>
      <c r="N309" s="194">
        <v>43455</v>
      </c>
      <c r="O309" s="1"/>
      <c r="P309" s="1"/>
      <c r="Q309" s="1"/>
      <c r="R309" s="6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85">
        <v>118</v>
      </c>
      <c r="B310" s="186">
        <v>43341</v>
      </c>
      <c r="C310" s="186"/>
      <c r="D310" s="187" t="s">
        <v>375</v>
      </c>
      <c r="E310" s="188" t="s">
        <v>620</v>
      </c>
      <c r="F310" s="219">
        <v>525</v>
      </c>
      <c r="G310" s="188"/>
      <c r="H310" s="188">
        <v>585</v>
      </c>
      <c r="I310" s="190">
        <v>635</v>
      </c>
      <c r="J310" s="191" t="s">
        <v>773</v>
      </c>
      <c r="K310" s="192">
        <f t="shared" ref="K310:K327" si="179">H310-F310</f>
        <v>60</v>
      </c>
      <c r="L310" s="193">
        <f t="shared" ref="L310:L327" si="180">K310/F310</f>
        <v>0.11428571428571428</v>
      </c>
      <c r="M310" s="188" t="s">
        <v>589</v>
      </c>
      <c r="N310" s="194">
        <v>43662</v>
      </c>
      <c r="O310" s="1"/>
      <c r="P310" s="1"/>
      <c r="Q310" s="1"/>
      <c r="R310" s="6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85">
        <v>119</v>
      </c>
      <c r="B311" s="186">
        <v>43395</v>
      </c>
      <c r="C311" s="186"/>
      <c r="D311" s="187" t="s">
        <v>361</v>
      </c>
      <c r="E311" s="188" t="s">
        <v>620</v>
      </c>
      <c r="F311" s="219">
        <v>475</v>
      </c>
      <c r="G311" s="188"/>
      <c r="H311" s="188">
        <v>574</v>
      </c>
      <c r="I311" s="190">
        <v>570</v>
      </c>
      <c r="J311" s="191" t="s">
        <v>678</v>
      </c>
      <c r="K311" s="192">
        <f t="shared" si="179"/>
        <v>99</v>
      </c>
      <c r="L311" s="193">
        <f t="shared" si="180"/>
        <v>0.20842105263157895</v>
      </c>
      <c r="M311" s="188" t="s">
        <v>589</v>
      </c>
      <c r="N311" s="194">
        <v>43403</v>
      </c>
      <c r="O311" s="1"/>
      <c r="P311" s="1"/>
      <c r="Q311" s="1"/>
      <c r="R311" s="6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16">
        <v>120</v>
      </c>
      <c r="B312" s="217">
        <v>43397</v>
      </c>
      <c r="C312" s="217"/>
      <c r="D312" s="218" t="s">
        <v>382</v>
      </c>
      <c r="E312" s="219" t="s">
        <v>620</v>
      </c>
      <c r="F312" s="219">
        <v>707.5</v>
      </c>
      <c r="G312" s="219"/>
      <c r="H312" s="219">
        <v>872</v>
      </c>
      <c r="I312" s="221">
        <v>872</v>
      </c>
      <c r="J312" s="222" t="s">
        <v>678</v>
      </c>
      <c r="K312" s="192">
        <f t="shared" si="179"/>
        <v>164.5</v>
      </c>
      <c r="L312" s="223">
        <f t="shared" si="180"/>
        <v>0.23250883392226149</v>
      </c>
      <c r="M312" s="219" t="s">
        <v>589</v>
      </c>
      <c r="N312" s="224">
        <v>43482</v>
      </c>
      <c r="O312" s="1"/>
      <c r="P312" s="1"/>
      <c r="Q312" s="1"/>
      <c r="R312" s="6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16">
        <v>121</v>
      </c>
      <c r="B313" s="217">
        <v>43398</v>
      </c>
      <c r="C313" s="217"/>
      <c r="D313" s="218" t="s">
        <v>774</v>
      </c>
      <c r="E313" s="219" t="s">
        <v>620</v>
      </c>
      <c r="F313" s="219">
        <v>162</v>
      </c>
      <c r="G313" s="219"/>
      <c r="H313" s="219">
        <v>204</v>
      </c>
      <c r="I313" s="221">
        <v>209</v>
      </c>
      <c r="J313" s="222" t="s">
        <v>775</v>
      </c>
      <c r="K313" s="192">
        <f t="shared" si="179"/>
        <v>42</v>
      </c>
      <c r="L313" s="223">
        <f t="shared" si="180"/>
        <v>0.25925925925925924</v>
      </c>
      <c r="M313" s="219" t="s">
        <v>589</v>
      </c>
      <c r="N313" s="224">
        <v>43539</v>
      </c>
      <c r="O313" s="1"/>
      <c r="P313" s="1"/>
      <c r="Q313" s="1"/>
      <c r="R313" s="6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16">
        <v>122</v>
      </c>
      <c r="B314" s="217">
        <v>43399</v>
      </c>
      <c r="C314" s="217"/>
      <c r="D314" s="218" t="s">
        <v>480</v>
      </c>
      <c r="E314" s="219" t="s">
        <v>620</v>
      </c>
      <c r="F314" s="219">
        <v>240</v>
      </c>
      <c r="G314" s="219"/>
      <c r="H314" s="219">
        <v>297</v>
      </c>
      <c r="I314" s="221">
        <v>297</v>
      </c>
      <c r="J314" s="222" t="s">
        <v>678</v>
      </c>
      <c r="K314" s="228">
        <f t="shared" si="179"/>
        <v>57</v>
      </c>
      <c r="L314" s="223">
        <f t="shared" si="180"/>
        <v>0.23749999999999999</v>
      </c>
      <c r="M314" s="219" t="s">
        <v>589</v>
      </c>
      <c r="N314" s="224">
        <v>43417</v>
      </c>
      <c r="O314" s="1"/>
      <c r="P314" s="1"/>
      <c r="Q314" s="1"/>
      <c r="R314" s="6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85">
        <v>123</v>
      </c>
      <c r="B315" s="186">
        <v>43439</v>
      </c>
      <c r="C315" s="186"/>
      <c r="D315" s="187" t="s">
        <v>776</v>
      </c>
      <c r="E315" s="188" t="s">
        <v>620</v>
      </c>
      <c r="F315" s="188">
        <v>202.5</v>
      </c>
      <c r="G315" s="188"/>
      <c r="H315" s="188">
        <v>255</v>
      </c>
      <c r="I315" s="190">
        <v>252</v>
      </c>
      <c r="J315" s="191" t="s">
        <v>678</v>
      </c>
      <c r="K315" s="192">
        <f t="shared" si="179"/>
        <v>52.5</v>
      </c>
      <c r="L315" s="193">
        <f t="shared" si="180"/>
        <v>0.25925925925925924</v>
      </c>
      <c r="M315" s="188" t="s">
        <v>589</v>
      </c>
      <c r="N315" s="194">
        <v>43542</v>
      </c>
      <c r="O315" s="1"/>
      <c r="P315" s="1"/>
      <c r="Q315" s="1"/>
      <c r="R315" s="6" t="s">
        <v>777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16">
        <v>124</v>
      </c>
      <c r="B316" s="217">
        <v>43465</v>
      </c>
      <c r="C316" s="186"/>
      <c r="D316" s="218" t="s">
        <v>414</v>
      </c>
      <c r="E316" s="219" t="s">
        <v>620</v>
      </c>
      <c r="F316" s="219">
        <v>710</v>
      </c>
      <c r="G316" s="219"/>
      <c r="H316" s="219">
        <v>866</v>
      </c>
      <c r="I316" s="221">
        <v>866</v>
      </c>
      <c r="J316" s="222" t="s">
        <v>678</v>
      </c>
      <c r="K316" s="192">
        <f t="shared" si="179"/>
        <v>156</v>
      </c>
      <c r="L316" s="193">
        <f t="shared" si="180"/>
        <v>0.21971830985915494</v>
      </c>
      <c r="M316" s="188" t="s">
        <v>589</v>
      </c>
      <c r="N316" s="194">
        <v>43553</v>
      </c>
      <c r="O316" s="1"/>
      <c r="P316" s="1"/>
      <c r="Q316" s="1"/>
      <c r="R316" s="6" t="s">
        <v>777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16">
        <v>125</v>
      </c>
      <c r="B317" s="217">
        <v>43522</v>
      </c>
      <c r="C317" s="217"/>
      <c r="D317" s="218" t="s">
        <v>152</v>
      </c>
      <c r="E317" s="219" t="s">
        <v>620</v>
      </c>
      <c r="F317" s="219">
        <v>337.25</v>
      </c>
      <c r="G317" s="219"/>
      <c r="H317" s="219">
        <v>398.5</v>
      </c>
      <c r="I317" s="221">
        <v>411</v>
      </c>
      <c r="J317" s="191" t="s">
        <v>778</v>
      </c>
      <c r="K317" s="192">
        <f t="shared" si="179"/>
        <v>61.25</v>
      </c>
      <c r="L317" s="193">
        <f t="shared" si="180"/>
        <v>0.1816160118606375</v>
      </c>
      <c r="M317" s="188" t="s">
        <v>589</v>
      </c>
      <c r="N317" s="194">
        <v>43760</v>
      </c>
      <c r="O317" s="1"/>
      <c r="P317" s="1"/>
      <c r="Q317" s="1"/>
      <c r="R317" s="6" t="s">
        <v>777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29">
        <v>126</v>
      </c>
      <c r="B318" s="230">
        <v>43559</v>
      </c>
      <c r="C318" s="230"/>
      <c r="D318" s="231" t="s">
        <v>779</v>
      </c>
      <c r="E318" s="232" t="s">
        <v>620</v>
      </c>
      <c r="F318" s="232">
        <v>130</v>
      </c>
      <c r="G318" s="232"/>
      <c r="H318" s="232">
        <v>65</v>
      </c>
      <c r="I318" s="233">
        <v>158</v>
      </c>
      <c r="J318" s="201" t="s">
        <v>780</v>
      </c>
      <c r="K318" s="202">
        <f t="shared" si="179"/>
        <v>-65</v>
      </c>
      <c r="L318" s="203">
        <f t="shared" si="180"/>
        <v>-0.5</v>
      </c>
      <c r="M318" s="199" t="s">
        <v>601</v>
      </c>
      <c r="N318" s="196">
        <v>43726</v>
      </c>
      <c r="O318" s="1"/>
      <c r="P318" s="1"/>
      <c r="Q318" s="1"/>
      <c r="R318" s="6" t="s">
        <v>781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16">
        <v>127</v>
      </c>
      <c r="B319" s="217">
        <v>43017</v>
      </c>
      <c r="C319" s="217"/>
      <c r="D319" s="218" t="s">
        <v>185</v>
      </c>
      <c r="E319" s="219" t="s">
        <v>620</v>
      </c>
      <c r="F319" s="219">
        <v>141.5</v>
      </c>
      <c r="G319" s="219"/>
      <c r="H319" s="219">
        <v>183.5</v>
      </c>
      <c r="I319" s="221">
        <v>210</v>
      </c>
      <c r="J319" s="191" t="s">
        <v>775</v>
      </c>
      <c r="K319" s="192">
        <f t="shared" si="179"/>
        <v>42</v>
      </c>
      <c r="L319" s="193">
        <f t="shared" si="180"/>
        <v>0.29681978798586572</v>
      </c>
      <c r="M319" s="188" t="s">
        <v>589</v>
      </c>
      <c r="N319" s="194">
        <v>43042</v>
      </c>
      <c r="O319" s="1"/>
      <c r="P319" s="1"/>
      <c r="Q319" s="1"/>
      <c r="R319" s="6" t="s">
        <v>781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29">
        <v>128</v>
      </c>
      <c r="B320" s="230">
        <v>43074</v>
      </c>
      <c r="C320" s="230"/>
      <c r="D320" s="231" t="s">
        <v>782</v>
      </c>
      <c r="E320" s="232" t="s">
        <v>620</v>
      </c>
      <c r="F320" s="227">
        <v>172</v>
      </c>
      <c r="G320" s="232"/>
      <c r="H320" s="232">
        <v>155.25</v>
      </c>
      <c r="I320" s="233">
        <v>230</v>
      </c>
      <c r="J320" s="201" t="s">
        <v>783</v>
      </c>
      <c r="K320" s="202">
        <f t="shared" si="179"/>
        <v>-16.75</v>
      </c>
      <c r="L320" s="203">
        <f t="shared" si="180"/>
        <v>-9.7383720930232565E-2</v>
      </c>
      <c r="M320" s="199" t="s">
        <v>601</v>
      </c>
      <c r="N320" s="196">
        <v>43787</v>
      </c>
      <c r="O320" s="1"/>
      <c r="P320" s="1"/>
      <c r="Q320" s="1"/>
      <c r="R320" s="6" t="s">
        <v>781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16">
        <v>129</v>
      </c>
      <c r="B321" s="217">
        <v>43398</v>
      </c>
      <c r="C321" s="217"/>
      <c r="D321" s="218" t="s">
        <v>107</v>
      </c>
      <c r="E321" s="219" t="s">
        <v>620</v>
      </c>
      <c r="F321" s="219">
        <v>698.5</v>
      </c>
      <c r="G321" s="219"/>
      <c r="H321" s="219">
        <v>890</v>
      </c>
      <c r="I321" s="221">
        <v>890</v>
      </c>
      <c r="J321" s="191" t="s">
        <v>851</v>
      </c>
      <c r="K321" s="192">
        <f t="shared" si="179"/>
        <v>191.5</v>
      </c>
      <c r="L321" s="193">
        <f t="shared" si="180"/>
        <v>0.27415891195418757</v>
      </c>
      <c r="M321" s="188" t="s">
        <v>589</v>
      </c>
      <c r="N321" s="194">
        <v>44328</v>
      </c>
      <c r="O321" s="1"/>
      <c r="P321" s="1"/>
      <c r="Q321" s="1"/>
      <c r="R321" s="6" t="s">
        <v>777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16">
        <v>130</v>
      </c>
      <c r="B322" s="217">
        <v>42877</v>
      </c>
      <c r="C322" s="217"/>
      <c r="D322" s="218" t="s">
        <v>374</v>
      </c>
      <c r="E322" s="219" t="s">
        <v>620</v>
      </c>
      <c r="F322" s="219">
        <v>127.6</v>
      </c>
      <c r="G322" s="219"/>
      <c r="H322" s="219">
        <v>138</v>
      </c>
      <c r="I322" s="221">
        <v>190</v>
      </c>
      <c r="J322" s="191" t="s">
        <v>784</v>
      </c>
      <c r="K322" s="192">
        <f t="shared" si="179"/>
        <v>10.400000000000006</v>
      </c>
      <c r="L322" s="193">
        <f t="shared" si="180"/>
        <v>8.1504702194357417E-2</v>
      </c>
      <c r="M322" s="188" t="s">
        <v>589</v>
      </c>
      <c r="N322" s="194">
        <v>43774</v>
      </c>
      <c r="O322" s="1"/>
      <c r="P322" s="1"/>
      <c r="Q322" s="1"/>
      <c r="R322" s="6" t="s">
        <v>781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16">
        <v>131</v>
      </c>
      <c r="B323" s="217">
        <v>43158</v>
      </c>
      <c r="C323" s="217"/>
      <c r="D323" s="218" t="s">
        <v>785</v>
      </c>
      <c r="E323" s="219" t="s">
        <v>620</v>
      </c>
      <c r="F323" s="219">
        <v>317</v>
      </c>
      <c r="G323" s="219"/>
      <c r="H323" s="219">
        <v>382.5</v>
      </c>
      <c r="I323" s="221">
        <v>398</v>
      </c>
      <c r="J323" s="191" t="s">
        <v>786</v>
      </c>
      <c r="K323" s="192">
        <f t="shared" si="179"/>
        <v>65.5</v>
      </c>
      <c r="L323" s="193">
        <f t="shared" si="180"/>
        <v>0.20662460567823343</v>
      </c>
      <c r="M323" s="188" t="s">
        <v>589</v>
      </c>
      <c r="N323" s="194">
        <v>44238</v>
      </c>
      <c r="O323" s="1"/>
      <c r="P323" s="1"/>
      <c r="Q323" s="1"/>
      <c r="R323" s="6" t="s">
        <v>781</v>
      </c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29">
        <v>132</v>
      </c>
      <c r="B324" s="230">
        <v>43164</v>
      </c>
      <c r="C324" s="230"/>
      <c r="D324" s="231" t="s">
        <v>144</v>
      </c>
      <c r="E324" s="232" t="s">
        <v>620</v>
      </c>
      <c r="F324" s="227">
        <f>510-14.4</f>
        <v>495.6</v>
      </c>
      <c r="G324" s="232"/>
      <c r="H324" s="232">
        <v>350</v>
      </c>
      <c r="I324" s="233">
        <v>672</v>
      </c>
      <c r="J324" s="201" t="s">
        <v>787</v>
      </c>
      <c r="K324" s="202">
        <f t="shared" si="179"/>
        <v>-145.60000000000002</v>
      </c>
      <c r="L324" s="203">
        <f t="shared" si="180"/>
        <v>-0.29378531073446329</v>
      </c>
      <c r="M324" s="199" t="s">
        <v>601</v>
      </c>
      <c r="N324" s="196">
        <v>43887</v>
      </c>
      <c r="O324" s="1"/>
      <c r="P324" s="1"/>
      <c r="Q324" s="1"/>
      <c r="R324" s="6" t="s">
        <v>777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29">
        <v>133</v>
      </c>
      <c r="B325" s="230">
        <v>43237</v>
      </c>
      <c r="C325" s="230"/>
      <c r="D325" s="231" t="s">
        <v>472</v>
      </c>
      <c r="E325" s="232" t="s">
        <v>620</v>
      </c>
      <c r="F325" s="227">
        <v>230.3</v>
      </c>
      <c r="G325" s="232"/>
      <c r="H325" s="232">
        <v>102.5</v>
      </c>
      <c r="I325" s="233">
        <v>348</v>
      </c>
      <c r="J325" s="201" t="s">
        <v>788</v>
      </c>
      <c r="K325" s="202">
        <f t="shared" si="179"/>
        <v>-127.80000000000001</v>
      </c>
      <c r="L325" s="203">
        <f t="shared" si="180"/>
        <v>-0.55492835432045162</v>
      </c>
      <c r="M325" s="199" t="s">
        <v>601</v>
      </c>
      <c r="N325" s="196">
        <v>43896</v>
      </c>
      <c r="O325" s="1"/>
      <c r="P325" s="1"/>
      <c r="Q325" s="1"/>
      <c r="R325" s="6" t="s">
        <v>777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16">
        <v>134</v>
      </c>
      <c r="B326" s="217">
        <v>43258</v>
      </c>
      <c r="C326" s="217"/>
      <c r="D326" s="218" t="s">
        <v>437</v>
      </c>
      <c r="E326" s="219" t="s">
        <v>620</v>
      </c>
      <c r="F326" s="219">
        <f>342.5-5.1</f>
        <v>337.4</v>
      </c>
      <c r="G326" s="219"/>
      <c r="H326" s="219">
        <v>412.5</v>
      </c>
      <c r="I326" s="221">
        <v>439</v>
      </c>
      <c r="J326" s="191" t="s">
        <v>789</v>
      </c>
      <c r="K326" s="192">
        <f t="shared" si="179"/>
        <v>75.100000000000023</v>
      </c>
      <c r="L326" s="193">
        <f t="shared" si="180"/>
        <v>0.22258446947243635</v>
      </c>
      <c r="M326" s="188" t="s">
        <v>589</v>
      </c>
      <c r="N326" s="194">
        <v>44230</v>
      </c>
      <c r="O326" s="1"/>
      <c r="P326" s="1"/>
      <c r="Q326" s="1"/>
      <c r="R326" s="6" t="s">
        <v>781</v>
      </c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210">
        <v>135</v>
      </c>
      <c r="B327" s="209">
        <v>43285</v>
      </c>
      <c r="C327" s="209"/>
      <c r="D327" s="210" t="s">
        <v>55</v>
      </c>
      <c r="E327" s="211" t="s">
        <v>620</v>
      </c>
      <c r="F327" s="211">
        <f>127.5-5.53</f>
        <v>121.97</v>
      </c>
      <c r="G327" s="212"/>
      <c r="H327" s="212">
        <v>122.5</v>
      </c>
      <c r="I327" s="212">
        <v>170</v>
      </c>
      <c r="J327" s="213" t="s">
        <v>818</v>
      </c>
      <c r="K327" s="214">
        <f t="shared" si="179"/>
        <v>0.53000000000000114</v>
      </c>
      <c r="L327" s="215">
        <f t="shared" si="180"/>
        <v>4.3453308190538747E-3</v>
      </c>
      <c r="M327" s="211" t="s">
        <v>711</v>
      </c>
      <c r="N327" s="209">
        <v>44431</v>
      </c>
      <c r="O327" s="1"/>
      <c r="P327" s="1"/>
      <c r="Q327" s="1"/>
      <c r="R327" s="6" t="s">
        <v>777</v>
      </c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229">
        <v>136</v>
      </c>
      <c r="B328" s="230">
        <v>43294</v>
      </c>
      <c r="C328" s="230"/>
      <c r="D328" s="231" t="s">
        <v>363</v>
      </c>
      <c r="E328" s="232" t="s">
        <v>620</v>
      </c>
      <c r="F328" s="227">
        <v>46.5</v>
      </c>
      <c r="G328" s="232"/>
      <c r="H328" s="232">
        <v>17</v>
      </c>
      <c r="I328" s="233">
        <v>59</v>
      </c>
      <c r="J328" s="201" t="s">
        <v>790</v>
      </c>
      <c r="K328" s="202">
        <f t="shared" ref="K328:K336" si="181">H328-F328</f>
        <v>-29.5</v>
      </c>
      <c r="L328" s="203">
        <f t="shared" ref="L328:L336" si="182">K328/F328</f>
        <v>-0.63440860215053763</v>
      </c>
      <c r="M328" s="199" t="s">
        <v>601</v>
      </c>
      <c r="N328" s="196">
        <v>43887</v>
      </c>
      <c r="O328" s="1"/>
      <c r="P328" s="1"/>
      <c r="Q328" s="1"/>
      <c r="R328" s="6" t="s">
        <v>777</v>
      </c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216">
        <v>137</v>
      </c>
      <c r="B329" s="217">
        <v>43396</v>
      </c>
      <c r="C329" s="217"/>
      <c r="D329" s="218" t="s">
        <v>416</v>
      </c>
      <c r="E329" s="219" t="s">
        <v>620</v>
      </c>
      <c r="F329" s="219">
        <v>156.5</v>
      </c>
      <c r="G329" s="219"/>
      <c r="H329" s="219">
        <v>207.5</v>
      </c>
      <c r="I329" s="221">
        <v>191</v>
      </c>
      <c r="J329" s="191" t="s">
        <v>678</v>
      </c>
      <c r="K329" s="192">
        <f t="shared" si="181"/>
        <v>51</v>
      </c>
      <c r="L329" s="193">
        <f t="shared" si="182"/>
        <v>0.32587859424920129</v>
      </c>
      <c r="M329" s="188" t="s">
        <v>589</v>
      </c>
      <c r="N329" s="194">
        <v>44369</v>
      </c>
      <c r="O329" s="1"/>
      <c r="P329" s="1"/>
      <c r="Q329" s="1"/>
      <c r="R329" s="6" t="s">
        <v>777</v>
      </c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216">
        <v>138</v>
      </c>
      <c r="B330" s="217">
        <v>43439</v>
      </c>
      <c r="C330" s="217"/>
      <c r="D330" s="218" t="s">
        <v>325</v>
      </c>
      <c r="E330" s="219" t="s">
        <v>620</v>
      </c>
      <c r="F330" s="219">
        <v>259.5</v>
      </c>
      <c r="G330" s="219"/>
      <c r="H330" s="219">
        <v>320</v>
      </c>
      <c r="I330" s="221">
        <v>320</v>
      </c>
      <c r="J330" s="191" t="s">
        <v>678</v>
      </c>
      <c r="K330" s="192">
        <f t="shared" si="181"/>
        <v>60.5</v>
      </c>
      <c r="L330" s="193">
        <f t="shared" si="182"/>
        <v>0.23314065510597304</v>
      </c>
      <c r="M330" s="188" t="s">
        <v>589</v>
      </c>
      <c r="N330" s="194">
        <v>44323</v>
      </c>
      <c r="O330" s="1"/>
      <c r="P330" s="1"/>
      <c r="Q330" s="1"/>
      <c r="R330" s="6" t="s">
        <v>777</v>
      </c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229">
        <v>139</v>
      </c>
      <c r="B331" s="230">
        <v>43439</v>
      </c>
      <c r="C331" s="230"/>
      <c r="D331" s="231" t="s">
        <v>791</v>
      </c>
      <c r="E331" s="232" t="s">
        <v>620</v>
      </c>
      <c r="F331" s="232">
        <v>715</v>
      </c>
      <c r="G331" s="232"/>
      <c r="H331" s="232">
        <v>445</v>
      </c>
      <c r="I331" s="233">
        <v>840</v>
      </c>
      <c r="J331" s="201" t="s">
        <v>792</v>
      </c>
      <c r="K331" s="202">
        <f t="shared" si="181"/>
        <v>-270</v>
      </c>
      <c r="L331" s="203">
        <f t="shared" si="182"/>
        <v>-0.3776223776223776</v>
      </c>
      <c r="M331" s="199" t="s">
        <v>601</v>
      </c>
      <c r="N331" s="196">
        <v>43800</v>
      </c>
      <c r="O331" s="1"/>
      <c r="P331" s="1"/>
      <c r="Q331" s="1"/>
      <c r="R331" s="6" t="s">
        <v>777</v>
      </c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216">
        <v>140</v>
      </c>
      <c r="B332" s="217">
        <v>43469</v>
      </c>
      <c r="C332" s="217"/>
      <c r="D332" s="218" t="s">
        <v>157</v>
      </c>
      <c r="E332" s="219" t="s">
        <v>620</v>
      </c>
      <c r="F332" s="219">
        <v>875</v>
      </c>
      <c r="G332" s="219"/>
      <c r="H332" s="219">
        <v>1165</v>
      </c>
      <c r="I332" s="221">
        <v>1185</v>
      </c>
      <c r="J332" s="191" t="s">
        <v>793</v>
      </c>
      <c r="K332" s="192">
        <f t="shared" si="181"/>
        <v>290</v>
      </c>
      <c r="L332" s="193">
        <f t="shared" si="182"/>
        <v>0.33142857142857141</v>
      </c>
      <c r="M332" s="188" t="s">
        <v>589</v>
      </c>
      <c r="N332" s="194">
        <v>43847</v>
      </c>
      <c r="O332" s="1"/>
      <c r="P332" s="1"/>
      <c r="Q332" s="1"/>
      <c r="R332" s="6" t="s">
        <v>777</v>
      </c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216">
        <v>141</v>
      </c>
      <c r="B333" s="217">
        <v>43559</v>
      </c>
      <c r="C333" s="217"/>
      <c r="D333" s="218" t="s">
        <v>341</v>
      </c>
      <c r="E333" s="219" t="s">
        <v>620</v>
      </c>
      <c r="F333" s="219">
        <f>387-14.63</f>
        <v>372.37</v>
      </c>
      <c r="G333" s="219"/>
      <c r="H333" s="219">
        <v>490</v>
      </c>
      <c r="I333" s="221">
        <v>490</v>
      </c>
      <c r="J333" s="191" t="s">
        <v>678</v>
      </c>
      <c r="K333" s="192">
        <f t="shared" si="181"/>
        <v>117.63</v>
      </c>
      <c r="L333" s="193">
        <f t="shared" si="182"/>
        <v>0.31589548030185027</v>
      </c>
      <c r="M333" s="188" t="s">
        <v>589</v>
      </c>
      <c r="N333" s="194">
        <v>43850</v>
      </c>
      <c r="O333" s="1"/>
      <c r="P333" s="1"/>
      <c r="Q333" s="1"/>
      <c r="R333" s="6" t="s">
        <v>777</v>
      </c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229">
        <v>142</v>
      </c>
      <c r="B334" s="230">
        <v>43578</v>
      </c>
      <c r="C334" s="230"/>
      <c r="D334" s="231" t="s">
        <v>794</v>
      </c>
      <c r="E334" s="232" t="s">
        <v>591</v>
      </c>
      <c r="F334" s="232">
        <v>220</v>
      </c>
      <c r="G334" s="232"/>
      <c r="H334" s="232">
        <v>127.5</v>
      </c>
      <c r="I334" s="233">
        <v>284</v>
      </c>
      <c r="J334" s="201" t="s">
        <v>795</v>
      </c>
      <c r="K334" s="202">
        <f t="shared" si="181"/>
        <v>-92.5</v>
      </c>
      <c r="L334" s="203">
        <f t="shared" si="182"/>
        <v>-0.42045454545454547</v>
      </c>
      <c r="M334" s="199" t="s">
        <v>601</v>
      </c>
      <c r="N334" s="196">
        <v>43896</v>
      </c>
      <c r="O334" s="1"/>
      <c r="P334" s="1"/>
      <c r="Q334" s="1"/>
      <c r="R334" s="6" t="s">
        <v>777</v>
      </c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216">
        <v>143</v>
      </c>
      <c r="B335" s="217">
        <v>43622</v>
      </c>
      <c r="C335" s="217"/>
      <c r="D335" s="218" t="s">
        <v>481</v>
      </c>
      <c r="E335" s="219" t="s">
        <v>591</v>
      </c>
      <c r="F335" s="219">
        <v>332.8</v>
      </c>
      <c r="G335" s="219"/>
      <c r="H335" s="219">
        <v>405</v>
      </c>
      <c r="I335" s="221">
        <v>419</v>
      </c>
      <c r="J335" s="191" t="s">
        <v>796</v>
      </c>
      <c r="K335" s="192">
        <f t="shared" si="181"/>
        <v>72.199999999999989</v>
      </c>
      <c r="L335" s="193">
        <f t="shared" si="182"/>
        <v>0.21694711538461534</v>
      </c>
      <c r="M335" s="188" t="s">
        <v>589</v>
      </c>
      <c r="N335" s="194">
        <v>43860</v>
      </c>
      <c r="O335" s="1"/>
      <c r="P335" s="1"/>
      <c r="Q335" s="1"/>
      <c r="R335" s="6" t="s">
        <v>781</v>
      </c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210">
        <v>144</v>
      </c>
      <c r="B336" s="209">
        <v>43641</v>
      </c>
      <c r="C336" s="209"/>
      <c r="D336" s="210" t="s">
        <v>150</v>
      </c>
      <c r="E336" s="211" t="s">
        <v>620</v>
      </c>
      <c r="F336" s="211">
        <v>386</v>
      </c>
      <c r="G336" s="212"/>
      <c r="H336" s="212">
        <v>395</v>
      </c>
      <c r="I336" s="212">
        <v>452</v>
      </c>
      <c r="J336" s="213" t="s">
        <v>797</v>
      </c>
      <c r="K336" s="214">
        <f t="shared" si="181"/>
        <v>9</v>
      </c>
      <c r="L336" s="215">
        <f t="shared" si="182"/>
        <v>2.3316062176165803E-2</v>
      </c>
      <c r="M336" s="211" t="s">
        <v>711</v>
      </c>
      <c r="N336" s="209">
        <v>43868</v>
      </c>
      <c r="O336" s="1"/>
      <c r="P336" s="1"/>
      <c r="Q336" s="1"/>
      <c r="R336" s="6" t="s">
        <v>781</v>
      </c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210">
        <v>145</v>
      </c>
      <c r="B337" s="209">
        <v>43707</v>
      </c>
      <c r="C337" s="209"/>
      <c r="D337" s="210" t="s">
        <v>130</v>
      </c>
      <c r="E337" s="211" t="s">
        <v>620</v>
      </c>
      <c r="F337" s="211">
        <v>137.5</v>
      </c>
      <c r="G337" s="212"/>
      <c r="H337" s="212">
        <v>138.5</v>
      </c>
      <c r="I337" s="212">
        <v>190</v>
      </c>
      <c r="J337" s="213" t="s">
        <v>817</v>
      </c>
      <c r="K337" s="214">
        <f t="shared" ref="K337" si="183">H337-F337</f>
        <v>1</v>
      </c>
      <c r="L337" s="215">
        <f t="shared" ref="L337" si="184">K337/F337</f>
        <v>7.2727272727272727E-3</v>
      </c>
      <c r="M337" s="211" t="s">
        <v>711</v>
      </c>
      <c r="N337" s="209">
        <v>44432</v>
      </c>
      <c r="O337" s="1"/>
      <c r="P337" s="1"/>
      <c r="Q337" s="1"/>
      <c r="R337" s="6" t="s">
        <v>777</v>
      </c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216">
        <v>146</v>
      </c>
      <c r="B338" s="217">
        <v>43731</v>
      </c>
      <c r="C338" s="217"/>
      <c r="D338" s="218" t="s">
        <v>428</v>
      </c>
      <c r="E338" s="219" t="s">
        <v>620</v>
      </c>
      <c r="F338" s="219">
        <v>235</v>
      </c>
      <c r="G338" s="219"/>
      <c r="H338" s="219">
        <v>295</v>
      </c>
      <c r="I338" s="221">
        <v>296</v>
      </c>
      <c r="J338" s="191" t="s">
        <v>798</v>
      </c>
      <c r="K338" s="192">
        <f t="shared" ref="K338:K344" si="185">H338-F338</f>
        <v>60</v>
      </c>
      <c r="L338" s="193">
        <f t="shared" ref="L338:L344" si="186">K338/F338</f>
        <v>0.25531914893617019</v>
      </c>
      <c r="M338" s="188" t="s">
        <v>589</v>
      </c>
      <c r="N338" s="194">
        <v>43844</v>
      </c>
      <c r="O338" s="1"/>
      <c r="P338" s="1"/>
      <c r="Q338" s="1"/>
      <c r="R338" s="6" t="s">
        <v>781</v>
      </c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216">
        <v>147</v>
      </c>
      <c r="B339" s="217">
        <v>43752</v>
      </c>
      <c r="C339" s="217"/>
      <c r="D339" s="218" t="s">
        <v>799</v>
      </c>
      <c r="E339" s="219" t="s">
        <v>620</v>
      </c>
      <c r="F339" s="219">
        <v>277.5</v>
      </c>
      <c r="G339" s="219"/>
      <c r="H339" s="219">
        <v>333</v>
      </c>
      <c r="I339" s="221">
        <v>333</v>
      </c>
      <c r="J339" s="191" t="s">
        <v>800</v>
      </c>
      <c r="K339" s="192">
        <f t="shared" si="185"/>
        <v>55.5</v>
      </c>
      <c r="L339" s="193">
        <f t="shared" si="186"/>
        <v>0.2</v>
      </c>
      <c r="M339" s="188" t="s">
        <v>589</v>
      </c>
      <c r="N339" s="194">
        <v>43846</v>
      </c>
      <c r="O339" s="1"/>
      <c r="P339" s="1"/>
      <c r="Q339" s="1"/>
      <c r="R339" s="6" t="s">
        <v>777</v>
      </c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216">
        <v>148</v>
      </c>
      <c r="B340" s="217">
        <v>43752</v>
      </c>
      <c r="C340" s="217"/>
      <c r="D340" s="218" t="s">
        <v>801</v>
      </c>
      <c r="E340" s="219" t="s">
        <v>620</v>
      </c>
      <c r="F340" s="219">
        <v>930</v>
      </c>
      <c r="G340" s="219"/>
      <c r="H340" s="219">
        <v>1165</v>
      </c>
      <c r="I340" s="221">
        <v>1200</v>
      </c>
      <c r="J340" s="191" t="s">
        <v>802</v>
      </c>
      <c r="K340" s="192">
        <f t="shared" si="185"/>
        <v>235</v>
      </c>
      <c r="L340" s="193">
        <f t="shared" si="186"/>
        <v>0.25268817204301075</v>
      </c>
      <c r="M340" s="188" t="s">
        <v>589</v>
      </c>
      <c r="N340" s="194">
        <v>43847</v>
      </c>
      <c r="O340" s="1"/>
      <c r="P340" s="1"/>
      <c r="Q340" s="1"/>
      <c r="R340" s="6" t="s">
        <v>781</v>
      </c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216">
        <v>149</v>
      </c>
      <c r="B341" s="217">
        <v>43753</v>
      </c>
      <c r="C341" s="217"/>
      <c r="D341" s="218" t="s">
        <v>803</v>
      </c>
      <c r="E341" s="219" t="s">
        <v>620</v>
      </c>
      <c r="F341" s="189">
        <v>111</v>
      </c>
      <c r="G341" s="219"/>
      <c r="H341" s="219">
        <v>141</v>
      </c>
      <c r="I341" s="221">
        <v>141</v>
      </c>
      <c r="J341" s="191" t="s">
        <v>604</v>
      </c>
      <c r="K341" s="192">
        <f t="shared" si="185"/>
        <v>30</v>
      </c>
      <c r="L341" s="193">
        <f t="shared" si="186"/>
        <v>0.27027027027027029</v>
      </c>
      <c r="M341" s="188" t="s">
        <v>589</v>
      </c>
      <c r="N341" s="194">
        <v>44328</v>
      </c>
      <c r="O341" s="1"/>
      <c r="P341" s="1"/>
      <c r="Q341" s="1"/>
      <c r="R341" s="6" t="s">
        <v>781</v>
      </c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216">
        <v>150</v>
      </c>
      <c r="B342" s="217">
        <v>43753</v>
      </c>
      <c r="C342" s="217"/>
      <c r="D342" s="218" t="s">
        <v>804</v>
      </c>
      <c r="E342" s="219" t="s">
        <v>620</v>
      </c>
      <c r="F342" s="189">
        <v>296</v>
      </c>
      <c r="G342" s="219"/>
      <c r="H342" s="219">
        <v>370</v>
      </c>
      <c r="I342" s="221">
        <v>370</v>
      </c>
      <c r="J342" s="191" t="s">
        <v>678</v>
      </c>
      <c r="K342" s="192">
        <f t="shared" si="185"/>
        <v>74</v>
      </c>
      <c r="L342" s="193">
        <f t="shared" si="186"/>
        <v>0.25</v>
      </c>
      <c r="M342" s="188" t="s">
        <v>589</v>
      </c>
      <c r="N342" s="194">
        <v>43853</v>
      </c>
      <c r="O342" s="1"/>
      <c r="P342" s="1"/>
      <c r="Q342" s="1"/>
      <c r="R342" s="6" t="s">
        <v>781</v>
      </c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216">
        <v>151</v>
      </c>
      <c r="B343" s="217">
        <v>43754</v>
      </c>
      <c r="C343" s="217"/>
      <c r="D343" s="218" t="s">
        <v>805</v>
      </c>
      <c r="E343" s="219" t="s">
        <v>620</v>
      </c>
      <c r="F343" s="189">
        <v>300</v>
      </c>
      <c r="G343" s="219"/>
      <c r="H343" s="219">
        <v>382.5</v>
      </c>
      <c r="I343" s="221">
        <v>344</v>
      </c>
      <c r="J343" s="191" t="s">
        <v>857</v>
      </c>
      <c r="K343" s="192">
        <f t="shared" si="185"/>
        <v>82.5</v>
      </c>
      <c r="L343" s="193">
        <f t="shared" si="186"/>
        <v>0.27500000000000002</v>
      </c>
      <c r="M343" s="188" t="s">
        <v>589</v>
      </c>
      <c r="N343" s="194">
        <v>44238</v>
      </c>
      <c r="O343" s="1"/>
      <c r="P343" s="1"/>
      <c r="Q343" s="1"/>
      <c r="R343" s="6" t="s">
        <v>781</v>
      </c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216">
        <v>152</v>
      </c>
      <c r="B344" s="217">
        <v>43832</v>
      </c>
      <c r="C344" s="217"/>
      <c r="D344" s="218" t="s">
        <v>806</v>
      </c>
      <c r="E344" s="219" t="s">
        <v>620</v>
      </c>
      <c r="F344" s="189">
        <v>495</v>
      </c>
      <c r="G344" s="219"/>
      <c r="H344" s="219">
        <v>595</v>
      </c>
      <c r="I344" s="221">
        <v>590</v>
      </c>
      <c r="J344" s="191" t="s">
        <v>856</v>
      </c>
      <c r="K344" s="192">
        <f t="shared" si="185"/>
        <v>100</v>
      </c>
      <c r="L344" s="193">
        <f t="shared" si="186"/>
        <v>0.20202020202020202</v>
      </c>
      <c r="M344" s="188" t="s">
        <v>589</v>
      </c>
      <c r="N344" s="194">
        <v>44589</v>
      </c>
      <c r="O344" s="1"/>
      <c r="P344" s="1"/>
      <c r="Q344" s="1"/>
      <c r="R344" s="6" t="s">
        <v>781</v>
      </c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216">
        <v>153</v>
      </c>
      <c r="B345" s="217">
        <v>43966</v>
      </c>
      <c r="C345" s="217"/>
      <c r="D345" s="218" t="s">
        <v>71</v>
      </c>
      <c r="E345" s="219" t="s">
        <v>620</v>
      </c>
      <c r="F345" s="189">
        <v>67.5</v>
      </c>
      <c r="G345" s="219"/>
      <c r="H345" s="219">
        <v>86</v>
      </c>
      <c r="I345" s="221">
        <v>86</v>
      </c>
      <c r="J345" s="191" t="s">
        <v>807</v>
      </c>
      <c r="K345" s="192">
        <f t="shared" ref="K345:K352" si="187">H345-F345</f>
        <v>18.5</v>
      </c>
      <c r="L345" s="193">
        <f t="shared" ref="L345:L352" si="188">K345/F345</f>
        <v>0.27407407407407408</v>
      </c>
      <c r="M345" s="188" t="s">
        <v>589</v>
      </c>
      <c r="N345" s="194">
        <v>44008</v>
      </c>
      <c r="O345" s="1"/>
      <c r="P345" s="1"/>
      <c r="Q345" s="1"/>
      <c r="R345" s="6" t="s">
        <v>781</v>
      </c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216">
        <v>154</v>
      </c>
      <c r="B346" s="217">
        <v>44035</v>
      </c>
      <c r="C346" s="217"/>
      <c r="D346" s="218" t="s">
        <v>480</v>
      </c>
      <c r="E346" s="219" t="s">
        <v>620</v>
      </c>
      <c r="F346" s="189">
        <v>231</v>
      </c>
      <c r="G346" s="219"/>
      <c r="H346" s="219">
        <v>281</v>
      </c>
      <c r="I346" s="221">
        <v>281</v>
      </c>
      <c r="J346" s="191" t="s">
        <v>678</v>
      </c>
      <c r="K346" s="192">
        <f t="shared" si="187"/>
        <v>50</v>
      </c>
      <c r="L346" s="193">
        <f t="shared" si="188"/>
        <v>0.21645021645021645</v>
      </c>
      <c r="M346" s="188" t="s">
        <v>589</v>
      </c>
      <c r="N346" s="194">
        <v>44358</v>
      </c>
      <c r="O346" s="1"/>
      <c r="P346" s="1"/>
      <c r="Q346" s="1"/>
      <c r="R346" s="6" t="s">
        <v>781</v>
      </c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216">
        <v>155</v>
      </c>
      <c r="B347" s="217">
        <v>44092</v>
      </c>
      <c r="C347" s="217"/>
      <c r="D347" s="218" t="s">
        <v>405</v>
      </c>
      <c r="E347" s="219" t="s">
        <v>620</v>
      </c>
      <c r="F347" s="219">
        <v>206</v>
      </c>
      <c r="G347" s="219"/>
      <c r="H347" s="219">
        <v>248</v>
      </c>
      <c r="I347" s="221">
        <v>248</v>
      </c>
      <c r="J347" s="191" t="s">
        <v>678</v>
      </c>
      <c r="K347" s="192">
        <f t="shared" si="187"/>
        <v>42</v>
      </c>
      <c r="L347" s="193">
        <f t="shared" si="188"/>
        <v>0.20388349514563106</v>
      </c>
      <c r="M347" s="188" t="s">
        <v>589</v>
      </c>
      <c r="N347" s="194">
        <v>44214</v>
      </c>
      <c r="O347" s="1"/>
      <c r="P347" s="1"/>
      <c r="Q347" s="1"/>
      <c r="R347" s="6" t="s">
        <v>781</v>
      </c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216">
        <v>156</v>
      </c>
      <c r="B348" s="217">
        <v>44140</v>
      </c>
      <c r="C348" s="217"/>
      <c r="D348" s="218" t="s">
        <v>405</v>
      </c>
      <c r="E348" s="219" t="s">
        <v>620</v>
      </c>
      <c r="F348" s="219">
        <v>182.5</v>
      </c>
      <c r="G348" s="219"/>
      <c r="H348" s="219">
        <v>248</v>
      </c>
      <c r="I348" s="221">
        <v>248</v>
      </c>
      <c r="J348" s="191" t="s">
        <v>678</v>
      </c>
      <c r="K348" s="192">
        <f t="shared" si="187"/>
        <v>65.5</v>
      </c>
      <c r="L348" s="193">
        <f t="shared" si="188"/>
        <v>0.35890410958904112</v>
      </c>
      <c r="M348" s="188" t="s">
        <v>589</v>
      </c>
      <c r="N348" s="194">
        <v>44214</v>
      </c>
      <c r="O348" s="1"/>
      <c r="P348" s="1"/>
      <c r="Q348" s="1"/>
      <c r="R348" s="6" t="s">
        <v>781</v>
      </c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216">
        <v>157</v>
      </c>
      <c r="B349" s="217">
        <v>44140</v>
      </c>
      <c r="C349" s="217"/>
      <c r="D349" s="218" t="s">
        <v>325</v>
      </c>
      <c r="E349" s="219" t="s">
        <v>620</v>
      </c>
      <c r="F349" s="219">
        <v>247.5</v>
      </c>
      <c r="G349" s="219"/>
      <c r="H349" s="219">
        <v>320</v>
      </c>
      <c r="I349" s="221">
        <v>320</v>
      </c>
      <c r="J349" s="191" t="s">
        <v>678</v>
      </c>
      <c r="K349" s="192">
        <f t="shared" si="187"/>
        <v>72.5</v>
      </c>
      <c r="L349" s="193">
        <f t="shared" si="188"/>
        <v>0.29292929292929293</v>
      </c>
      <c r="M349" s="188" t="s">
        <v>589</v>
      </c>
      <c r="N349" s="194">
        <v>44323</v>
      </c>
      <c r="O349" s="1"/>
      <c r="P349" s="1"/>
      <c r="Q349" s="1"/>
      <c r="R349" s="6" t="s">
        <v>781</v>
      </c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216">
        <v>158</v>
      </c>
      <c r="B350" s="217">
        <v>44140</v>
      </c>
      <c r="C350" s="217"/>
      <c r="D350" s="218" t="s">
        <v>271</v>
      </c>
      <c r="E350" s="219" t="s">
        <v>620</v>
      </c>
      <c r="F350" s="189">
        <v>925</v>
      </c>
      <c r="G350" s="219"/>
      <c r="H350" s="219">
        <v>1095</v>
      </c>
      <c r="I350" s="221">
        <v>1093</v>
      </c>
      <c r="J350" s="191" t="s">
        <v>808</v>
      </c>
      <c r="K350" s="192">
        <f t="shared" si="187"/>
        <v>170</v>
      </c>
      <c r="L350" s="193">
        <f t="shared" si="188"/>
        <v>0.18378378378378379</v>
      </c>
      <c r="M350" s="188" t="s">
        <v>589</v>
      </c>
      <c r="N350" s="194">
        <v>44201</v>
      </c>
      <c r="O350" s="1"/>
      <c r="P350" s="1"/>
      <c r="Q350" s="1"/>
      <c r="R350" s="6" t="s">
        <v>781</v>
      </c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216">
        <v>159</v>
      </c>
      <c r="B351" s="217">
        <v>44140</v>
      </c>
      <c r="C351" s="217"/>
      <c r="D351" s="218" t="s">
        <v>341</v>
      </c>
      <c r="E351" s="219" t="s">
        <v>620</v>
      </c>
      <c r="F351" s="189">
        <v>332.5</v>
      </c>
      <c r="G351" s="219"/>
      <c r="H351" s="219">
        <v>393</v>
      </c>
      <c r="I351" s="221">
        <v>406</v>
      </c>
      <c r="J351" s="191" t="s">
        <v>809</v>
      </c>
      <c r="K351" s="192">
        <f t="shared" si="187"/>
        <v>60.5</v>
      </c>
      <c r="L351" s="193">
        <f t="shared" si="188"/>
        <v>0.18195488721804512</v>
      </c>
      <c r="M351" s="188" t="s">
        <v>589</v>
      </c>
      <c r="N351" s="194">
        <v>44256</v>
      </c>
      <c r="O351" s="1"/>
      <c r="P351" s="1"/>
      <c r="Q351" s="1"/>
      <c r="R351" s="6" t="s">
        <v>781</v>
      </c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216">
        <v>160</v>
      </c>
      <c r="B352" s="217">
        <v>44141</v>
      </c>
      <c r="C352" s="217"/>
      <c r="D352" s="218" t="s">
        <v>480</v>
      </c>
      <c r="E352" s="219" t="s">
        <v>620</v>
      </c>
      <c r="F352" s="189">
        <v>231</v>
      </c>
      <c r="G352" s="219"/>
      <c r="H352" s="219">
        <v>281</v>
      </c>
      <c r="I352" s="221">
        <v>281</v>
      </c>
      <c r="J352" s="191" t="s">
        <v>678</v>
      </c>
      <c r="K352" s="192">
        <f t="shared" si="187"/>
        <v>50</v>
      </c>
      <c r="L352" s="193">
        <f t="shared" si="188"/>
        <v>0.21645021645021645</v>
      </c>
      <c r="M352" s="188" t="s">
        <v>589</v>
      </c>
      <c r="N352" s="194">
        <v>44358</v>
      </c>
      <c r="O352" s="1"/>
      <c r="P352" s="1"/>
      <c r="Q352" s="1"/>
      <c r="R352" s="6" t="s">
        <v>781</v>
      </c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242">
        <v>161</v>
      </c>
      <c r="B353" s="235">
        <v>44187</v>
      </c>
      <c r="C353" s="235"/>
      <c r="D353" s="236" t="s">
        <v>453</v>
      </c>
      <c r="E353" s="53" t="s">
        <v>620</v>
      </c>
      <c r="F353" s="237" t="s">
        <v>810</v>
      </c>
      <c r="G353" s="53"/>
      <c r="H353" s="53"/>
      <c r="I353" s="238">
        <v>239</v>
      </c>
      <c r="J353" s="234" t="s">
        <v>592</v>
      </c>
      <c r="K353" s="234"/>
      <c r="L353" s="239"/>
      <c r="M353" s="240"/>
      <c r="N353" s="241"/>
      <c r="O353" s="1"/>
      <c r="P353" s="1"/>
      <c r="Q353" s="1"/>
      <c r="R353" s="6" t="s">
        <v>781</v>
      </c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216">
        <v>162</v>
      </c>
      <c r="B354" s="217">
        <v>44258</v>
      </c>
      <c r="C354" s="217"/>
      <c r="D354" s="218" t="s">
        <v>806</v>
      </c>
      <c r="E354" s="219" t="s">
        <v>620</v>
      </c>
      <c r="F354" s="189">
        <v>495</v>
      </c>
      <c r="G354" s="219"/>
      <c r="H354" s="219">
        <v>595</v>
      </c>
      <c r="I354" s="221">
        <v>590</v>
      </c>
      <c r="J354" s="191" t="s">
        <v>856</v>
      </c>
      <c r="K354" s="192">
        <f t="shared" ref="K354" si="189">H354-F354</f>
        <v>100</v>
      </c>
      <c r="L354" s="193">
        <f t="shared" ref="L354" si="190">K354/F354</f>
        <v>0.20202020202020202</v>
      </c>
      <c r="M354" s="188" t="s">
        <v>589</v>
      </c>
      <c r="N354" s="194">
        <v>44589</v>
      </c>
      <c r="O354" s="1"/>
      <c r="P354" s="1"/>
      <c r="R354" s="6" t="s">
        <v>781</v>
      </c>
    </row>
    <row r="355" spans="1:26" ht="12.75" customHeight="1">
      <c r="A355" s="216">
        <v>163</v>
      </c>
      <c r="B355" s="217">
        <v>44274</v>
      </c>
      <c r="C355" s="217"/>
      <c r="D355" s="218" t="s">
        <v>341</v>
      </c>
      <c r="E355" s="219" t="s">
        <v>620</v>
      </c>
      <c r="F355" s="189">
        <v>355</v>
      </c>
      <c r="G355" s="219"/>
      <c r="H355" s="219">
        <v>422.5</v>
      </c>
      <c r="I355" s="221">
        <v>420</v>
      </c>
      <c r="J355" s="191" t="s">
        <v>811</v>
      </c>
      <c r="K355" s="192">
        <f t="shared" ref="K355:K358" si="191">H355-F355</f>
        <v>67.5</v>
      </c>
      <c r="L355" s="193">
        <f t="shared" ref="L355:L358" si="192">K355/F355</f>
        <v>0.19014084507042253</v>
      </c>
      <c r="M355" s="188" t="s">
        <v>589</v>
      </c>
      <c r="N355" s="194">
        <v>44361</v>
      </c>
      <c r="O355" s="1"/>
      <c r="R355" s="243" t="s">
        <v>781</v>
      </c>
    </row>
    <row r="356" spans="1:26" ht="12.75" customHeight="1">
      <c r="A356" s="216">
        <v>164</v>
      </c>
      <c r="B356" s="217">
        <v>44295</v>
      </c>
      <c r="C356" s="217"/>
      <c r="D356" s="218" t="s">
        <v>812</v>
      </c>
      <c r="E356" s="219" t="s">
        <v>620</v>
      </c>
      <c r="F356" s="189">
        <v>555</v>
      </c>
      <c r="G356" s="219"/>
      <c r="H356" s="219">
        <v>663</v>
      </c>
      <c r="I356" s="221">
        <v>663</v>
      </c>
      <c r="J356" s="191" t="s">
        <v>813</v>
      </c>
      <c r="K356" s="192">
        <f t="shared" si="191"/>
        <v>108</v>
      </c>
      <c r="L356" s="193">
        <f t="shared" si="192"/>
        <v>0.19459459459459461</v>
      </c>
      <c r="M356" s="188" t="s">
        <v>589</v>
      </c>
      <c r="N356" s="194">
        <v>44321</v>
      </c>
      <c r="O356" s="1"/>
      <c r="P356" s="1"/>
      <c r="Q356" s="1"/>
      <c r="R356" s="243" t="s">
        <v>781</v>
      </c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216">
        <v>165</v>
      </c>
      <c r="B357" s="217">
        <v>44308</v>
      </c>
      <c r="C357" s="217"/>
      <c r="D357" s="218" t="s">
        <v>374</v>
      </c>
      <c r="E357" s="219" t="s">
        <v>620</v>
      </c>
      <c r="F357" s="189">
        <v>126.5</v>
      </c>
      <c r="G357" s="219"/>
      <c r="H357" s="219">
        <v>155</v>
      </c>
      <c r="I357" s="221">
        <v>155</v>
      </c>
      <c r="J357" s="191" t="s">
        <v>678</v>
      </c>
      <c r="K357" s="192">
        <f t="shared" si="191"/>
        <v>28.5</v>
      </c>
      <c r="L357" s="193">
        <f t="shared" si="192"/>
        <v>0.22529644268774704</v>
      </c>
      <c r="M357" s="188" t="s">
        <v>589</v>
      </c>
      <c r="N357" s="194">
        <v>44362</v>
      </c>
      <c r="O357" s="1"/>
      <c r="R357" s="243" t="s">
        <v>781</v>
      </c>
    </row>
    <row r="358" spans="1:26" ht="12.75" customHeight="1">
      <c r="A358" s="286">
        <v>166</v>
      </c>
      <c r="B358" s="287">
        <v>44368</v>
      </c>
      <c r="C358" s="287"/>
      <c r="D358" s="288" t="s">
        <v>392</v>
      </c>
      <c r="E358" s="289" t="s">
        <v>620</v>
      </c>
      <c r="F358" s="290">
        <v>287.5</v>
      </c>
      <c r="G358" s="289"/>
      <c r="H358" s="289">
        <v>245</v>
      </c>
      <c r="I358" s="291">
        <v>344</v>
      </c>
      <c r="J358" s="201" t="s">
        <v>849</v>
      </c>
      <c r="K358" s="202">
        <f t="shared" si="191"/>
        <v>-42.5</v>
      </c>
      <c r="L358" s="203">
        <f t="shared" si="192"/>
        <v>-0.14782608695652175</v>
      </c>
      <c r="M358" s="199" t="s">
        <v>601</v>
      </c>
      <c r="N358" s="196">
        <v>44508</v>
      </c>
      <c r="O358" s="1"/>
      <c r="R358" s="243" t="s">
        <v>781</v>
      </c>
    </row>
    <row r="359" spans="1:26" ht="12.75" customHeight="1">
      <c r="A359" s="242">
        <v>167</v>
      </c>
      <c r="B359" s="235">
        <v>44368</v>
      </c>
      <c r="C359" s="235"/>
      <c r="D359" s="236" t="s">
        <v>480</v>
      </c>
      <c r="E359" s="53" t="s">
        <v>620</v>
      </c>
      <c r="F359" s="237" t="s">
        <v>814</v>
      </c>
      <c r="G359" s="53"/>
      <c r="H359" s="53"/>
      <c r="I359" s="238">
        <v>320</v>
      </c>
      <c r="J359" s="234" t="s">
        <v>592</v>
      </c>
      <c r="K359" s="242"/>
      <c r="L359" s="235"/>
      <c r="M359" s="235"/>
      <c r="N359" s="236"/>
      <c r="O359" s="41"/>
      <c r="R359" s="243" t="s">
        <v>781</v>
      </c>
    </row>
    <row r="360" spans="1:26" ht="12.75" customHeight="1">
      <c r="A360" s="216">
        <v>168</v>
      </c>
      <c r="B360" s="217">
        <v>44406</v>
      </c>
      <c r="C360" s="217"/>
      <c r="D360" s="218" t="s">
        <v>374</v>
      </c>
      <c r="E360" s="219" t="s">
        <v>620</v>
      </c>
      <c r="F360" s="189">
        <v>162.5</v>
      </c>
      <c r="G360" s="219"/>
      <c r="H360" s="219">
        <v>200</v>
      </c>
      <c r="I360" s="221">
        <v>200</v>
      </c>
      <c r="J360" s="191" t="s">
        <v>678</v>
      </c>
      <c r="K360" s="192">
        <f t="shared" ref="K360" si="193">H360-F360</f>
        <v>37.5</v>
      </c>
      <c r="L360" s="193">
        <f t="shared" ref="L360" si="194">K360/F360</f>
        <v>0.23076923076923078</v>
      </c>
      <c r="M360" s="188" t="s">
        <v>589</v>
      </c>
      <c r="N360" s="194">
        <v>44571</v>
      </c>
      <c r="O360" s="1"/>
      <c r="R360" s="243" t="s">
        <v>781</v>
      </c>
    </row>
    <row r="361" spans="1:26" ht="12.75" customHeight="1">
      <c r="A361" s="216">
        <v>169</v>
      </c>
      <c r="B361" s="217">
        <v>44462</v>
      </c>
      <c r="C361" s="217"/>
      <c r="D361" s="218" t="s">
        <v>819</v>
      </c>
      <c r="E361" s="219" t="s">
        <v>620</v>
      </c>
      <c r="F361" s="189">
        <v>1235</v>
      </c>
      <c r="G361" s="219"/>
      <c r="H361" s="219">
        <v>1505</v>
      </c>
      <c r="I361" s="221">
        <v>1500</v>
      </c>
      <c r="J361" s="191" t="s">
        <v>678</v>
      </c>
      <c r="K361" s="192">
        <f t="shared" ref="K361" si="195">H361-F361</f>
        <v>270</v>
      </c>
      <c r="L361" s="193">
        <f t="shared" ref="L361" si="196">K361/F361</f>
        <v>0.21862348178137653</v>
      </c>
      <c r="M361" s="188" t="s">
        <v>589</v>
      </c>
      <c r="N361" s="194">
        <v>44564</v>
      </c>
      <c r="O361" s="1"/>
      <c r="R361" s="243" t="s">
        <v>781</v>
      </c>
    </row>
    <row r="362" spans="1:26" ht="12.75" customHeight="1">
      <c r="A362" s="258">
        <v>170</v>
      </c>
      <c r="B362" s="259">
        <v>44480</v>
      </c>
      <c r="C362" s="259"/>
      <c r="D362" s="260" t="s">
        <v>821</v>
      </c>
      <c r="E362" s="261" t="s">
        <v>620</v>
      </c>
      <c r="F362" s="262" t="s">
        <v>826</v>
      </c>
      <c r="G362" s="261"/>
      <c r="H362" s="261"/>
      <c r="I362" s="261">
        <v>145</v>
      </c>
      <c r="J362" s="263" t="s">
        <v>592</v>
      </c>
      <c r="K362" s="258"/>
      <c r="L362" s="259"/>
      <c r="M362" s="259"/>
      <c r="N362" s="260"/>
      <c r="O362" s="41"/>
      <c r="R362" s="243" t="s">
        <v>781</v>
      </c>
    </row>
    <row r="363" spans="1:26" ht="12.75" customHeight="1">
      <c r="A363" s="264">
        <v>171</v>
      </c>
      <c r="B363" s="265">
        <v>44481</v>
      </c>
      <c r="C363" s="265"/>
      <c r="D363" s="266" t="s">
        <v>260</v>
      </c>
      <c r="E363" s="267" t="s">
        <v>620</v>
      </c>
      <c r="F363" s="268" t="s">
        <v>823</v>
      </c>
      <c r="G363" s="267"/>
      <c r="H363" s="267"/>
      <c r="I363" s="267">
        <v>380</v>
      </c>
      <c r="J363" s="269" t="s">
        <v>592</v>
      </c>
      <c r="K363" s="264"/>
      <c r="L363" s="265"/>
      <c r="M363" s="265"/>
      <c r="N363" s="266"/>
      <c r="O363" s="41"/>
      <c r="R363" s="243" t="s">
        <v>781</v>
      </c>
    </row>
    <row r="364" spans="1:26" ht="12.75" customHeight="1">
      <c r="A364" s="264">
        <v>172</v>
      </c>
      <c r="B364" s="265">
        <v>44481</v>
      </c>
      <c r="C364" s="265"/>
      <c r="D364" s="266" t="s">
        <v>400</v>
      </c>
      <c r="E364" s="267" t="s">
        <v>620</v>
      </c>
      <c r="F364" s="268" t="s">
        <v>824</v>
      </c>
      <c r="G364" s="267"/>
      <c r="H364" s="267"/>
      <c r="I364" s="267">
        <v>56</v>
      </c>
      <c r="J364" s="269" t="s">
        <v>592</v>
      </c>
      <c r="K364" s="264"/>
      <c r="L364" s="265"/>
      <c r="M364" s="265"/>
      <c r="N364" s="266"/>
      <c r="O364" s="41"/>
      <c r="R364" s="243"/>
    </row>
    <row r="365" spans="1:26" ht="12.75" customHeight="1">
      <c r="A365" s="359">
        <v>173</v>
      </c>
      <c r="B365" s="360">
        <v>44551</v>
      </c>
      <c r="C365" s="359"/>
      <c r="D365" s="359" t="s">
        <v>118</v>
      </c>
      <c r="E365" s="361" t="s">
        <v>620</v>
      </c>
      <c r="F365" s="361">
        <v>2360</v>
      </c>
      <c r="G365" s="361"/>
      <c r="H365" s="361">
        <v>2820</v>
      </c>
      <c r="I365" s="361">
        <v>3000</v>
      </c>
      <c r="J365" s="362" t="s">
        <v>865</v>
      </c>
      <c r="K365" s="363">
        <f t="shared" ref="K365" si="197">H365-F365</f>
        <v>460</v>
      </c>
      <c r="L365" s="364">
        <f t="shared" ref="L365" si="198">K365/F365</f>
        <v>0.19491525423728814</v>
      </c>
      <c r="M365" s="365" t="s">
        <v>589</v>
      </c>
      <c r="N365" s="366">
        <v>44608</v>
      </c>
      <c r="O365" s="41"/>
      <c r="R365" s="243"/>
    </row>
    <row r="366" spans="1:26" ht="12.75" customHeight="1">
      <c r="A366" s="270">
        <v>174</v>
      </c>
      <c r="B366" s="265">
        <v>44606</v>
      </c>
      <c r="C366" s="270"/>
      <c r="D366" s="270" t="s">
        <v>426</v>
      </c>
      <c r="E366" s="267" t="s">
        <v>620</v>
      </c>
      <c r="F366" s="267" t="s">
        <v>863</v>
      </c>
      <c r="G366" s="267"/>
      <c r="H366" s="267"/>
      <c r="I366" s="267">
        <v>764</v>
      </c>
      <c r="J366" s="267" t="s">
        <v>592</v>
      </c>
      <c r="K366" s="267"/>
      <c r="L366" s="267"/>
      <c r="M366" s="267"/>
      <c r="N366" s="270"/>
      <c r="O366" s="41"/>
      <c r="R366" s="243"/>
    </row>
    <row r="367" spans="1:26" ht="12.75" customHeight="1">
      <c r="A367" s="270">
        <v>175</v>
      </c>
      <c r="B367" s="265">
        <v>44613</v>
      </c>
      <c r="C367" s="270"/>
      <c r="D367" s="270" t="s">
        <v>819</v>
      </c>
      <c r="E367" s="267" t="s">
        <v>620</v>
      </c>
      <c r="F367" s="267" t="s">
        <v>867</v>
      </c>
      <c r="G367" s="267"/>
      <c r="H367" s="267"/>
      <c r="I367" s="267">
        <v>1510</v>
      </c>
      <c r="J367" s="267" t="s">
        <v>592</v>
      </c>
      <c r="K367" s="267"/>
      <c r="L367" s="267"/>
      <c r="M367" s="267"/>
      <c r="N367" s="270"/>
      <c r="O367" s="41"/>
      <c r="R367" s="243"/>
    </row>
    <row r="368" spans="1:26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243"/>
    </row>
    <row r="369" spans="1:18" ht="12.75" customHeight="1">
      <c r="A369" s="242"/>
      <c r="B369" s="244" t="s">
        <v>815</v>
      </c>
      <c r="F369" s="56"/>
      <c r="G369" s="56"/>
      <c r="H369" s="56"/>
      <c r="I369" s="56"/>
      <c r="J369" s="41"/>
      <c r="K369" s="56"/>
      <c r="L369" s="56"/>
      <c r="M369" s="56"/>
      <c r="O369" s="41"/>
      <c r="R369" s="243"/>
    </row>
    <row r="370" spans="1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1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1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1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1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1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1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1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1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1:18" ht="12.75" customHeight="1">
      <c r="A379" s="245"/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1:18" ht="12.75" customHeight="1">
      <c r="A380" s="245"/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1:18" ht="12.75" customHeight="1">
      <c r="A381" s="53"/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1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1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1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  <row r="499" spans="6:18" ht="12.75" customHeight="1">
      <c r="F499" s="56"/>
      <c r="G499" s="56"/>
      <c r="H499" s="56"/>
      <c r="I499" s="56"/>
      <c r="J499" s="41"/>
      <c r="K499" s="56"/>
      <c r="L499" s="56"/>
      <c r="M499" s="56"/>
      <c r="O499" s="41"/>
      <c r="R499" s="56"/>
    </row>
    <row r="500" spans="6:18" ht="12.75" customHeight="1">
      <c r="F500" s="56"/>
      <c r="G500" s="56"/>
      <c r="H500" s="56"/>
      <c r="I500" s="56"/>
      <c r="J500" s="41"/>
      <c r="K500" s="56"/>
      <c r="L500" s="56"/>
      <c r="M500" s="56"/>
      <c r="O500" s="41"/>
      <c r="R500" s="56"/>
    </row>
    <row r="501" spans="6:18" ht="12.75" customHeight="1">
      <c r="F501" s="56"/>
      <c r="G501" s="56"/>
      <c r="H501" s="56"/>
      <c r="I501" s="56"/>
      <c r="J501" s="41"/>
      <c r="K501" s="56"/>
      <c r="L501" s="56"/>
      <c r="M501" s="56"/>
      <c r="O501" s="41"/>
      <c r="R501" s="56"/>
    </row>
    <row r="502" spans="6:18" ht="12.75" customHeight="1">
      <c r="F502" s="56"/>
      <c r="G502" s="56"/>
      <c r="H502" s="56"/>
      <c r="I502" s="56"/>
      <c r="J502" s="41"/>
      <c r="K502" s="56"/>
      <c r="L502" s="56"/>
      <c r="M502" s="56"/>
      <c r="O502" s="41"/>
      <c r="R502" s="56"/>
    </row>
    <row r="503" spans="6:18" ht="12.75" customHeight="1">
      <c r="F503" s="56"/>
      <c r="G503" s="56"/>
      <c r="H503" s="56"/>
      <c r="I503" s="56"/>
      <c r="J503" s="41"/>
      <c r="K503" s="56"/>
      <c r="L503" s="56"/>
      <c r="M503" s="56"/>
      <c r="O503" s="41"/>
      <c r="R503" s="56"/>
    </row>
    <row r="504" spans="6:18" ht="12.75" customHeight="1">
      <c r="F504" s="56"/>
      <c r="G504" s="56"/>
      <c r="H504" s="56"/>
      <c r="I504" s="56"/>
      <c r="J504" s="41"/>
      <c r="K504" s="56"/>
      <c r="L504" s="56"/>
      <c r="M504" s="56"/>
      <c r="O504" s="41"/>
      <c r="R504" s="56"/>
    </row>
    <row r="505" spans="6:18" ht="12.75" customHeight="1">
      <c r="F505" s="56"/>
      <c r="G505" s="56"/>
      <c r="H505" s="56"/>
      <c r="I505" s="56"/>
      <c r="J505" s="41"/>
      <c r="K505" s="56"/>
      <c r="L505" s="56"/>
      <c r="M505" s="56"/>
      <c r="O505" s="41"/>
      <c r="R505" s="56"/>
    </row>
    <row r="506" spans="6:18" ht="12.75" customHeight="1">
      <c r="F506" s="56"/>
      <c r="G506" s="56"/>
      <c r="H506" s="56"/>
      <c r="I506" s="56"/>
      <c r="J506" s="41"/>
      <c r="K506" s="56"/>
      <c r="L506" s="56"/>
      <c r="M506" s="56"/>
      <c r="O506" s="41"/>
      <c r="R506" s="56"/>
    </row>
    <row r="507" spans="6:18" ht="12.75" customHeight="1">
      <c r="F507" s="56"/>
      <c r="G507" s="56"/>
      <c r="H507" s="56"/>
      <c r="I507" s="56"/>
      <c r="J507" s="41"/>
      <c r="K507" s="56"/>
      <c r="L507" s="56"/>
      <c r="M507" s="56"/>
      <c r="O507" s="41"/>
      <c r="R507" s="56"/>
    </row>
    <row r="508" spans="6:18" ht="12.75" customHeight="1">
      <c r="F508" s="56"/>
      <c r="G508" s="56"/>
      <c r="H508" s="56"/>
      <c r="I508" s="56"/>
      <c r="J508" s="41"/>
      <c r="K508" s="56"/>
      <c r="L508" s="56"/>
      <c r="M508" s="56"/>
      <c r="O508" s="41"/>
      <c r="R508" s="56"/>
    </row>
    <row r="509" spans="6:18" ht="12.75" customHeight="1">
      <c r="F509" s="56"/>
      <c r="G509" s="56"/>
      <c r="H509" s="56"/>
      <c r="I509" s="56"/>
      <c r="J509" s="41"/>
      <c r="K509" s="56"/>
      <c r="L509" s="56"/>
      <c r="M509" s="56"/>
      <c r="O509" s="41"/>
      <c r="R509" s="56"/>
    </row>
    <row r="510" spans="6:18" ht="12.75" customHeight="1">
      <c r="F510" s="56"/>
      <c r="G510" s="56"/>
      <c r="H510" s="56"/>
      <c r="I510" s="56"/>
      <c r="J510" s="41"/>
      <c r="K510" s="56"/>
      <c r="L510" s="56"/>
      <c r="M510" s="56"/>
      <c r="O510" s="41"/>
      <c r="R510" s="56"/>
    </row>
    <row r="511" spans="6:18" ht="12.75" customHeight="1">
      <c r="F511" s="56"/>
      <c r="G511" s="56"/>
      <c r="H511" s="56"/>
      <c r="I511" s="56"/>
      <c r="J511" s="41"/>
      <c r="K511" s="56"/>
      <c r="L511" s="56"/>
      <c r="M511" s="56"/>
      <c r="O511" s="41"/>
      <c r="R511" s="56"/>
    </row>
    <row r="512" spans="6:18" ht="12.75" customHeight="1">
      <c r="F512" s="56"/>
      <c r="G512" s="56"/>
      <c r="H512" s="56"/>
      <c r="I512" s="56"/>
      <c r="J512" s="41"/>
      <c r="K512" s="56"/>
      <c r="L512" s="56"/>
      <c r="M512" s="56"/>
      <c r="O512" s="41"/>
      <c r="R512" s="56"/>
    </row>
    <row r="513" spans="6:18" ht="12.75" customHeight="1">
      <c r="F513" s="56"/>
      <c r="G513" s="56"/>
      <c r="H513" s="56"/>
      <c r="I513" s="56"/>
      <c r="J513" s="41"/>
      <c r="K513" s="56"/>
      <c r="L513" s="56"/>
      <c r="M513" s="56"/>
      <c r="O513" s="41"/>
      <c r="R513" s="56"/>
    </row>
    <row r="514" spans="6:18" ht="12.75" customHeight="1">
      <c r="F514" s="56"/>
      <c r="G514" s="56"/>
      <c r="H514" s="56"/>
      <c r="I514" s="56"/>
      <c r="J514" s="41"/>
      <c r="K514" s="56"/>
      <c r="L514" s="56"/>
      <c r="M514" s="56"/>
      <c r="O514" s="41"/>
      <c r="R514" s="56"/>
    </row>
    <row r="515" spans="6:18" ht="12.75" customHeight="1">
      <c r="F515" s="56"/>
      <c r="G515" s="56"/>
      <c r="H515" s="56"/>
      <c r="I515" s="56"/>
      <c r="J515" s="41"/>
      <c r="K515" s="56"/>
      <c r="L515" s="56"/>
      <c r="M515" s="56"/>
      <c r="O515" s="41"/>
      <c r="R515" s="56"/>
    </row>
    <row r="516" spans="6:18" ht="12.75" customHeight="1">
      <c r="F516" s="56"/>
      <c r="G516" s="56"/>
      <c r="H516" s="56"/>
      <c r="I516" s="56"/>
      <c r="J516" s="41"/>
      <c r="K516" s="56"/>
      <c r="L516" s="56"/>
      <c r="M516" s="56"/>
      <c r="O516" s="41"/>
      <c r="R516" s="56"/>
    </row>
    <row r="517" spans="6:18" ht="12.75" customHeight="1">
      <c r="F517" s="56"/>
      <c r="G517" s="56"/>
      <c r="H517" s="56"/>
      <c r="I517" s="56"/>
      <c r="J517" s="41"/>
      <c r="K517" s="56"/>
      <c r="L517" s="56"/>
      <c r="M517" s="56"/>
      <c r="O517" s="41"/>
      <c r="R517" s="56"/>
    </row>
    <row r="518" spans="6:18" ht="12.75" customHeight="1">
      <c r="F518" s="56"/>
      <c r="G518" s="56"/>
      <c r="H518" s="56"/>
      <c r="I518" s="56"/>
      <c r="J518" s="41"/>
      <c r="K518" s="56"/>
      <c r="L518" s="56"/>
      <c r="M518" s="56"/>
      <c r="O518" s="41"/>
      <c r="R518" s="56"/>
    </row>
    <row r="519" spans="6:18" ht="12.75" customHeight="1">
      <c r="F519" s="56"/>
      <c r="G519" s="56"/>
      <c r="H519" s="56"/>
      <c r="I519" s="56"/>
      <c r="J519" s="41"/>
      <c r="K519" s="56"/>
      <c r="L519" s="56"/>
      <c r="M519" s="56"/>
      <c r="O519" s="41"/>
      <c r="R519" s="56"/>
    </row>
    <row r="520" spans="6:18" ht="12.75" customHeight="1">
      <c r="F520" s="56"/>
      <c r="G520" s="56"/>
      <c r="H520" s="56"/>
      <c r="I520" s="56"/>
      <c r="J520" s="41"/>
      <c r="K520" s="56"/>
      <c r="L520" s="56"/>
      <c r="M520" s="56"/>
      <c r="O520" s="41"/>
      <c r="R520" s="56"/>
    </row>
    <row r="521" spans="6:18" ht="12.75" customHeight="1">
      <c r="F521" s="56"/>
      <c r="G521" s="56"/>
      <c r="H521" s="56"/>
      <c r="I521" s="56"/>
      <c r="J521" s="41"/>
      <c r="K521" s="56"/>
      <c r="L521" s="56"/>
      <c r="M521" s="56"/>
      <c r="O521" s="41"/>
      <c r="R521" s="56"/>
    </row>
    <row r="522" spans="6:18" ht="12.75" customHeight="1">
      <c r="F522" s="56"/>
      <c r="G522" s="56"/>
      <c r="H522" s="56"/>
      <c r="I522" s="56"/>
      <c r="J522" s="41"/>
      <c r="K522" s="56"/>
      <c r="L522" s="56"/>
      <c r="M522" s="56"/>
      <c r="O522" s="41"/>
      <c r="R522" s="56"/>
    </row>
    <row r="523" spans="6:18" ht="12.75" customHeight="1">
      <c r="F523" s="56"/>
      <c r="G523" s="56"/>
      <c r="H523" s="56"/>
      <c r="I523" s="56"/>
      <c r="J523" s="41"/>
      <c r="K523" s="56"/>
      <c r="L523" s="56"/>
      <c r="M523" s="56"/>
      <c r="O523" s="41"/>
      <c r="R523" s="56"/>
    </row>
    <row r="524" spans="6:18" ht="12.75" customHeight="1">
      <c r="F524" s="56"/>
      <c r="G524" s="56"/>
      <c r="H524" s="56"/>
      <c r="I524" s="56"/>
      <c r="J524" s="41"/>
      <c r="K524" s="56"/>
      <c r="L524" s="56"/>
      <c r="M524" s="56"/>
      <c r="O524" s="41"/>
      <c r="R524" s="56"/>
    </row>
    <row r="525" spans="6:18" ht="12.75" customHeight="1">
      <c r="F525" s="56"/>
      <c r="G525" s="56"/>
      <c r="H525" s="56"/>
      <c r="I525" s="56"/>
      <c r="J525" s="41"/>
      <c r="K525" s="56"/>
      <c r="L525" s="56"/>
      <c r="M525" s="56"/>
      <c r="O525" s="41"/>
      <c r="R525" s="56"/>
    </row>
    <row r="526" spans="6:18" ht="12.75" customHeight="1">
      <c r="F526" s="56"/>
      <c r="G526" s="56"/>
      <c r="H526" s="56"/>
      <c r="I526" s="56"/>
      <c r="J526" s="41"/>
      <c r="K526" s="56"/>
      <c r="L526" s="56"/>
      <c r="M526" s="56"/>
      <c r="O526" s="41"/>
      <c r="R526" s="56"/>
    </row>
    <row r="527" spans="6:18" ht="12.75" customHeight="1">
      <c r="F527" s="56"/>
      <c r="G527" s="56"/>
      <c r="H527" s="56"/>
      <c r="I527" s="56"/>
      <c r="J527" s="41"/>
      <c r="K527" s="56"/>
      <c r="L527" s="56"/>
      <c r="M527" s="56"/>
      <c r="O527" s="41"/>
      <c r="R527" s="56"/>
    </row>
    <row r="528" spans="6:18" ht="12.75" customHeight="1">
      <c r="F528" s="56"/>
      <c r="G528" s="56"/>
      <c r="H528" s="56"/>
      <c r="I528" s="56"/>
      <c r="J528" s="41"/>
      <c r="K528" s="56"/>
      <c r="L528" s="56"/>
      <c r="M528" s="56"/>
      <c r="O528" s="41"/>
      <c r="R528" s="56"/>
    </row>
    <row r="529" spans="6:18" ht="12.75" customHeight="1">
      <c r="F529" s="56"/>
      <c r="G529" s="56"/>
      <c r="H529" s="56"/>
      <c r="I529" s="56"/>
      <c r="J529" s="41"/>
      <c r="K529" s="56"/>
      <c r="L529" s="56"/>
      <c r="M529" s="56"/>
      <c r="O529" s="41"/>
      <c r="R529" s="56"/>
    </row>
    <row r="530" spans="6:18" ht="12.75" customHeight="1">
      <c r="F530" s="56"/>
      <c r="G530" s="56"/>
      <c r="H530" s="56"/>
      <c r="I530" s="56"/>
      <c r="J530" s="41"/>
      <c r="K530" s="56"/>
      <c r="L530" s="56"/>
      <c r="M530" s="56"/>
      <c r="O530" s="41"/>
      <c r="R530" s="56"/>
    </row>
    <row r="531" spans="6:18" ht="12.75" customHeight="1">
      <c r="F531" s="56"/>
      <c r="G531" s="56"/>
      <c r="H531" s="56"/>
      <c r="I531" s="56"/>
      <c r="J531" s="41"/>
      <c r="K531" s="56"/>
      <c r="L531" s="56"/>
      <c r="M531" s="56"/>
      <c r="O531" s="41"/>
      <c r="R531" s="56"/>
    </row>
    <row r="532" spans="6:18" ht="12.75" customHeight="1">
      <c r="F532" s="56"/>
      <c r="G532" s="56"/>
      <c r="H532" s="56"/>
      <c r="I532" s="56"/>
      <c r="J532" s="41"/>
      <c r="K532" s="56"/>
      <c r="L532" s="56"/>
      <c r="M532" s="56"/>
      <c r="O532" s="41"/>
      <c r="R532" s="56"/>
    </row>
    <row r="533" spans="6:18" ht="12.75" customHeight="1">
      <c r="F533" s="56"/>
      <c r="G533" s="56"/>
      <c r="H533" s="56"/>
      <c r="I533" s="56"/>
      <c r="J533" s="41"/>
      <c r="K533" s="56"/>
      <c r="L533" s="56"/>
      <c r="M533" s="56"/>
      <c r="O533" s="41"/>
      <c r="R533" s="56"/>
    </row>
    <row r="534" spans="6:18" ht="12.75" customHeight="1">
      <c r="F534" s="56"/>
      <c r="G534" s="56"/>
      <c r="H534" s="56"/>
      <c r="I534" s="56"/>
      <c r="J534" s="41"/>
      <c r="K534" s="56"/>
      <c r="L534" s="56"/>
      <c r="M534" s="56"/>
      <c r="O534" s="41"/>
      <c r="R534" s="56"/>
    </row>
    <row r="535" spans="6:18" ht="12.75" customHeight="1">
      <c r="F535" s="56"/>
      <c r="G535" s="56"/>
      <c r="H535" s="56"/>
      <c r="I535" s="56"/>
      <c r="J535" s="41"/>
      <c r="K535" s="56"/>
      <c r="L535" s="56"/>
      <c r="M535" s="56"/>
      <c r="O535" s="41"/>
      <c r="R535" s="56"/>
    </row>
    <row r="536" spans="6:18" ht="12.75" customHeight="1">
      <c r="F536" s="56"/>
      <c r="G536" s="56"/>
      <c r="H536" s="56"/>
      <c r="I536" s="56"/>
      <c r="J536" s="41"/>
      <c r="K536" s="56"/>
      <c r="L536" s="56"/>
      <c r="M536" s="56"/>
      <c r="O536" s="41"/>
      <c r="R536" s="56"/>
    </row>
    <row r="537" spans="6:18" ht="12.75" customHeight="1">
      <c r="F537" s="56"/>
      <c r="G537" s="56"/>
      <c r="H537" s="56"/>
      <c r="I537" s="56"/>
      <c r="J537" s="41"/>
      <c r="K537" s="56"/>
      <c r="L537" s="56"/>
      <c r="M537" s="56"/>
      <c r="O537" s="41"/>
      <c r="R537" s="56"/>
    </row>
    <row r="538" spans="6:18" ht="12.75" customHeight="1">
      <c r="F538" s="56"/>
      <c r="G538" s="56"/>
      <c r="H538" s="56"/>
      <c r="I538" s="56"/>
      <c r="J538" s="41"/>
      <c r="K538" s="56"/>
      <c r="L538" s="56"/>
      <c r="M538" s="56"/>
      <c r="O538" s="41"/>
      <c r="R538" s="56"/>
    </row>
    <row r="539" spans="6:18" ht="12.75" customHeight="1">
      <c r="F539" s="56"/>
      <c r="G539" s="56"/>
      <c r="H539" s="56"/>
      <c r="I539" s="56"/>
      <c r="J539" s="41"/>
      <c r="K539" s="56"/>
      <c r="L539" s="56"/>
      <c r="M539" s="56"/>
      <c r="O539" s="41"/>
      <c r="R539" s="56"/>
    </row>
    <row r="540" spans="6:18" ht="12.75" customHeight="1">
      <c r="F540" s="56"/>
      <c r="G540" s="56"/>
      <c r="H540" s="56"/>
      <c r="I540" s="56"/>
      <c r="J540" s="41"/>
      <c r="K540" s="56"/>
      <c r="L540" s="56"/>
      <c r="M540" s="56"/>
      <c r="O540" s="41"/>
      <c r="R540" s="56"/>
    </row>
    <row r="541" spans="6:18" ht="12.75" customHeight="1">
      <c r="F541" s="56"/>
      <c r="G541" s="56"/>
      <c r="H541" s="56"/>
      <c r="I541" s="56"/>
      <c r="J541" s="41"/>
      <c r="K541" s="56"/>
      <c r="L541" s="56"/>
      <c r="M541" s="56"/>
      <c r="O541" s="41"/>
      <c r="R541" s="56"/>
    </row>
    <row r="542" spans="6:18" ht="12.75" customHeight="1">
      <c r="F542" s="56"/>
      <c r="G542" s="56"/>
      <c r="H542" s="56"/>
      <c r="I542" s="56"/>
      <c r="J542" s="41"/>
      <c r="K542" s="56"/>
      <c r="L542" s="56"/>
      <c r="M542" s="56"/>
      <c r="O542" s="41"/>
      <c r="R542" s="56"/>
    </row>
    <row r="543" spans="6:18" ht="12.75" customHeight="1">
      <c r="F543" s="56"/>
      <c r="G543" s="56"/>
      <c r="H543" s="56"/>
      <c r="I543" s="56"/>
      <c r="J543" s="41"/>
      <c r="K543" s="56"/>
      <c r="L543" s="56"/>
      <c r="M543" s="56"/>
      <c r="O543" s="41"/>
      <c r="R543" s="56"/>
    </row>
    <row r="544" spans="6:18" ht="12.75" customHeight="1">
      <c r="F544" s="56"/>
      <c r="G544" s="56"/>
      <c r="H544" s="56"/>
      <c r="I544" s="56"/>
      <c r="J544" s="41"/>
      <c r="K544" s="56"/>
      <c r="L544" s="56"/>
      <c r="M544" s="56"/>
      <c r="O544" s="41"/>
      <c r="R544" s="56"/>
    </row>
    <row r="545" spans="6:18" ht="12.75" customHeight="1">
      <c r="F545" s="56"/>
      <c r="G545" s="56"/>
      <c r="H545" s="56"/>
      <c r="I545" s="56"/>
      <c r="J545" s="41"/>
      <c r="K545" s="56"/>
      <c r="L545" s="56"/>
      <c r="M545" s="56"/>
      <c r="O545" s="41"/>
      <c r="R545" s="56"/>
    </row>
    <row r="546" spans="6:18" ht="12.75" customHeight="1">
      <c r="F546" s="56"/>
      <c r="G546" s="56"/>
      <c r="H546" s="56"/>
      <c r="I546" s="56"/>
      <c r="J546" s="41"/>
      <c r="K546" s="56"/>
      <c r="L546" s="56"/>
      <c r="M546" s="56"/>
      <c r="O546" s="41"/>
      <c r="R546" s="56"/>
    </row>
    <row r="547" spans="6:18" ht="12.75" customHeight="1">
      <c r="F547" s="56"/>
      <c r="G547" s="56"/>
      <c r="H547" s="56"/>
      <c r="I547" s="56"/>
      <c r="J547" s="41"/>
      <c r="K547" s="56"/>
      <c r="L547" s="56"/>
      <c r="M547" s="56"/>
      <c r="O547" s="41"/>
      <c r="R547" s="56"/>
    </row>
    <row r="548" spans="6:18" ht="12.75" customHeight="1">
      <c r="F548" s="56"/>
      <c r="G548" s="56"/>
      <c r="H548" s="56"/>
      <c r="I548" s="56"/>
      <c r="J548" s="41"/>
      <c r="K548" s="56"/>
      <c r="L548" s="56"/>
      <c r="M548" s="56"/>
      <c r="O548" s="41"/>
      <c r="R548" s="56"/>
    </row>
    <row r="549" spans="6:18" ht="12.75" customHeight="1">
      <c r="F549" s="56"/>
      <c r="G549" s="56"/>
      <c r="H549" s="56"/>
      <c r="I549" s="56"/>
      <c r="J549" s="41"/>
      <c r="K549" s="56"/>
      <c r="L549" s="56"/>
      <c r="M549" s="56"/>
      <c r="O549" s="41"/>
      <c r="R549" s="56"/>
    </row>
    <row r="550" spans="6:18" ht="12.75" customHeight="1">
      <c r="F550" s="56"/>
      <c r="G550" s="56"/>
      <c r="H550" s="56"/>
      <c r="I550" s="56"/>
      <c r="J550" s="41"/>
      <c r="K550" s="56"/>
      <c r="L550" s="56"/>
      <c r="M550" s="56"/>
      <c r="O550" s="41"/>
      <c r="R550" s="56"/>
    </row>
    <row r="551" spans="6:18" ht="12.75" customHeight="1">
      <c r="F551" s="56"/>
      <c r="G551" s="56"/>
      <c r="H551" s="56"/>
      <c r="I551" s="56"/>
      <c r="J551" s="41"/>
      <c r="K551" s="56"/>
      <c r="L551" s="56"/>
      <c r="M551" s="56"/>
      <c r="O551" s="41"/>
      <c r="R551" s="56"/>
    </row>
    <row r="552" spans="6:18" ht="12.75" customHeight="1">
      <c r="F552" s="56"/>
      <c r="G552" s="56"/>
      <c r="H552" s="56"/>
      <c r="I552" s="56"/>
      <c r="J552" s="41"/>
      <c r="K552" s="56"/>
      <c r="L552" s="56"/>
      <c r="M552" s="56"/>
      <c r="O552" s="41"/>
      <c r="R552" s="56"/>
    </row>
    <row r="553" spans="6:18" ht="12.75" customHeight="1">
      <c r="F553" s="56"/>
      <c r="G553" s="56"/>
      <c r="H553" s="56"/>
      <c r="I553" s="56"/>
      <c r="J553" s="41"/>
      <c r="K553" s="56"/>
      <c r="L553" s="56"/>
      <c r="M553" s="56"/>
      <c r="O553" s="41"/>
      <c r="R553" s="56"/>
    </row>
    <row r="554" spans="6:18" ht="12.75" customHeight="1">
      <c r="F554" s="56"/>
      <c r="G554" s="56"/>
      <c r="H554" s="56"/>
      <c r="I554" s="56"/>
      <c r="J554" s="41"/>
      <c r="K554" s="56"/>
      <c r="L554" s="56"/>
      <c r="M554" s="56"/>
      <c r="O554" s="41"/>
      <c r="R554" s="56"/>
    </row>
  </sheetData>
  <autoFilter ref="R1:R377"/>
  <mergeCells count="6">
    <mergeCell ref="P109:P110"/>
    <mergeCell ref="J109:J110"/>
    <mergeCell ref="A109:A110"/>
    <mergeCell ref="B109:B110"/>
    <mergeCell ref="M109:M110"/>
    <mergeCell ref="O109:O110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2022-03-23T02:46:43Z</dcterms:modified>
</cp:coreProperties>
</file>