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F&amp;O)'!$R$1:$R$347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29" i="7"/>
  <c r="M129" s="1"/>
  <c r="K130"/>
  <c r="M130" s="1"/>
  <c r="L85"/>
  <c r="K85"/>
  <c r="L61"/>
  <c r="K61"/>
  <c r="K128"/>
  <c r="M128" s="1"/>
  <c r="L59"/>
  <c r="K59"/>
  <c r="M59" s="1"/>
  <c r="L57"/>
  <c r="K57"/>
  <c r="L55"/>
  <c r="K55"/>
  <c r="M55" s="1"/>
  <c r="L84"/>
  <c r="K84"/>
  <c r="L56"/>
  <c r="K56"/>
  <c r="L82"/>
  <c r="K124"/>
  <c r="M124" s="1"/>
  <c r="K126"/>
  <c r="M126" s="1"/>
  <c r="K127"/>
  <c r="M127" s="1"/>
  <c r="K125"/>
  <c r="M125" s="1"/>
  <c r="K82"/>
  <c r="K122"/>
  <c r="M122" s="1"/>
  <c r="L53"/>
  <c r="K53"/>
  <c r="L40"/>
  <c r="K40"/>
  <c r="K123"/>
  <c r="M123" s="1"/>
  <c r="M96"/>
  <c r="L52"/>
  <c r="K52"/>
  <c r="M52" s="1"/>
  <c r="L54"/>
  <c r="K54"/>
  <c r="K121"/>
  <c r="M121" s="1"/>
  <c r="K120"/>
  <c r="M120" s="1"/>
  <c r="K117"/>
  <c r="M117" s="1"/>
  <c r="K119"/>
  <c r="M119" s="1"/>
  <c r="K118"/>
  <c r="M118" s="1"/>
  <c r="L18"/>
  <c r="K18"/>
  <c r="K112"/>
  <c r="M112" s="1"/>
  <c r="L143"/>
  <c r="K116"/>
  <c r="M116" s="1"/>
  <c r="K115"/>
  <c r="M115" s="1"/>
  <c r="K114"/>
  <c r="M114" s="1"/>
  <c r="K113"/>
  <c r="M113" s="1"/>
  <c r="K51"/>
  <c r="L51"/>
  <c r="L14"/>
  <c r="K14"/>
  <c r="K111"/>
  <c r="M111" s="1"/>
  <c r="M78"/>
  <c r="K78"/>
  <c r="M76"/>
  <c r="K77"/>
  <c r="K76"/>
  <c r="L50"/>
  <c r="K50"/>
  <c r="L41"/>
  <c r="K41"/>
  <c r="L48"/>
  <c r="K48"/>
  <c r="L49"/>
  <c r="K49"/>
  <c r="L46"/>
  <c r="K46"/>
  <c r="L42"/>
  <c r="K42"/>
  <c r="L47"/>
  <c r="K47"/>
  <c r="K110"/>
  <c r="M110" s="1"/>
  <c r="K109"/>
  <c r="M109" s="1"/>
  <c r="L75"/>
  <c r="K75"/>
  <c r="K107"/>
  <c r="M107" s="1"/>
  <c r="K108"/>
  <c r="M108" s="1"/>
  <c r="L80"/>
  <c r="L45"/>
  <c r="K45"/>
  <c r="L12"/>
  <c r="K12"/>
  <c r="K106"/>
  <c r="M106" s="1"/>
  <c r="M40" l="1"/>
  <c r="M61"/>
  <c r="M85"/>
  <c r="M57"/>
  <c r="M53"/>
  <c r="M56"/>
  <c r="M84"/>
  <c r="M82"/>
  <c r="M47"/>
  <c r="M54"/>
  <c r="M18"/>
  <c r="M45"/>
  <c r="M41"/>
  <c r="M46"/>
  <c r="M50"/>
  <c r="M14"/>
  <c r="M51"/>
  <c r="M48"/>
  <c r="M49"/>
  <c r="M12"/>
  <c r="M42"/>
  <c r="M75"/>
  <c r="K105"/>
  <c r="M105" s="1"/>
  <c r="K104"/>
  <c r="M104" s="1"/>
  <c r="K103"/>
  <c r="M103" s="1"/>
  <c r="L74"/>
  <c r="K74"/>
  <c r="L44"/>
  <c r="K44"/>
  <c r="L36"/>
  <c r="K36"/>
  <c r="L17"/>
  <c r="K17"/>
  <c r="L16"/>
  <c r="K16"/>
  <c r="L43"/>
  <c r="K43"/>
  <c r="L72"/>
  <c r="K72"/>
  <c r="K102"/>
  <c r="M102" s="1"/>
  <c r="K101"/>
  <c r="M101" s="1"/>
  <c r="K100"/>
  <c r="M100" s="1"/>
  <c r="K99"/>
  <c r="M99" s="1"/>
  <c r="K98"/>
  <c r="M98" s="1"/>
  <c r="L39"/>
  <c r="K39"/>
  <c r="L73"/>
  <c r="K73"/>
  <c r="M74" l="1"/>
  <c r="M44"/>
  <c r="M17"/>
  <c r="M16"/>
  <c r="M36"/>
  <c r="M43"/>
  <c r="M72"/>
  <c r="M39"/>
  <c r="M73"/>
  <c r="K97" l="1"/>
  <c r="M97" s="1"/>
  <c r="K96"/>
  <c r="L38"/>
  <c r="K38"/>
  <c r="L37"/>
  <c r="K37"/>
  <c r="L13"/>
  <c r="K13"/>
  <c r="L15"/>
  <c r="K15"/>
  <c r="H11"/>
  <c r="M15" l="1"/>
  <c r="M38"/>
  <c r="M13"/>
  <c r="M37"/>
  <c r="L145"/>
  <c r="K145"/>
  <c r="L11"/>
  <c r="K11"/>
  <c r="L144"/>
  <c r="K144"/>
  <c r="K325"/>
  <c r="L325" s="1"/>
  <c r="L10"/>
  <c r="K10"/>
  <c r="M145" l="1"/>
  <c r="M11"/>
  <c r="M144"/>
  <c r="M10"/>
  <c r="K143"/>
  <c r="K317"/>
  <c r="L317" s="1"/>
  <c r="K297"/>
  <c r="L297" s="1"/>
  <c r="K322"/>
  <c r="L322" s="1"/>
  <c r="K321"/>
  <c r="L321" s="1"/>
  <c r="K324"/>
  <c r="L324" s="1"/>
  <c r="K319"/>
  <c r="L319" s="1"/>
  <c r="M7"/>
  <c r="F307"/>
  <c r="K307" s="1"/>
  <c r="L307" s="1"/>
  <c r="K308"/>
  <c r="L308" s="1"/>
  <c r="K299"/>
  <c r="L299" s="1"/>
  <c r="K302"/>
  <c r="L302" s="1"/>
  <c r="K310"/>
  <c r="L310" s="1"/>
  <c r="F301"/>
  <c r="F300"/>
  <c r="K300" s="1"/>
  <c r="L300" s="1"/>
  <c r="F298"/>
  <c r="K298" s="1"/>
  <c r="L298" s="1"/>
  <c r="F278"/>
  <c r="K278" s="1"/>
  <c r="L278" s="1"/>
  <c r="F230"/>
  <c r="K230" s="1"/>
  <c r="L230" s="1"/>
  <c r="K309"/>
  <c r="L309" s="1"/>
  <c r="K313"/>
  <c r="L313" s="1"/>
  <c r="K314"/>
  <c r="L314" s="1"/>
  <c r="K306"/>
  <c r="L306" s="1"/>
  <c r="K316"/>
  <c r="L316" s="1"/>
  <c r="K312"/>
  <c r="L312" s="1"/>
  <c r="K305"/>
  <c r="L305" s="1"/>
  <c r="K294"/>
  <c r="L294" s="1"/>
  <c r="K296"/>
  <c r="L296" s="1"/>
  <c r="K293"/>
  <c r="L293" s="1"/>
  <c r="K295"/>
  <c r="L295" s="1"/>
  <c r="K224"/>
  <c r="L224" s="1"/>
  <c r="K277"/>
  <c r="L277" s="1"/>
  <c r="K291"/>
  <c r="L291" s="1"/>
  <c r="K292"/>
  <c r="L292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2"/>
  <c r="L282" s="1"/>
  <c r="K280"/>
  <c r="L280" s="1"/>
  <c r="K279"/>
  <c r="L279" s="1"/>
  <c r="K274"/>
  <c r="L274" s="1"/>
  <c r="K273"/>
  <c r="L273" s="1"/>
  <c r="K272"/>
  <c r="L272" s="1"/>
  <c r="K269"/>
  <c r="L269" s="1"/>
  <c r="K268"/>
  <c r="L268" s="1"/>
  <c r="K267"/>
  <c r="L267" s="1"/>
  <c r="K266"/>
  <c r="L266" s="1"/>
  <c r="K265"/>
  <c r="L265" s="1"/>
  <c r="K264"/>
  <c r="L264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2"/>
  <c r="L252" s="1"/>
  <c r="K250"/>
  <c r="L250" s="1"/>
  <c r="K248"/>
  <c r="L248" s="1"/>
  <c r="K246"/>
  <c r="L246" s="1"/>
  <c r="K245"/>
  <c r="L245" s="1"/>
  <c r="K244"/>
  <c r="L244" s="1"/>
  <c r="K242"/>
  <c r="L242" s="1"/>
  <c r="K241"/>
  <c r="L241" s="1"/>
  <c r="K240"/>
  <c r="L240" s="1"/>
  <c r="K239"/>
  <c r="K238"/>
  <c r="L238" s="1"/>
  <c r="K237"/>
  <c r="L237" s="1"/>
  <c r="K235"/>
  <c r="L235" s="1"/>
  <c r="K234"/>
  <c r="L234" s="1"/>
  <c r="K233"/>
  <c r="L233" s="1"/>
  <c r="K232"/>
  <c r="L232" s="1"/>
  <c r="K231"/>
  <c r="L231" s="1"/>
  <c r="H229"/>
  <c r="K229" s="1"/>
  <c r="L229" s="1"/>
  <c r="K226"/>
  <c r="L226" s="1"/>
  <c r="K225"/>
  <c r="L225" s="1"/>
  <c r="K223"/>
  <c r="L223" s="1"/>
  <c r="K222"/>
  <c r="L222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H195"/>
  <c r="K195" s="1"/>
  <c r="L195" s="1"/>
  <c r="F194"/>
  <c r="K194" s="1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D7" i="6"/>
  <c r="K6" i="4"/>
  <c r="K6" i="3"/>
  <c r="L6" i="2"/>
  <c r="M143" i="7" l="1"/>
</calcChain>
</file>

<file path=xl/sharedStrings.xml><?xml version="1.0" encoding="utf-8"?>
<sst xmlns="http://schemas.openxmlformats.org/spreadsheetml/2006/main" count="2767" uniqueCount="1097">
  <si>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</si>
  <si>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</si>
  <si>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</si>
  <si>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</si>
  <si>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</si>
  <si>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</si>
  <si>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</si>
  <si>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</si>
  <si>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</si>
  <si>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</si>
  <si>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</si>
  <si>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</si>
  <si>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</si>
  <si>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</si>
  <si>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</si>
  <si>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</si>
  <si>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</si>
  <si>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</si>
  <si>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</si>
  <si>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</si>
  <si>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</si>
  <si>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</si>
  <si>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</si>
  <si>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</si>
  <si>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</si>
  <si>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</si>
  <si>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</si>
  <si>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</si>
  <si>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</si>
  <si>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</si>
  <si>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</si>
  <si>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</si>
  <si>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</si>
  <si>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</si>
  <si>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</si>
  <si>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</si>
  <si>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</si>
  <si>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</si>
  <si>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</si>
  <si>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</si>
  <si>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</si>
  <si>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</si>
  <si>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</si>
  <si>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</si>
  <si>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</si>
  <si>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</si>
  <si>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</si>
  <si>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</si>
  <si>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</si>
  <si>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</si>
  <si>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</si>
  <si>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</si>
  <si>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</si>
  <si>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</si>
  <si>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</si>
  <si>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</si>
  <si>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</si>
  <si>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</si>
  <si>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</si>
  <si>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</si>
  <si>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</si>
  <si>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</si>
  <si>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</si>
  <si>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</si>
  <si>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</si>
  <si>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</si>
  <si>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</si>
  <si>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</si>
  <si>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</si>
  <si>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</si>
  <si>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</si>
  <si>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</si>
  <si>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</si>
  <si>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</si>
  <si>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</si>
  <si>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</si>
  <si>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</si>
  <si>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</si>
  <si>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</si>
  <si>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</si>
  <si>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</si>
  <si>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</si>
  <si>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</si>
  <si>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</si>
  <si>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</si>
  <si>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</si>
  <si>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</si>
  <si>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</si>
  <si>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</si>
  <si>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</si>
  <si>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</si>
  <si>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</si>
  <si>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</si>
  <si>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</si>
  <si>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</si>
  <si>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</si>
  <si>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</si>
  <si>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</si>
  <si>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</si>
  <si>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</si>
  <si>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</si>
  <si>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</si>
  <si>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</si>
  <si>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</si>
  <si>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</si>
  <si>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</si>
  <si>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</si>
  <si>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</si>
  <si>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</si>
  <si>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</si>
  <si>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</si>
  <si>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</si>
  <si>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</si>
  <si>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</si>
  <si>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</si>
  <si>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</si>
  <si>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</si>
  <si>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</si>
  <si>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</si>
  <si>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</si>
  <si>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</si>
  <si>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</si>
  <si>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</si>
  <si>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</si>
  <si>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</si>
  <si>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</si>
  <si>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</si>
  <si>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</si>
  <si>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</si>
  <si>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</si>
  <si>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</si>
  <si>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</si>
  <si>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</si>
  <si>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</si>
  <si>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</si>
  <si>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</si>
  <si>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</si>
  <si>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</si>
  <si>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</si>
  <si>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</si>
  <si>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</si>
  <si>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</si>
  <si>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</si>
  <si>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</si>
  <si>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</si>
  <si>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</si>
  <si>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</si>
  <si>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</si>
  <si>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</si>
  <si>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</si>
  <si>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</si>
  <si>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</si>
  <si>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</si>
  <si>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</si>
  <si>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</si>
  <si>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</si>
  <si>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</si>
  <si>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</si>
  <si>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</si>
  <si>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</si>
  <si>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</si>
  <si>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</si>
  <si>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</si>
  <si>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</si>
  <si>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</si>
  <si>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</si>
  <si>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</si>
  <si>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</si>
  <si>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</si>
  <si>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</si>
  <si>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</si>
  <si>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</si>
  <si>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</si>
  <si>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</si>
  <si>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</si>
  <si>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</si>
  <si>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</si>
  <si>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</si>
  <si>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</si>
  <si>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</si>
  <si>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</si>
  <si>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</si>
  <si>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</si>
  <si>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</si>
  <si>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</si>
  <si>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</si>
  <si>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</si>
  <si>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</si>
  <si>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</si>
  <si>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</si>
  <si>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</si>
  <si>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</si>
  <si>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</si>
  <si>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</si>
  <si>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</si>
  <si>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</si>
  <si>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</si>
  <si>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</si>
  <si>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</si>
  <si>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</si>
  <si>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</si>
  <si>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</si>
  <si>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</si>
  <si>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</si>
  <si>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</si>
  <si>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</si>
  <si>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</si>
  <si>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</si>
  <si>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</si>
  <si>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</si>
  <si>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</si>
  <si>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</si>
  <si>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</si>
  <si>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</si>
  <si>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</si>
  <si>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</si>
  <si>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</si>
  <si>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</si>
  <si>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</si>
  <si>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</si>
  <si>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</si>
  <si>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</si>
  <si>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</si>
  <si>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</si>
  <si>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</si>
  <si>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</si>
  <si>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</si>
  <si>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</si>
  <si>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</si>
  <si>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</si>
  <si>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</si>
  <si>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</si>
  <si>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</si>
  <si>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</si>
  <si>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</si>
  <si>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</si>
  <si>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</si>
  <si>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</si>
  <si>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</si>
  <si>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</si>
  <si>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</si>
  <si>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</si>
  <si>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</si>
  <si>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</si>
  <si>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</si>
  <si>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</si>
  <si>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</si>
  <si>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</si>
  <si>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</si>
  <si>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</si>
  <si>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</si>
  <si>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</si>
  <si>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</si>
  <si>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</si>
  <si>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</si>
  <si>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</si>
  <si>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</si>
  <si>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</si>
  <si>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</si>
  <si>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</si>
  <si>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</si>
  <si>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</si>
  <si>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</si>
  <si>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</si>
  <si>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</si>
  <si>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</si>
  <si>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</si>
  <si>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</si>
  <si>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</si>
  <si>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</si>
  <si>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</si>
  <si>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</si>
  <si>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</si>
  <si>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</si>
  <si>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</si>
  <si>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</si>
  <si>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</si>
  <si>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</si>
  <si>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</si>
  <si>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</si>
  <si>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</si>
  <si>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</si>
  <si>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</si>
  <si>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</si>
  <si>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</si>
  <si>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</si>
  <si>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</si>
  <si>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</si>
  <si>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</si>
  <si>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</si>
  <si>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</si>
  <si>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</si>
  <si>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</si>
  <si>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</si>
  <si>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</si>
  <si>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</si>
  <si>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</si>
  <si>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</si>
  <si>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</si>
  <si>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</si>
  <si>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</si>
  <si>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</si>
  <si>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</si>
  <si>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</si>
  <si>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</si>
  <si>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</si>
  <si>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</si>
  <si>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</si>
  <si>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</si>
  <si>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</si>
  <si>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</si>
  <si>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</si>
  <si>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</si>
  <si>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</si>
  <si>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</si>
  <si>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</si>
  <si>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</si>
  <si>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</si>
  <si>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</si>
  <si>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</si>
  <si>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</si>
  <si>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</si>
  <si>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</si>
  <si>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</si>
  <si>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</si>
  <si>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</si>
  <si>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</si>
  <si>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</si>
  <si>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</si>
  <si>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</si>
  <si>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</si>
  <si>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</si>
  <si>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</si>
  <si>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</si>
  <si>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</si>
  <si>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</si>
  <si>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</si>
  <si>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</si>
  <si>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</si>
  <si>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</si>
  <si>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</si>
  <si>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</si>
  <si>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</si>
  <si>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</si>
  <si>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</si>
  <si>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</si>
  <si>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</si>
  <si>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</si>
  <si>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</si>
  <si>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</si>
  <si>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</si>
  <si>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</si>
  <si>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</si>
  <si>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</si>
  <si>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</si>
  <si>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</si>
  <si>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</si>
  <si>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</si>
  <si>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</si>
  <si>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</si>
  <si>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</si>
  <si>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</si>
  <si>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</si>
  <si>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</si>
  <si>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</si>
  <si>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</si>
  <si>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</si>
  <si>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</si>
  <si>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</si>
  <si>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</si>
  <si>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</si>
  <si>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</si>
  <si>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</si>
  <si>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</si>
  <si>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</si>
  <si>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</si>
  <si>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</si>
  <si>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</si>
  <si>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</si>
  <si>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</si>
  <si>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</si>
  <si>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</si>
  <si>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</si>
  <si>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</si>
  <si>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</si>
  <si>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</si>
  <si>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</si>
  <si>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</si>
  <si>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</si>
  <si>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</si>
  <si>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</si>
  <si>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</si>
  <si>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</si>
  <si>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</si>
  <si>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</si>
  <si>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</si>
  <si>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</si>
  <si>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</si>
  <si>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</si>
  <si>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</si>
  <si>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</si>
  <si>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</si>
  <si>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</si>
  <si>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</si>
  <si>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</si>
  <si>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</si>
  <si>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</si>
  <si>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</si>
  <si>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</si>
  <si>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</si>
  <si>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</si>
  <si>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</si>
  <si>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</si>
  <si>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</si>
  <si>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</si>
  <si>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</si>
  <si>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</si>
  <si>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</si>
  <si>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</si>
  <si>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</si>
  <si>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</si>
  <si>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</si>
  <si>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</si>
  <si>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</si>
  <si>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</si>
  <si>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</si>
  <si>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</si>
  <si>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</si>
  <si>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</si>
  <si>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</si>
  <si>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</si>
  <si>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</si>
  <si>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</si>
  <si>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</si>
  <si>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</si>
  <si>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</si>
  <si>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</si>
  <si>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</si>
  <si>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</si>
  <si>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</si>
  <si>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</si>
  <si>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</si>
  <si>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</si>
  <si>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</si>
  <si>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</si>
  <si>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</si>
  <si>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</si>
  <si>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</si>
  <si>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</si>
  <si>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</si>
  <si>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</si>
  <si>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</si>
  <si>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</si>
  <si>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</si>
  <si>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</si>
  <si>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</si>
  <si>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</si>
  <si>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</si>
  <si>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</si>
  <si>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</si>
  <si>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</si>
  <si>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</si>
  <si>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</si>
  <si>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</si>
  <si>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</si>
  <si>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</si>
  <si>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</si>
  <si>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</si>
  <si>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</si>
  <si>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</si>
  <si>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</si>
  <si>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</si>
  <si>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</si>
  <si>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</si>
  <si>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</si>
  <si>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</si>
  <si>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</si>
  <si>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</si>
  <si>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</si>
  <si>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</si>
  <si>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</si>
  <si>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</si>
  <si>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</si>
  <si>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</si>
  <si>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</si>
  <si>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</si>
  <si>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</si>
  <si>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</si>
  <si>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</si>
  <si>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</si>
  <si>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</si>
  <si>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</si>
  <si>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</si>
  <si>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</si>
  <si>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</si>
  <si>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</si>
  <si>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</si>
  <si>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</si>
  <si>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</si>
  <si>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</si>
  <si>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</si>
  <si>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</si>
  <si>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</si>
  <si>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</si>
  <si>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</si>
  <si>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</si>
  <si>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</si>
  <si>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</si>
  <si>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</si>
  <si>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</si>
  <si>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</si>
  <si>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</si>
  <si>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</si>
  <si>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</si>
  <si>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</si>
  <si>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</si>
  <si>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</si>
  <si>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</si>
  <si>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</si>
  <si>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</si>
  <si>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</si>
  <si>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</si>
  <si>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</si>
  <si>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</si>
  <si>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</si>
  <si>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</si>
  <si>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</si>
  <si>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</si>
  <si>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</si>
  <si>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</si>
  <si>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</si>
  <si>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</si>
  <si>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</si>
  <si>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</si>
  <si>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</si>
  <si>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</si>
  <si>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</si>
  <si>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</si>
  <si>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</si>
  <si>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</si>
  <si>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</si>
  <si>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</si>
  <si>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</si>
  <si>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</si>
  <si>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</si>
  <si>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</si>
  <si>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</si>
  <si>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</si>
  <si>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</si>
  <si>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</si>
  <si>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</si>
  <si>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</si>
  <si>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</si>
  <si>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</si>
  <si>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</si>
  <si>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</si>
  <si>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</si>
  <si>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</si>
  <si>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</si>
  <si>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</si>
  <si>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</si>
  <si>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</si>
  <si>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</si>
  <si>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</si>
  <si>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</si>
  <si>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</si>
  <si>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</si>
  <si>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</si>
  <si>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</si>
  <si>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</si>
  <si>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</si>
  <si>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</si>
  <si>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</si>
  <si>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</si>
  <si>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</si>
  <si>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</si>
  <si>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</si>
  <si>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</si>
  <si>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</si>
  <si>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</si>
  <si>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</si>
  <si>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</si>
  <si>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</si>
  <si>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</si>
  <si>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</si>
  <si>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</si>
  <si>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</si>
  <si>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</si>
  <si>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</si>
  <si>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</si>
  <si>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</si>
  <si>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</si>
  <si>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</si>
  <si>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</si>
  <si>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</si>
  <si>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</si>
  <si>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</si>
  <si>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</si>
  <si>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</si>
  <si>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</si>
  <si>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</si>
  <si>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</si>
  <si>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</si>
  <si>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</si>
  <si>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</si>
  <si>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</si>
  <si>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</si>
  <si>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</si>
  <si>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</si>
  <si>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</si>
  <si>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</si>
  <si>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</si>
  <si>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</si>
  <si>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</si>
  <si>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</si>
  <si>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</si>
  <si>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</si>
  <si>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</si>
  <si>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</si>
  <si>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</si>
  <si>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</si>
  <si>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</si>
  <si>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</si>
  <si>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</si>
  <si>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</si>
  <si>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</si>
  <si>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</si>
  <si>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</si>
  <si>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</si>
  <si>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</si>
  <si>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</si>
  <si>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</si>
  <si>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</si>
  <si>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</si>
  <si>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</si>
  <si>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</si>
  <si>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</si>
  <si>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</si>
  <si>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</si>
  <si>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</si>
  <si>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</si>
  <si>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</si>
  <si>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</si>
  <si>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</si>
  <si>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</si>
  <si>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</si>
  <si>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</si>
  <si>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</si>
  <si>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</si>
  <si>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</si>
  <si>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</si>
  <si>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</si>
  <si>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</si>
  <si>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</si>
  <si>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</si>
  <si>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</si>
  <si>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</si>
  <si>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</si>
  <si>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</si>
  <si>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</si>
  <si>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</si>
  <si>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</si>
  <si>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</si>
  <si>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</si>
  <si>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</si>
  <si>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</si>
  <si>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</si>
  <si>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</si>
  <si>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</si>
  <si>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</si>
  <si>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</si>
  <si>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</si>
  <si>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</si>
  <si>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</si>
  <si>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</si>
  <si>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</si>
  <si>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</si>
  <si>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</si>
  <si>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</si>
  <si>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</si>
  <si>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</si>
  <si>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</si>
  <si>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</si>
  <si>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</si>
  <si>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</si>
  <si>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</si>
  <si>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</si>
  <si>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</si>
  <si>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</si>
  <si>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</si>
  <si>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</si>
  <si>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</si>
  <si>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</si>
  <si>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</si>
  <si>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</si>
  <si>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</si>
  <si>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</si>
  <si>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</si>
  <si>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</si>
  <si>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</si>
  <si>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</si>
  <si>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</si>
  <si>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</si>
  <si>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</si>
  <si>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</si>
  <si>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</si>
  <si>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</si>
  <si>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</si>
  <si>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</si>
  <si>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</si>
  <si>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</si>
  <si>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</si>
  <si>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</si>
  <si>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</si>
  <si>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</si>
  <si>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</si>
  <si>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</si>
  <si>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</si>
  <si>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</si>
  <si>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</si>
  <si>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</si>
  <si>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</si>
  <si>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</si>
  <si>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</si>
  <si>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</si>
  <si>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</si>
  <si>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</si>
  <si>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</si>
  <si>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</si>
  <si>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</si>
  <si>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</si>
  <si>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</si>
  <si>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</si>
  <si>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</si>
  <si>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</si>
  <si>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</si>
  <si>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</si>
  <si>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</si>
  <si>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</si>
  <si>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</si>
  <si>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</si>
  <si>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</si>
  <si>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</si>
  <si>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</si>
  <si>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</si>
  <si>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</si>
  <si>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</si>
  <si>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</si>
  <si>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</si>
  <si>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</si>
  <si>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</si>
  <si>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</si>
  <si>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</si>
  <si>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</si>
  <si>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</si>
  <si>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</si>
  <si>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</si>
  <si>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</si>
  <si>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</si>
  <si>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</si>
  <si>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</si>
  <si>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</si>
  <si>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</si>
  <si>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</si>
  <si>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</si>
  <si>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</si>
  <si>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</si>
  <si>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</si>
  <si>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</si>
  <si>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</si>
  <si>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</si>
  <si>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</si>
  <si>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</si>
  <si>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</si>
  <si>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</si>
  <si>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</si>
  <si>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</si>
  <si>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</si>
  <si>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</si>
  <si>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</si>
  <si>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</si>
  <si>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</si>
  <si>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</si>
  <si>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</si>
  <si>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</si>
  <si>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</si>
  <si>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</si>
  <si>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</si>
  <si>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</si>
  <si>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</si>
  <si>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</si>
  <si>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</si>
  <si>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</si>
  <si>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</si>
  <si>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</si>
  <si>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</si>
  <si>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</si>
  <si>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</si>
  <si>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</si>
  <si>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</si>
  <si>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</si>
  <si>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</si>
  <si>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</si>
  <si>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</si>
  <si>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</si>
  <si>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</si>
  <si>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</si>
  <si>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</si>
  <si>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</si>
  <si>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</si>
  <si>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</si>
  <si>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</si>
  <si>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</si>
  <si>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</si>
  <si>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</si>
  <si>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</si>
  <si>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</si>
  <si>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</si>
  <si>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</si>
  <si>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</si>
  <si>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</si>
  <si>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</si>
  <si>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</si>
  <si>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</si>
  <si>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</si>
  <si>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</si>
  <si>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</si>
  <si>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</si>
  <si>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</si>
  <si>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</si>
  <si>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</si>
  <si>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</si>
  <si>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</si>
  <si>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</si>
  <si>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</si>
  <si>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</si>
  <si>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</si>
  <si>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</si>
  <si>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</si>
  <si>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</si>
  <si>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</si>
  <si>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</si>
  <si>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</si>
  <si>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</si>
  <si>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Profit of Rs.21.5/-</t>
  </si>
  <si>
    <t>Part profit of Rs.80/-</t>
  </si>
  <si>
    <t>3050-3250</t>
  </si>
  <si>
    <t>5700-5800</t>
  </si>
  <si>
    <t>350-360</t>
  </si>
  <si>
    <t xml:space="preserve">HDFCLIFE </t>
  </si>
  <si>
    <t>715-725</t>
  </si>
  <si>
    <t xml:space="preserve">RELIANCE </t>
  </si>
  <si>
    <t>2300-2400</t>
  </si>
  <si>
    <t xml:space="preserve">IGL </t>
  </si>
  <si>
    <t>545-564</t>
  </si>
  <si>
    <t>107-112</t>
  </si>
  <si>
    <t>Buy&lt;&gt;</t>
  </si>
  <si>
    <t>2000-2050</t>
  </si>
  <si>
    <t>PIIND APRIL FUT</t>
  </si>
  <si>
    <t>2350-2370</t>
  </si>
  <si>
    <t>560-580</t>
  </si>
  <si>
    <t>710-720</t>
  </si>
  <si>
    <t>3750-3800</t>
  </si>
  <si>
    <t>Profit of Rs.38.75/-</t>
  </si>
  <si>
    <t>Profit of Rs.450/-</t>
  </si>
  <si>
    <t>Profit of Rs.460/-</t>
  </si>
  <si>
    <t>NIFTY 14600 PE 08-APR</t>
  </si>
  <si>
    <t>150-170</t>
  </si>
  <si>
    <t>Loss of Rs.36/-</t>
  </si>
  <si>
    <t>BANKNIFTY 32900 PE 08-APR</t>
  </si>
  <si>
    <t>BHARTIARTL APRIL FUT</t>
  </si>
  <si>
    <t>535-540</t>
  </si>
  <si>
    <t>Retail Research Technical Calls &amp; Fundamental Performance Report for the month of April-2021</t>
  </si>
  <si>
    <t>1465-1475</t>
  </si>
  <si>
    <t>1600-1700</t>
  </si>
  <si>
    <t>Profit of Rs.100/-</t>
  </si>
  <si>
    <t>NIFTY 14800 CE 08-APR</t>
  </si>
  <si>
    <t>930-940</t>
  </si>
  <si>
    <t xml:space="preserve">EXIDEIND </t>
  </si>
  <si>
    <t>181-183</t>
  </si>
  <si>
    <t>195-200</t>
  </si>
  <si>
    <t>Profit of Rs.2.5/-</t>
  </si>
  <si>
    <t>Profit of Rs.90/-</t>
  </si>
  <si>
    <t>585-590</t>
  </si>
  <si>
    <t>Profit of Rs.6.5/-</t>
  </si>
  <si>
    <t>BPCL 420 PE APR</t>
  </si>
  <si>
    <t>NIFTY 14700 CE 08-APR</t>
  </si>
  <si>
    <t>140-150</t>
  </si>
  <si>
    <t>Profit of Rs.15/-</t>
  </si>
  <si>
    <t>Profit of Rs.17/-</t>
  </si>
  <si>
    <t>Profit of Rs.45/-</t>
  </si>
  <si>
    <t>Sell</t>
  </si>
  <si>
    <t>Profit of Rs.9.5/-</t>
  </si>
  <si>
    <t>Profit of Rs.1.05/-</t>
  </si>
  <si>
    <t>Profit of Rs.31.5/-</t>
  </si>
  <si>
    <t>Profit of Rs.110/-</t>
  </si>
  <si>
    <t>Profit of Rs.14.5/-</t>
  </si>
  <si>
    <t>AARTIIND APRIL FUT</t>
  </si>
  <si>
    <t>1400-1410</t>
  </si>
  <si>
    <t>440-450</t>
  </si>
  <si>
    <t>Profit of Rs.10.5/-</t>
  </si>
  <si>
    <t>524-530</t>
  </si>
  <si>
    <t>NIFTY 14700 PE 08-APR</t>
  </si>
  <si>
    <t>Loss of Rs.42/-</t>
  </si>
  <si>
    <t>BANKNIFTY 32600 PE 08-APR</t>
  </si>
  <si>
    <t>Loss of Rs.200/-</t>
  </si>
  <si>
    <t>567-571</t>
  </si>
  <si>
    <t>620-640</t>
  </si>
  <si>
    <t>TCS APRIL FUT</t>
  </si>
  <si>
    <t>3380-3390</t>
  </si>
  <si>
    <t>HEROMOTOCO APRIL FUT</t>
  </si>
  <si>
    <t>HCLTECH APR FUT</t>
  </si>
  <si>
    <t>HCLTECH APR 1090 CE</t>
  </si>
  <si>
    <t>Profit of Rs.1.0/-</t>
  </si>
  <si>
    <t>HEROMOTOCO APR 3050 CE</t>
  </si>
  <si>
    <t>Profit of Rs.175/-</t>
  </si>
  <si>
    <t xml:space="preserve">LTI </t>
  </si>
  <si>
    <t>4500 -4550</t>
  </si>
  <si>
    <t>TECHM APR FUT</t>
  </si>
  <si>
    <t>TECHM APR 1100 CE</t>
  </si>
  <si>
    <t>Loss of Rs.10/-</t>
  </si>
  <si>
    <t>ANURAS</t>
  </si>
  <si>
    <t>550-560</t>
  </si>
  <si>
    <t>NIFTY 14900 PE 08-APR</t>
  </si>
  <si>
    <t>Profit of Rs.16/-</t>
  </si>
  <si>
    <t xml:space="preserve">ZEEL 210 CE APR </t>
  </si>
  <si>
    <t>9.0-10</t>
  </si>
  <si>
    <t>Profit of Rs.28.5/-</t>
  </si>
  <si>
    <t>Profit of Rs.14/-</t>
  </si>
  <si>
    <t>Profit of Rs.29.50/-</t>
  </si>
  <si>
    <t>Profit of Rs.0.75/-</t>
  </si>
  <si>
    <t xml:space="preserve">HDFCBANK 1460 CE APR </t>
  </si>
  <si>
    <t>50-55</t>
  </si>
  <si>
    <t>1500-1530</t>
  </si>
  <si>
    <t>Profit of Rs.50/-</t>
  </si>
  <si>
    <t>Profit of Rs.20/-</t>
  </si>
  <si>
    <t>Profit of Rs.115/-</t>
  </si>
  <si>
    <t xml:space="preserve">NATIONALUM </t>
  </si>
  <si>
    <t>56-55</t>
  </si>
  <si>
    <t>1900-1920</t>
  </si>
  <si>
    <t>1430-1450</t>
  </si>
  <si>
    <t>1550-1600</t>
  </si>
  <si>
    <t>Profit of Rs.0.95/-</t>
  </si>
  <si>
    <t>Loss of Rs.13.5/-</t>
  </si>
  <si>
    <t>Loss of Rs.30/-</t>
  </si>
  <si>
    <t>Loss of Rs.50/-</t>
  </si>
  <si>
    <t>Loss of Rs.46/-</t>
  </si>
  <si>
    <t>Loss of Rs.22/-</t>
  </si>
  <si>
    <t>Loss of Rs.15.5/-</t>
  </si>
  <si>
    <t>Loss of Rs.125/-</t>
  </si>
  <si>
    <t>Loss of Rs.1.25/-</t>
  </si>
  <si>
    <t>Loss of Rs.5.5/-</t>
  </si>
  <si>
    <t>NIFTY 14200 PE 15-APR</t>
  </si>
  <si>
    <t>BANKNIFTY 31000 PE 15-APR</t>
  </si>
  <si>
    <t>600-700</t>
  </si>
  <si>
    <t>Loss of Rs.150/-</t>
  </si>
  <si>
    <t>INFY 1420 CE APR</t>
  </si>
  <si>
    <t>40-45</t>
  </si>
  <si>
    <t>HEROMOTOCO 2950 CE APR</t>
  </si>
  <si>
    <t>Profit of Rs.7/-</t>
  </si>
  <si>
    <t>Profit of Rs.4.5/-</t>
  </si>
  <si>
    <t>Profit of Rs.5/-</t>
  </si>
  <si>
    <t>2700-2750</t>
  </si>
  <si>
    <t>No profit no loss</t>
  </si>
  <si>
    <t>Loss of Rs.41.5/-</t>
  </si>
  <si>
    <t>4100-4150</t>
  </si>
  <si>
    <t>4500-4600</t>
  </si>
  <si>
    <t>35-40</t>
  </si>
  <si>
    <t>Profit of Rs.3.5/-</t>
  </si>
  <si>
    <t>NIFTY 14400 PE 15-APR</t>
  </si>
  <si>
    <t>Loss of Rs.27/-</t>
  </si>
  <si>
    <t>730-735</t>
  </si>
  <si>
    <t>ESCORT</t>
  </si>
  <si>
    <t>Loss of Rs.75/-</t>
  </si>
  <si>
    <t>HDFCBANK 1460 CE APR</t>
  </si>
  <si>
    <t>45-50</t>
  </si>
  <si>
    <t>BAJAJ-AUTO 3700 CE APR</t>
  </si>
  <si>
    <t xml:space="preserve">BHARTIARTL 550 CE APR </t>
  </si>
  <si>
    <t>HDFCBANK 1480 CE APR</t>
  </si>
  <si>
    <t>30-35</t>
  </si>
  <si>
    <t>LUPIN 1110 CE APR</t>
  </si>
  <si>
    <t>Profit of Rs.11/-</t>
  </si>
  <si>
    <t>560-565</t>
  </si>
  <si>
    <t>Profit of Rs.12.5/-</t>
  </si>
  <si>
    <t>Profit of Rs.63.5/-</t>
  </si>
  <si>
    <t>4300-4400</t>
  </si>
  <si>
    <t xml:space="preserve">GRANULES APR FUT </t>
  </si>
  <si>
    <t>ABVL</t>
  </si>
  <si>
    <t>GSS</t>
  </si>
  <si>
    <t>OZONEWORLD</t>
  </si>
  <si>
    <t>GSS Infotech Limited</t>
  </si>
  <si>
    <t>Loss of Rs.2.25/-</t>
  </si>
  <si>
    <t>Loss of Rs.72.5/-</t>
  </si>
  <si>
    <t>HCLTECH 1040 CE APR</t>
  </si>
  <si>
    <t>22-25</t>
  </si>
  <si>
    <t>NIFTY 14200 PE 22-APR</t>
  </si>
  <si>
    <t xml:space="preserve"> NIFTY 14200 PE 22-APR</t>
  </si>
  <si>
    <t>590-600</t>
  </si>
  <si>
    <t>Profit of Rs.6/-</t>
  </si>
  <si>
    <t>ALKEM APR FUT</t>
  </si>
  <si>
    <t>2760-2770</t>
  </si>
  <si>
    <t>2880-2900</t>
  </si>
  <si>
    <t xml:space="preserve">ESCORTS </t>
  </si>
  <si>
    <t>1270-1280</t>
  </si>
  <si>
    <t>AUROPHARMA APR FUT</t>
  </si>
  <si>
    <t>2585-2595</t>
  </si>
  <si>
    <t xml:space="preserve">HCLTECH APR FUT </t>
  </si>
  <si>
    <t>1760-1770</t>
  </si>
  <si>
    <t>1900-1950</t>
  </si>
  <si>
    <t>Profit of Rs.19.5/-</t>
  </si>
  <si>
    <t>Profit of Rs.2/-</t>
  </si>
  <si>
    <t>TERRASCOPE</t>
  </si>
  <si>
    <t>SUNIL .</t>
  </si>
  <si>
    <t>CANARA BANK SECURITIES LTD</t>
  </si>
  <si>
    <t>VIKRAMKUMAR KARANRAJ SAKARIA HUF DAKSH CORPORATION</t>
  </si>
  <si>
    <t>Solara Active Pha Sci Ltd</t>
  </si>
  <si>
    <t>KDDL-RE</t>
  </si>
  <si>
    <t>KDDL RE</t>
  </si>
  <si>
    <t>VIKASECO</t>
  </si>
  <si>
    <t>Vikas EcoTech Limited</t>
  </si>
  <si>
    <t>Loss of Rs.23.5/-</t>
  </si>
  <si>
    <t>Profit of Rs.13/-</t>
  </si>
  <si>
    <t>Loss of Rs.9.5/-</t>
  </si>
  <si>
    <t>Loss of Rs.155/-</t>
  </si>
  <si>
    <t>Profit of Rs.29/-</t>
  </si>
  <si>
    <t>Profit of Rs.16.5/-</t>
  </si>
  <si>
    <t>Loss of Rs.52.5/-</t>
  </si>
  <si>
    <t>BHARTIARTL 540 CE APR</t>
  </si>
  <si>
    <t xml:space="preserve"> IGL </t>
  </si>
  <si>
    <t>508-512</t>
  </si>
  <si>
    <t>535-545</t>
  </si>
  <si>
    <t>Loss of Rs.20/-</t>
  </si>
  <si>
    <t>Profit of Rs.4/-</t>
  </si>
  <si>
    <t xml:space="preserve">BPCL 415 CE APR </t>
  </si>
  <si>
    <t>6.4-6.6</t>
  </si>
  <si>
    <t>Profit of Rs.1/-</t>
  </si>
  <si>
    <t>NIFTY 14000 PE 22-APR</t>
  </si>
  <si>
    <t>30-33</t>
  </si>
  <si>
    <t>70-80</t>
  </si>
  <si>
    <t>EYANTRA INDUSTRIES PRIVATE LIMITED</t>
  </si>
  <si>
    <t>DLCL</t>
  </si>
  <si>
    <t>AJAY KUMAR SEHGAL .</t>
  </si>
  <si>
    <t>GUJHOTE</t>
  </si>
  <si>
    <t>VIREN SHANTILAL SHAH</t>
  </si>
  <si>
    <t>MNIL</t>
  </si>
  <si>
    <t>REKHA DAGAR</t>
  </si>
  <si>
    <t>DEEPAK KUMAR</t>
  </si>
  <si>
    <t>ALKA SINGH</t>
  </si>
  <si>
    <t>OSIAJEE</t>
  </si>
  <si>
    <t>ACVC FOREX PRIVATE LIMITED</t>
  </si>
  <si>
    <t>AARNAH CAPITAL ADVISORS PVT LTD</t>
  </si>
  <si>
    <t>JAYANTA RAY CHOUDHURY</t>
  </si>
  <si>
    <t>RAJKUMAR SINGH</t>
  </si>
  <si>
    <t>ARUN DASHRATHBHAI PRAJAPATI</t>
  </si>
  <si>
    <t>RAWEDGE</t>
  </si>
  <si>
    <t>NNM SECURITIES PVT LTD</t>
  </si>
  <si>
    <t>SHASHANK PRAVINCHANDRA DOSHI</t>
  </si>
  <si>
    <t>SSPNFIN</t>
  </si>
  <si>
    <t>SHIVA KUMAR</t>
  </si>
  <si>
    <t>CHANDA SONI</t>
  </si>
  <si>
    <t>BHARAT BHUSHAN</t>
  </si>
  <si>
    <t>ESPS FINSERVE PRIVATE LIMITED</t>
  </si>
  <si>
    <t>SUBASH RAMASHISH MISHRA</t>
  </si>
  <si>
    <t>SWAGTAM</t>
  </si>
  <si>
    <t>RAMILABEN RASIKLAL DOSHI</t>
  </si>
  <si>
    <t>PUSHP LATA SHARMA</t>
  </si>
  <si>
    <t>OMOLARA TEXTILES PRIVATE LIMITED</t>
  </si>
  <si>
    <t>GOPAL AGARWAL</t>
  </si>
  <si>
    <t>DHARMENDRA LAKHAN SINGH SINH</t>
  </si>
  <si>
    <t>SHANKARLAL KUMHAR</t>
  </si>
  <si>
    <t>TOWASOK</t>
  </si>
  <si>
    <t>SHARAD KANAYALAL SHAH</t>
  </si>
  <si>
    <t>ANJU DEVI AGRAWAL</t>
  </si>
  <si>
    <t>VMV</t>
  </si>
  <si>
    <t>RAMESH RAMSHANKAR VYAS</t>
  </si>
  <si>
    <t>RANA PARTHRAJSINH SIDDHRAJSINH</t>
  </si>
  <si>
    <t>ALPA</t>
  </si>
  <si>
    <t>Alpa Laboratories Limited</t>
  </si>
  <si>
    <t>GAURAV DOSHI</t>
  </si>
  <si>
    <t>URMILA  DOSHI</t>
  </si>
  <si>
    <t>MAHESHWARI</t>
  </si>
  <si>
    <t>Maheshwari Logistics Limi</t>
  </si>
  <si>
    <t>NIRMAN COMMODITIES PRIVATE LIMITED</t>
  </si>
  <si>
    <t>SONAHISONA</t>
  </si>
  <si>
    <t>Sona Hi Sona Jewell G Ltd</t>
  </si>
  <si>
    <t>TOPGAIN FINANCE PRIVATE LIMITED</t>
  </si>
  <si>
    <t>Wockhardt Ltd.</t>
  </si>
  <si>
    <t>XTX MARKETS LLP</t>
  </si>
  <si>
    <t>JUPITER INDIA FUND</t>
  </si>
  <si>
    <t>ELEVATION CAPITAL V FII HOLDINGS LIMITED</t>
  </si>
  <si>
    <t>MITTAL</t>
  </si>
  <si>
    <t>Mittal Life Style Limited</t>
  </si>
  <si>
    <t>NAGARATHNAMMA  .</t>
  </si>
  <si>
    <t>JITESH  DEVENDRA</t>
  </si>
  <si>
    <t>VIVIMEDLAB</t>
  </si>
  <si>
    <t>Vivimed Labs Limited</t>
  </si>
  <si>
    <t>TUSHAR RAMESHCHANDRA MEHTA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</si>
</sst>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4" fontId="47" fillId="0" borderId="0" applyFont="0" applyFill="0" applyBorder="0" applyAlignment="0" applyProtection="0"/>
  </cellStyleXfs>
  <cellXfs count="595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6" fillId="2" borderId="4" xfId="0" applyNumberFormat="1" applyFont="1" applyFill="1" applyBorder="1" applyAlignment="1">
      <alignment horizontal="left"/>
    </xf>
    <xf numFmtId="168" fontId="46" fillId="14" borderId="11" xfId="0" applyNumberFormat="1" applyFont="1" applyFill="1" applyBorder="1" applyAlignment="1">
      <alignment horizontal="left"/>
    </xf>
    <xf numFmtId="168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6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6" fillId="2" borderId="35" xfId="0" applyNumberFormat="1" applyFont="1" applyFill="1" applyBorder="1" applyAlignment="1">
      <alignment horizontal="center" vertical="center"/>
    </xf>
    <xf numFmtId="166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6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5" fontId="46" fillId="58" borderId="35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65" fontId="46" fillId="45" borderId="35" xfId="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6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70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170" fontId="7" fillId="45" borderId="35" xfId="0" applyNumberFormat="1" applyFont="1" applyFill="1" applyBorder="1" applyAlignment="1">
      <alignment horizontal="center" vertical="center"/>
    </xf>
    <xf numFmtId="164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5" borderId="0" xfId="0" applyFont="1" applyFill="1" applyAlignment="1">
      <alignment horizontal="center"/>
    </xf>
    <xf numFmtId="0" fontId="7" fillId="45" borderId="36" xfId="0" applyFont="1" applyFill="1" applyBorder="1" applyAlignment="1">
      <alignment horizontal="center" vertical="center"/>
    </xf>
    <xf numFmtId="16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8" borderId="9" xfId="0" applyFont="1" applyFill="1" applyBorder="1" applyAlignment="1">
      <alignment horizontal="center"/>
    </xf>
    <xf numFmtId="15" fontId="0" fillId="58" borderId="0" xfId="0" applyNumberFormat="1" applyFill="1" applyBorder="1" applyAlignment="1">
      <alignment horizontal="center" vertical="center"/>
    </xf>
    <xf numFmtId="164" fontId="8" fillId="58" borderId="35" xfId="160" applyFont="1" applyFill="1" applyBorder="1" applyAlignment="1">
      <alignment horizontal="left" vertical="center"/>
    </xf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166" fontId="46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166" fontId="0" fillId="2" borderId="35" xfId="0" applyNumberForma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/>
    </xf>
    <xf numFmtId="0" fontId="7" fillId="45" borderId="36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5" fontId="0" fillId="45" borderId="35" xfId="0" applyNumberFormat="1" applyFill="1" applyBorder="1" applyAlignment="1">
      <alignment horizontal="center" vertical="center"/>
    </xf>
    <xf numFmtId="166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1" fontId="46" fillId="58" borderId="35" xfId="0" applyNumberFormat="1" applyFont="1" applyFill="1" applyBorder="1" applyAlignment="1">
      <alignment horizontal="center" vertical="center"/>
    </xf>
    <xf numFmtId="0" fontId="46" fillId="45" borderId="35" xfId="0" applyNumberFormat="1" applyFont="1" applyFill="1" applyBorder="1" applyAlignment="1">
      <alignment horizontal="center" vertical="center"/>
    </xf>
    <xf numFmtId="0" fontId="0" fillId="45" borderId="35" xfId="0" applyNumberFormat="1" applyFill="1" applyBorder="1" applyAlignment="1">
      <alignment horizontal="center" vertical="center"/>
    </xf>
    <xf numFmtId="15" fontId="0" fillId="45" borderId="35" xfId="0" applyNumberFormat="1" applyFill="1" applyBorder="1" applyAlignment="1">
      <alignment horizontal="center" vertical="center"/>
    </xf>
    <xf numFmtId="164" fontId="46" fillId="45" borderId="35" xfId="160" applyFont="1" applyFill="1" applyBorder="1" applyAlignment="1">
      <alignment horizontal="center" vertical="top"/>
    </xf>
    <xf numFmtId="0" fontId="0" fillId="45" borderId="35" xfId="0" applyFill="1" applyBorder="1" applyAlignment="1">
      <alignment horizontal="center" vertical="center"/>
    </xf>
    <xf numFmtId="0" fontId="46" fillId="45" borderId="35" xfId="0" applyFont="1" applyFill="1" applyBorder="1" applyAlignment="1">
      <alignment horizontal="center" vertical="top"/>
    </xf>
    <xf numFmtId="0" fontId="7" fillId="45" borderId="36" xfId="0" applyFont="1" applyFill="1" applyBorder="1" applyAlignment="1">
      <alignment horizontal="center" vertical="center"/>
    </xf>
    <xf numFmtId="0" fontId="46" fillId="58" borderId="35" xfId="0" applyNumberFormat="1" applyFont="1" applyFill="1" applyBorder="1" applyAlignment="1">
      <alignment horizontal="center" vertical="center"/>
    </xf>
    <xf numFmtId="0" fontId="0" fillId="49" borderId="35" xfId="0" applyNumberFormat="1" applyFill="1" applyBorder="1" applyAlignment="1">
      <alignment horizontal="center" vertical="center"/>
    </xf>
    <xf numFmtId="165" fontId="0" fillId="49" borderId="35" xfId="0" applyNumberFormat="1" applyFill="1" applyBorder="1" applyAlignment="1">
      <alignment horizontal="center" vertical="center"/>
    </xf>
    <xf numFmtId="15" fontId="0" fillId="49" borderId="35" xfId="0" applyNumberFormat="1" applyFill="1" applyBorder="1" applyAlignment="1">
      <alignment horizontal="center" vertical="center"/>
    </xf>
    <xf numFmtId="164" fontId="8" fillId="49" borderId="35" xfId="160" applyFont="1" applyFill="1" applyBorder="1" applyAlignment="1">
      <alignment horizontal="left" vertical="center"/>
    </xf>
    <xf numFmtId="164" fontId="46" fillId="49" borderId="35" xfId="160" applyFont="1" applyFill="1" applyBorder="1" applyAlignment="1">
      <alignment horizontal="center" vertical="top"/>
    </xf>
    <xf numFmtId="0" fontId="46" fillId="49" borderId="35" xfId="0" applyFont="1" applyFill="1" applyBorder="1" applyAlignment="1">
      <alignment horizontal="center" vertical="center"/>
    </xf>
    <xf numFmtId="0" fontId="0" fillId="49" borderId="35" xfId="0" applyFill="1" applyBorder="1" applyAlignment="1">
      <alignment horizontal="center" vertical="center"/>
    </xf>
    <xf numFmtId="0" fontId="46" fillId="49" borderId="35" xfId="0" applyFont="1" applyFill="1" applyBorder="1" applyAlignment="1">
      <alignment horizontal="center" vertical="top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5" xfId="51" applyNumberFormat="1" applyFont="1" applyFill="1" applyBorder="1" applyAlignment="1" applyProtection="1">
      <alignment horizontal="center" vertical="center" wrapText="1"/>
    </xf>
    <xf numFmtId="16" fontId="7" fillId="49" borderId="35" xfId="16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" fontId="0" fillId="49" borderId="35" xfId="0" applyNumberFormat="1" applyFill="1" applyBorder="1" applyAlignment="1">
      <alignment horizontal="center" vertical="center"/>
    </xf>
    <xf numFmtId="165" fontId="46" fillId="49" borderId="35" xfId="0" applyNumberFormat="1" applyFont="1" applyFill="1" applyBorder="1" applyAlignment="1">
      <alignment horizontal="center" vertical="center"/>
    </xf>
    <xf numFmtId="166" fontId="0" fillId="49" borderId="35" xfId="0" applyNumberFormat="1" applyFont="1" applyFill="1" applyBorder="1" applyAlignment="1">
      <alignment horizontal="center" vertical="center"/>
    </xf>
    <xf numFmtId="0" fontId="8" fillId="49" borderId="35" xfId="0" applyFont="1" applyFill="1" applyBorder="1" applyAlignment="1">
      <alignment horizontal="left"/>
    </xf>
    <xf numFmtId="0" fontId="0" fillId="49" borderId="35" xfId="0" applyFont="1" applyFill="1" applyBorder="1" applyAlignment="1">
      <alignment horizontal="center" vertical="center"/>
    </xf>
    <xf numFmtId="0" fontId="7" fillId="49" borderId="35" xfId="0" applyFont="1" applyFill="1" applyBorder="1" applyAlignment="1">
      <alignment horizontal="center" vertical="center"/>
    </xf>
    <xf numFmtId="2" fontId="7" fillId="49" borderId="35" xfId="0" applyNumberFormat="1" applyFont="1" applyFill="1" applyBorder="1" applyAlignment="1">
      <alignment horizontal="center" vertical="center"/>
    </xf>
    <xf numFmtId="16" fontId="48" fillId="49" borderId="35" xfId="16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7" fillId="45" borderId="36" xfId="160" applyNumberFormat="1" applyFont="1" applyFill="1" applyBorder="1" applyAlignment="1">
      <alignment horizontal="center" vertical="center"/>
    </xf>
    <xf numFmtId="16" fontId="7" fillId="45" borderId="37" xfId="160" applyNumberFormat="1" applyFont="1" applyFill="1" applyBorder="1" applyAlignment="1">
      <alignment horizontal="center" vertical="center"/>
    </xf>
    <xf numFmtId="0" fontId="46" fillId="45" borderId="36" xfId="0" applyFont="1" applyFill="1" applyBorder="1" applyAlignment="1">
      <alignment horizontal="center" vertical="center"/>
    </xf>
    <xf numFmtId="0" fontId="46" fillId="45" borderId="37" xfId="0" applyFont="1" applyFill="1" applyBorder="1" applyAlignment="1">
      <alignment horizontal="center" vertical="center"/>
    </xf>
    <xf numFmtId="165" fontId="46" fillId="45" borderId="36" xfId="0" applyNumberFormat="1" applyFont="1" applyFill="1" applyBorder="1" applyAlignment="1">
      <alignment horizontal="center" vertical="center"/>
    </xf>
    <xf numFmtId="165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164" fontId="7" fillId="45" borderId="36" xfId="160" applyFont="1" applyFill="1" applyBorder="1" applyAlignment="1">
      <alignment horizontal="center" vertical="center"/>
    </xf>
    <xf numFmtId="164" fontId="7" fillId="45" borderId="37" xfId="160" applyFont="1" applyFill="1" applyBorder="1" applyAlignment="1">
      <alignment horizontal="center" vertical="center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44308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E19" sqref="E19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44308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72" t="s">
        <v>16</v>
      </c>
      <c r="B9" s="574" t="s">
        <v>17</v>
      </c>
      <c r="C9" s="574" t="s">
        <v>18</v>
      </c>
      <c r="D9" s="574" t="s">
        <v>832</v>
      </c>
      <c r="E9" s="260" t="s">
        <v>19</v>
      </c>
      <c r="F9" s="260" t="s">
        <v>20</v>
      </c>
      <c r="G9" s="569" t="s">
        <v>21</v>
      </c>
      <c r="H9" s="570"/>
      <c r="I9" s="571"/>
      <c r="J9" s="569" t="s">
        <v>22</v>
      </c>
      <c r="K9" s="570"/>
      <c r="L9" s="571"/>
      <c r="M9" s="260"/>
      <c r="N9" s="267"/>
      <c r="O9" s="267"/>
      <c r="P9" s="267"/>
    </row>
    <row r="10" spans="1:16" ht="59.25" customHeight="1">
      <c r="A10" s="573"/>
      <c r="B10" s="575" t="s">
        <v>17</v>
      </c>
      <c r="C10" s="575"/>
      <c r="D10" s="575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5" t="s">
        <v>35</v>
      </c>
      <c r="D11" s="466">
        <v>44315</v>
      </c>
      <c r="E11" s="284">
        <v>31120.55</v>
      </c>
      <c r="F11" s="284">
        <v>31273.95</v>
      </c>
      <c r="G11" s="296">
        <v>30763.600000000002</v>
      </c>
      <c r="H11" s="296">
        <v>30406.65</v>
      </c>
      <c r="I11" s="296">
        <v>29896.300000000003</v>
      </c>
      <c r="J11" s="296">
        <v>31630.9</v>
      </c>
      <c r="K11" s="296">
        <v>32141.25</v>
      </c>
      <c r="L11" s="296">
        <v>32498.2</v>
      </c>
      <c r="M11" s="283">
        <v>31784.3</v>
      </c>
      <c r="N11" s="283">
        <v>30917</v>
      </c>
      <c r="O11" s="463">
        <v>1811550</v>
      </c>
      <c r="P11" s="464">
        <v>3.1355413541325663E-2</v>
      </c>
    </row>
    <row r="12" spans="1:16" ht="15">
      <c r="A12" s="263">
        <v>2</v>
      </c>
      <c r="B12" s="362" t="s">
        <v>34</v>
      </c>
      <c r="C12" s="465" t="s">
        <v>36</v>
      </c>
      <c r="D12" s="466">
        <v>44315</v>
      </c>
      <c r="E12" s="297">
        <v>14296.2</v>
      </c>
      <c r="F12" s="297">
        <v>14352.416666666666</v>
      </c>
      <c r="G12" s="298">
        <v>14169.333333333332</v>
      </c>
      <c r="H12" s="298">
        <v>14042.466666666665</v>
      </c>
      <c r="I12" s="298">
        <v>13859.383333333331</v>
      </c>
      <c r="J12" s="298">
        <v>14479.283333333333</v>
      </c>
      <c r="K12" s="298">
        <v>14662.366666666665</v>
      </c>
      <c r="L12" s="298">
        <v>14789.233333333334</v>
      </c>
      <c r="M12" s="285">
        <v>14535.5</v>
      </c>
      <c r="N12" s="285">
        <v>14225.55</v>
      </c>
      <c r="O12" s="300">
        <v>12510825</v>
      </c>
      <c r="P12" s="301">
        <v>1.7742201179966201E-2</v>
      </c>
    </row>
    <row r="13" spans="1:16" ht="15">
      <c r="A13" s="263">
        <v>3</v>
      </c>
      <c r="B13" s="362" t="s">
        <v>34</v>
      </c>
      <c r="C13" s="465" t="s">
        <v>830</v>
      </c>
      <c r="D13" s="466">
        <v>44315</v>
      </c>
      <c r="E13" s="425">
        <v>14945.75</v>
      </c>
      <c r="F13" s="425">
        <v>15062.283333333333</v>
      </c>
      <c r="G13" s="426">
        <v>14734.566666666666</v>
      </c>
      <c r="H13" s="426">
        <v>14523.383333333333</v>
      </c>
      <c r="I13" s="426">
        <v>14195.666666666666</v>
      </c>
      <c r="J13" s="426">
        <v>15273.466666666665</v>
      </c>
      <c r="K13" s="426">
        <v>15601.183333333332</v>
      </c>
      <c r="L13" s="426">
        <v>15812.366666666665</v>
      </c>
      <c r="M13" s="427">
        <v>15390</v>
      </c>
      <c r="N13" s="427">
        <v>14851.1</v>
      </c>
      <c r="O13" s="428">
        <v>17320</v>
      </c>
      <c r="P13" s="429">
        <v>-6.8817204301075269E-2</v>
      </c>
    </row>
    <row r="14" spans="1:16" ht="15">
      <c r="A14" s="263">
        <v>4</v>
      </c>
      <c r="B14" s="382" t="s">
        <v>841</v>
      </c>
      <c r="C14" s="465" t="s">
        <v>735</v>
      </c>
      <c r="D14" s="466">
        <v>44315</v>
      </c>
      <c r="E14" s="297">
        <v>1433.1</v>
      </c>
      <c r="F14" s="297">
        <v>1428.3</v>
      </c>
      <c r="G14" s="298">
        <v>1412.1999999999998</v>
      </c>
      <c r="H14" s="298">
        <v>1391.3</v>
      </c>
      <c r="I14" s="298">
        <v>1375.1999999999998</v>
      </c>
      <c r="J14" s="298">
        <v>1449.1999999999998</v>
      </c>
      <c r="K14" s="298">
        <v>1465.2999999999997</v>
      </c>
      <c r="L14" s="298">
        <v>1486.1999999999998</v>
      </c>
      <c r="M14" s="285">
        <v>1444.4</v>
      </c>
      <c r="N14" s="285">
        <v>1407.4</v>
      </c>
      <c r="O14" s="300">
        <v>466650</v>
      </c>
      <c r="P14" s="301">
        <v>-4.5330915684496827E-3</v>
      </c>
    </row>
    <row r="15" spans="1:16" ht="15">
      <c r="A15" s="263">
        <v>5</v>
      </c>
      <c r="B15" s="362" t="s">
        <v>37</v>
      </c>
      <c r="C15" s="465" t="s">
        <v>38</v>
      </c>
      <c r="D15" s="466">
        <v>44315</v>
      </c>
      <c r="E15" s="297">
        <v>1825.95</v>
      </c>
      <c r="F15" s="297">
        <v>1870.3666666666668</v>
      </c>
      <c r="G15" s="298">
        <v>1766.7333333333336</v>
      </c>
      <c r="H15" s="298">
        <v>1707.5166666666669</v>
      </c>
      <c r="I15" s="298">
        <v>1603.8833333333337</v>
      </c>
      <c r="J15" s="298">
        <v>1929.5833333333335</v>
      </c>
      <c r="K15" s="298">
        <v>2033.2166666666667</v>
      </c>
      <c r="L15" s="298">
        <v>2092.4333333333334</v>
      </c>
      <c r="M15" s="285">
        <v>1974</v>
      </c>
      <c r="N15" s="285">
        <v>1811.15</v>
      </c>
      <c r="O15" s="300">
        <v>3549500</v>
      </c>
      <c r="P15" s="301">
        <v>8.6969836165977643E-2</v>
      </c>
    </row>
    <row r="16" spans="1:16" ht="15">
      <c r="A16" s="263">
        <v>6</v>
      </c>
      <c r="B16" s="362" t="s">
        <v>39</v>
      </c>
      <c r="C16" s="465" t="s">
        <v>40</v>
      </c>
      <c r="D16" s="466">
        <v>44315</v>
      </c>
      <c r="E16" s="297">
        <v>1142.25</v>
      </c>
      <c r="F16" s="297">
        <v>1149.1833333333334</v>
      </c>
      <c r="G16" s="298">
        <v>1118.6166666666668</v>
      </c>
      <c r="H16" s="298">
        <v>1094.9833333333333</v>
      </c>
      <c r="I16" s="298">
        <v>1064.4166666666667</v>
      </c>
      <c r="J16" s="298">
        <v>1172.8166666666668</v>
      </c>
      <c r="K16" s="298">
        <v>1203.3833333333334</v>
      </c>
      <c r="L16" s="298">
        <v>1227.0166666666669</v>
      </c>
      <c r="M16" s="285">
        <v>1179.75</v>
      </c>
      <c r="N16" s="285">
        <v>1125.55</v>
      </c>
      <c r="O16" s="300">
        <v>18396000</v>
      </c>
      <c r="P16" s="301">
        <v>1.4895729890764648E-2</v>
      </c>
    </row>
    <row r="17" spans="1:16" ht="15">
      <c r="A17" s="263">
        <v>7</v>
      </c>
      <c r="B17" s="362" t="s">
        <v>39</v>
      </c>
      <c r="C17" s="465" t="s">
        <v>41</v>
      </c>
      <c r="D17" s="466">
        <v>44315</v>
      </c>
      <c r="E17" s="297">
        <v>721.4</v>
      </c>
      <c r="F17" s="297">
        <v>726.70000000000016</v>
      </c>
      <c r="G17" s="298">
        <v>705.90000000000032</v>
      </c>
      <c r="H17" s="298">
        <v>690.4000000000002</v>
      </c>
      <c r="I17" s="298">
        <v>669.60000000000036</v>
      </c>
      <c r="J17" s="298">
        <v>742.20000000000027</v>
      </c>
      <c r="K17" s="298">
        <v>763.00000000000023</v>
      </c>
      <c r="L17" s="298">
        <v>778.50000000000023</v>
      </c>
      <c r="M17" s="285">
        <v>747.5</v>
      </c>
      <c r="N17" s="285">
        <v>711.2</v>
      </c>
      <c r="O17" s="300">
        <v>72257500</v>
      </c>
      <c r="P17" s="301">
        <v>6.9201757724646201E-5</v>
      </c>
    </row>
    <row r="18" spans="1:16" ht="15">
      <c r="A18" s="263">
        <v>8</v>
      </c>
      <c r="B18" s="362" t="s">
        <v>51</v>
      </c>
      <c r="C18" s="465" t="s">
        <v>226</v>
      </c>
      <c r="D18" s="466">
        <v>44315</v>
      </c>
      <c r="E18" s="297">
        <v>2742.55</v>
      </c>
      <c r="F18" s="297">
        <v>2750.1333333333332</v>
      </c>
      <c r="G18" s="298">
        <v>2725.2666666666664</v>
      </c>
      <c r="H18" s="298">
        <v>2707.9833333333331</v>
      </c>
      <c r="I18" s="298">
        <v>2683.1166666666663</v>
      </c>
      <c r="J18" s="298">
        <v>2767.4166666666665</v>
      </c>
      <c r="K18" s="298">
        <v>2792.2833333333333</v>
      </c>
      <c r="L18" s="298">
        <v>2809.5666666666666</v>
      </c>
      <c r="M18" s="285">
        <v>2775</v>
      </c>
      <c r="N18" s="285">
        <v>2732.85</v>
      </c>
      <c r="O18" s="300">
        <v>319200</v>
      </c>
      <c r="P18" s="301">
        <v>-1.1152416356877323E-2</v>
      </c>
    </row>
    <row r="19" spans="1:16" ht="15">
      <c r="A19" s="263">
        <v>9</v>
      </c>
      <c r="B19" s="362" t="s">
        <v>43</v>
      </c>
      <c r="C19" s="465" t="s">
        <v>44</v>
      </c>
      <c r="D19" s="466">
        <v>44315</v>
      </c>
      <c r="E19" s="297">
        <v>803.35</v>
      </c>
      <c r="F19" s="297">
        <v>807.79999999999984</v>
      </c>
      <c r="G19" s="298">
        <v>796.59999999999968</v>
      </c>
      <c r="H19" s="298">
        <v>789.8499999999998</v>
      </c>
      <c r="I19" s="298">
        <v>778.64999999999964</v>
      </c>
      <c r="J19" s="298">
        <v>814.54999999999973</v>
      </c>
      <c r="K19" s="298">
        <v>825.74999999999977</v>
      </c>
      <c r="L19" s="298">
        <v>832.49999999999977</v>
      </c>
      <c r="M19" s="285">
        <v>819</v>
      </c>
      <c r="N19" s="285">
        <v>801.05</v>
      </c>
      <c r="O19" s="300">
        <v>4123000</v>
      </c>
      <c r="P19" s="301">
        <v>1.1034820990681708E-2</v>
      </c>
    </row>
    <row r="20" spans="1:16" ht="15">
      <c r="A20" s="263">
        <v>10</v>
      </c>
      <c r="B20" s="362" t="s">
        <v>37</v>
      </c>
      <c r="C20" s="465" t="s">
        <v>45</v>
      </c>
      <c r="D20" s="466">
        <v>44315</v>
      </c>
      <c r="E20" s="297">
        <v>295.39999999999998</v>
      </c>
      <c r="F20" s="297">
        <v>300.86666666666662</v>
      </c>
      <c r="G20" s="298">
        <v>286.98333333333323</v>
      </c>
      <c r="H20" s="298">
        <v>278.56666666666661</v>
      </c>
      <c r="I20" s="298">
        <v>264.68333333333322</v>
      </c>
      <c r="J20" s="298">
        <v>309.28333333333325</v>
      </c>
      <c r="K20" s="298">
        <v>323.16666666666657</v>
      </c>
      <c r="L20" s="298">
        <v>331.58333333333326</v>
      </c>
      <c r="M20" s="285">
        <v>314.75</v>
      </c>
      <c r="N20" s="285">
        <v>292.45</v>
      </c>
      <c r="O20" s="300">
        <v>17769000</v>
      </c>
      <c r="P20" s="301">
        <v>8.1628926223520817E-2</v>
      </c>
    </row>
    <row r="21" spans="1:16" ht="15">
      <c r="A21" s="263">
        <v>11</v>
      </c>
      <c r="B21" s="362" t="s">
        <v>51</v>
      </c>
      <c r="C21" s="465" t="s">
        <v>294</v>
      </c>
      <c r="D21" s="466">
        <v>44315</v>
      </c>
      <c r="E21" s="297">
        <v>996.55</v>
      </c>
      <c r="F21" s="297">
        <v>1000.0333333333333</v>
      </c>
      <c r="G21" s="298">
        <v>980.06666666666661</v>
      </c>
      <c r="H21" s="298">
        <v>963.58333333333326</v>
      </c>
      <c r="I21" s="298">
        <v>943.61666666666656</v>
      </c>
      <c r="J21" s="298">
        <v>1016.5166666666667</v>
      </c>
      <c r="K21" s="298">
        <v>1036.4833333333333</v>
      </c>
      <c r="L21" s="298">
        <v>1052.9666666666667</v>
      </c>
      <c r="M21" s="285">
        <v>1020</v>
      </c>
      <c r="N21" s="285">
        <v>983.55</v>
      </c>
      <c r="O21" s="300">
        <v>1095050</v>
      </c>
      <c r="P21" s="301">
        <v>-2.3540951446787643E-2</v>
      </c>
    </row>
    <row r="22" spans="1:16" ht="15">
      <c r="A22" s="263">
        <v>12</v>
      </c>
      <c r="B22" s="362" t="s">
        <v>39</v>
      </c>
      <c r="C22" s="465" t="s">
        <v>46</v>
      </c>
      <c r="D22" s="466">
        <v>44315</v>
      </c>
      <c r="E22" s="297">
        <v>3272.8</v>
      </c>
      <c r="F22" s="297">
        <v>3261.4333333333329</v>
      </c>
      <c r="G22" s="298">
        <v>3213.9166666666661</v>
      </c>
      <c r="H22" s="298">
        <v>3155.0333333333333</v>
      </c>
      <c r="I22" s="298">
        <v>3107.5166666666664</v>
      </c>
      <c r="J22" s="298">
        <v>3320.3166666666657</v>
      </c>
      <c r="K22" s="298">
        <v>3367.833333333333</v>
      </c>
      <c r="L22" s="298">
        <v>3426.7166666666653</v>
      </c>
      <c r="M22" s="285">
        <v>3308.95</v>
      </c>
      <c r="N22" s="285">
        <v>3202.55</v>
      </c>
      <c r="O22" s="300">
        <v>2141500</v>
      </c>
      <c r="P22" s="301">
        <v>-9.3305341730814094E-4</v>
      </c>
    </row>
    <row r="23" spans="1:16" ht="15">
      <c r="A23" s="263">
        <v>13</v>
      </c>
      <c r="B23" s="362" t="s">
        <v>43</v>
      </c>
      <c r="C23" s="465" t="s">
        <v>47</v>
      </c>
      <c r="D23" s="466">
        <v>44315</v>
      </c>
      <c r="E23" s="297">
        <v>202.7</v>
      </c>
      <c r="F23" s="297">
        <v>204.20000000000002</v>
      </c>
      <c r="G23" s="298">
        <v>199.50000000000003</v>
      </c>
      <c r="H23" s="298">
        <v>196.3</v>
      </c>
      <c r="I23" s="298">
        <v>191.60000000000002</v>
      </c>
      <c r="J23" s="298">
        <v>207.40000000000003</v>
      </c>
      <c r="K23" s="298">
        <v>212.10000000000002</v>
      </c>
      <c r="L23" s="298">
        <v>215.30000000000004</v>
      </c>
      <c r="M23" s="285">
        <v>208.9</v>
      </c>
      <c r="N23" s="285">
        <v>201</v>
      </c>
      <c r="O23" s="300">
        <v>13040000</v>
      </c>
      <c r="P23" s="301">
        <v>1.9208605455243949E-3</v>
      </c>
    </row>
    <row r="24" spans="1:16" ht="15">
      <c r="A24" s="263">
        <v>14</v>
      </c>
      <c r="B24" s="362" t="s">
        <v>43</v>
      </c>
      <c r="C24" s="465" t="s">
        <v>48</v>
      </c>
      <c r="D24" s="466">
        <v>44315</v>
      </c>
      <c r="E24" s="297">
        <v>112.6</v>
      </c>
      <c r="F24" s="297">
        <v>112.53333333333335</v>
      </c>
      <c r="G24" s="298">
        <v>110.66666666666669</v>
      </c>
      <c r="H24" s="298">
        <v>108.73333333333333</v>
      </c>
      <c r="I24" s="298">
        <v>106.86666666666667</v>
      </c>
      <c r="J24" s="298">
        <v>114.4666666666667</v>
      </c>
      <c r="K24" s="298">
        <v>116.33333333333334</v>
      </c>
      <c r="L24" s="298">
        <v>118.26666666666671</v>
      </c>
      <c r="M24" s="285">
        <v>114.4</v>
      </c>
      <c r="N24" s="285">
        <v>110.6</v>
      </c>
      <c r="O24" s="300">
        <v>35379000</v>
      </c>
      <c r="P24" s="301">
        <v>-6.804172593646278E-2</v>
      </c>
    </row>
    <row r="25" spans="1:16" ht="15">
      <c r="A25" s="263">
        <v>15</v>
      </c>
      <c r="B25" s="362" t="s">
        <v>49</v>
      </c>
      <c r="C25" s="465" t="s">
        <v>50</v>
      </c>
      <c r="D25" s="466">
        <v>44315</v>
      </c>
      <c r="E25" s="297">
        <v>2552.15</v>
      </c>
      <c r="F25" s="297">
        <v>2566.8166666666671</v>
      </c>
      <c r="G25" s="298">
        <v>2516.4333333333343</v>
      </c>
      <c r="H25" s="298">
        <v>2480.7166666666672</v>
      </c>
      <c r="I25" s="298">
        <v>2430.3333333333344</v>
      </c>
      <c r="J25" s="298">
        <v>2602.5333333333342</v>
      </c>
      <c r="K25" s="298">
        <v>2652.9166666666665</v>
      </c>
      <c r="L25" s="298">
        <v>2688.6333333333341</v>
      </c>
      <c r="M25" s="285">
        <v>2617.1999999999998</v>
      </c>
      <c r="N25" s="285">
        <v>2531.1</v>
      </c>
      <c r="O25" s="300">
        <v>4681200</v>
      </c>
      <c r="P25" s="301">
        <v>-9.6036878161213902E-4</v>
      </c>
    </row>
    <row r="26" spans="1:16" ht="15">
      <c r="A26" s="263">
        <v>16</v>
      </c>
      <c r="B26" s="362" t="s">
        <v>53</v>
      </c>
      <c r="C26" s="465" t="s">
        <v>222</v>
      </c>
      <c r="D26" s="466">
        <v>44315</v>
      </c>
      <c r="E26" s="297">
        <v>1040.1500000000001</v>
      </c>
      <c r="F26" s="297">
        <v>1035.5833333333333</v>
      </c>
      <c r="G26" s="298">
        <v>1016.5666666666666</v>
      </c>
      <c r="H26" s="298">
        <v>992.98333333333335</v>
      </c>
      <c r="I26" s="298">
        <v>973.9666666666667</v>
      </c>
      <c r="J26" s="298">
        <v>1059.1666666666665</v>
      </c>
      <c r="K26" s="298">
        <v>1078.1833333333334</v>
      </c>
      <c r="L26" s="298">
        <v>1101.7666666666664</v>
      </c>
      <c r="M26" s="285">
        <v>1054.5999999999999</v>
      </c>
      <c r="N26" s="285">
        <v>1012</v>
      </c>
      <c r="O26" s="300">
        <v>3103000</v>
      </c>
      <c r="P26" s="301">
        <v>-6.5631503121498323E-3</v>
      </c>
    </row>
    <row r="27" spans="1:16" ht="15">
      <c r="A27" s="263">
        <v>17</v>
      </c>
      <c r="B27" s="362" t="s">
        <v>51</v>
      </c>
      <c r="C27" s="465" t="s">
        <v>52</v>
      </c>
      <c r="D27" s="466">
        <v>44315</v>
      </c>
      <c r="E27" s="297">
        <v>987.05</v>
      </c>
      <c r="F27" s="297">
        <v>990.83333333333337</v>
      </c>
      <c r="G27" s="298">
        <v>973.81666666666672</v>
      </c>
      <c r="H27" s="298">
        <v>960.58333333333337</v>
      </c>
      <c r="I27" s="298">
        <v>943.56666666666672</v>
      </c>
      <c r="J27" s="298">
        <v>1004.0666666666667</v>
      </c>
      <c r="K27" s="298">
        <v>1021.0833333333334</v>
      </c>
      <c r="L27" s="298">
        <v>1034.3166666666666</v>
      </c>
      <c r="M27" s="285">
        <v>1007.85</v>
      </c>
      <c r="N27" s="285">
        <v>977.6</v>
      </c>
      <c r="O27" s="300">
        <v>9708400</v>
      </c>
      <c r="P27" s="301">
        <v>-6.5624022521113545E-2</v>
      </c>
    </row>
    <row r="28" spans="1:16" ht="15">
      <c r="A28" s="263">
        <v>18</v>
      </c>
      <c r="B28" s="362" t="s">
        <v>53</v>
      </c>
      <c r="C28" s="465" t="s">
        <v>54</v>
      </c>
      <c r="D28" s="466">
        <v>44315</v>
      </c>
      <c r="E28" s="297">
        <v>651.70000000000005</v>
      </c>
      <c r="F28" s="297">
        <v>652.91666666666674</v>
      </c>
      <c r="G28" s="298">
        <v>642.48333333333346</v>
      </c>
      <c r="H28" s="298">
        <v>633.26666666666677</v>
      </c>
      <c r="I28" s="298">
        <v>622.83333333333348</v>
      </c>
      <c r="J28" s="298">
        <v>662.13333333333344</v>
      </c>
      <c r="K28" s="298">
        <v>672.56666666666683</v>
      </c>
      <c r="L28" s="298">
        <v>681.78333333333342</v>
      </c>
      <c r="M28" s="285">
        <v>663.35</v>
      </c>
      <c r="N28" s="285">
        <v>643.70000000000005</v>
      </c>
      <c r="O28" s="300">
        <v>39328800</v>
      </c>
      <c r="P28" s="301">
        <v>-1.062609430658697E-2</v>
      </c>
    </row>
    <row r="29" spans="1:16" ht="15">
      <c r="A29" s="263">
        <v>19</v>
      </c>
      <c r="B29" s="362" t="s">
        <v>43</v>
      </c>
      <c r="C29" s="465" t="s">
        <v>55</v>
      </c>
      <c r="D29" s="466">
        <v>44315</v>
      </c>
      <c r="E29" s="297">
        <v>3598.4</v>
      </c>
      <c r="F29" s="297">
        <v>3591.4833333333336</v>
      </c>
      <c r="G29" s="298">
        <v>3561.9666666666672</v>
      </c>
      <c r="H29" s="298">
        <v>3525.5333333333338</v>
      </c>
      <c r="I29" s="298">
        <v>3496.0166666666673</v>
      </c>
      <c r="J29" s="298">
        <v>3627.916666666667</v>
      </c>
      <c r="K29" s="298">
        <v>3657.4333333333334</v>
      </c>
      <c r="L29" s="298">
        <v>3693.8666666666668</v>
      </c>
      <c r="M29" s="285">
        <v>3621</v>
      </c>
      <c r="N29" s="285">
        <v>3555.05</v>
      </c>
      <c r="O29" s="300">
        <v>1987250</v>
      </c>
      <c r="P29" s="301">
        <v>-2.1059113300492611E-2</v>
      </c>
    </row>
    <row r="30" spans="1:16" ht="15">
      <c r="A30" s="263">
        <v>20</v>
      </c>
      <c r="B30" s="362" t="s">
        <v>56</v>
      </c>
      <c r="C30" s="465" t="s">
        <v>57</v>
      </c>
      <c r="D30" s="466">
        <v>44315</v>
      </c>
      <c r="E30" s="297">
        <v>9826.35</v>
      </c>
      <c r="F30" s="297">
        <v>9796.3333333333339</v>
      </c>
      <c r="G30" s="298">
        <v>9617.7166666666672</v>
      </c>
      <c r="H30" s="298">
        <v>9409.0833333333339</v>
      </c>
      <c r="I30" s="298">
        <v>9230.4666666666672</v>
      </c>
      <c r="J30" s="298">
        <v>10004.966666666667</v>
      </c>
      <c r="K30" s="298">
        <v>10183.583333333332</v>
      </c>
      <c r="L30" s="298">
        <v>10392.216666666667</v>
      </c>
      <c r="M30" s="285">
        <v>9974.9500000000007</v>
      </c>
      <c r="N30" s="285">
        <v>9587.7000000000007</v>
      </c>
      <c r="O30" s="300">
        <v>692250</v>
      </c>
      <c r="P30" s="301">
        <v>0.1362330734509643</v>
      </c>
    </row>
    <row r="31" spans="1:16" ht="15">
      <c r="A31" s="263">
        <v>21</v>
      </c>
      <c r="B31" s="362" t="s">
        <v>56</v>
      </c>
      <c r="C31" s="465" t="s">
        <v>58</v>
      </c>
      <c r="D31" s="466">
        <v>44315</v>
      </c>
      <c r="E31" s="297">
        <v>4613.2</v>
      </c>
      <c r="F31" s="297">
        <v>4631.6833333333334</v>
      </c>
      <c r="G31" s="298">
        <v>4546.9666666666672</v>
      </c>
      <c r="H31" s="298">
        <v>4480.7333333333336</v>
      </c>
      <c r="I31" s="298">
        <v>4396.0166666666673</v>
      </c>
      <c r="J31" s="298">
        <v>4697.916666666667</v>
      </c>
      <c r="K31" s="298">
        <v>4782.6333333333323</v>
      </c>
      <c r="L31" s="298">
        <v>4848.8666666666668</v>
      </c>
      <c r="M31" s="285">
        <v>4716.3999999999996</v>
      </c>
      <c r="N31" s="285">
        <v>4565.45</v>
      </c>
      <c r="O31" s="300">
        <v>4712000</v>
      </c>
      <c r="P31" s="301">
        <v>-2.5137064239164168E-2</v>
      </c>
    </row>
    <row r="32" spans="1:16" ht="15">
      <c r="A32" s="263">
        <v>22</v>
      </c>
      <c r="B32" s="362" t="s">
        <v>43</v>
      </c>
      <c r="C32" s="465" t="s">
        <v>59</v>
      </c>
      <c r="D32" s="466">
        <v>44315</v>
      </c>
      <c r="E32" s="297">
        <v>1696.05</v>
      </c>
      <c r="F32" s="297">
        <v>1707.5999999999997</v>
      </c>
      <c r="G32" s="298">
        <v>1668.5999999999995</v>
      </c>
      <c r="H32" s="298">
        <v>1641.1499999999999</v>
      </c>
      <c r="I32" s="298">
        <v>1602.1499999999996</v>
      </c>
      <c r="J32" s="298">
        <v>1735.0499999999993</v>
      </c>
      <c r="K32" s="298">
        <v>1774.0499999999997</v>
      </c>
      <c r="L32" s="298">
        <v>1801.4999999999991</v>
      </c>
      <c r="M32" s="285">
        <v>1746.6</v>
      </c>
      <c r="N32" s="285">
        <v>1680.15</v>
      </c>
      <c r="O32" s="300">
        <v>1666800</v>
      </c>
      <c r="P32" s="301">
        <v>4.5408931259407925E-2</v>
      </c>
    </row>
    <row r="33" spans="1:16" ht="15">
      <c r="A33" s="263">
        <v>23</v>
      </c>
      <c r="B33" s="362" t="s">
        <v>53</v>
      </c>
      <c r="C33" s="465" t="s">
        <v>229</v>
      </c>
      <c r="D33" s="466">
        <v>44315</v>
      </c>
      <c r="E33" s="297">
        <v>308.95</v>
      </c>
      <c r="F33" s="297">
        <v>310.05</v>
      </c>
      <c r="G33" s="298">
        <v>304.40000000000003</v>
      </c>
      <c r="H33" s="298">
        <v>299.85000000000002</v>
      </c>
      <c r="I33" s="298">
        <v>294.20000000000005</v>
      </c>
      <c r="J33" s="298">
        <v>314.60000000000002</v>
      </c>
      <c r="K33" s="298">
        <v>320.25</v>
      </c>
      <c r="L33" s="298">
        <v>324.8</v>
      </c>
      <c r="M33" s="285">
        <v>315.7</v>
      </c>
      <c r="N33" s="285">
        <v>305.5</v>
      </c>
      <c r="O33" s="300">
        <v>16914600</v>
      </c>
      <c r="P33" s="301">
        <v>5.2417629439452289E-3</v>
      </c>
    </row>
    <row r="34" spans="1:16" ht="15">
      <c r="A34" s="263">
        <v>24</v>
      </c>
      <c r="B34" s="362" t="s">
        <v>53</v>
      </c>
      <c r="C34" s="465" t="s">
        <v>60</v>
      </c>
      <c r="D34" s="466">
        <v>44315</v>
      </c>
      <c r="E34" s="297">
        <v>63.5</v>
      </c>
      <c r="F34" s="297">
        <v>64.11666666666666</v>
      </c>
      <c r="G34" s="298">
        <v>62.283333333333317</v>
      </c>
      <c r="H34" s="298">
        <v>61.066666666666656</v>
      </c>
      <c r="I34" s="298">
        <v>59.233333333333313</v>
      </c>
      <c r="J34" s="298">
        <v>65.333333333333314</v>
      </c>
      <c r="K34" s="298">
        <v>67.166666666666657</v>
      </c>
      <c r="L34" s="298">
        <v>68.383333333333326</v>
      </c>
      <c r="M34" s="285">
        <v>65.95</v>
      </c>
      <c r="N34" s="285">
        <v>62.9</v>
      </c>
      <c r="O34" s="300">
        <v>129881700</v>
      </c>
      <c r="P34" s="301">
        <v>9.6407457935425191E-3</v>
      </c>
    </row>
    <row r="35" spans="1:16" ht="15">
      <c r="A35" s="263">
        <v>25</v>
      </c>
      <c r="B35" s="362" t="s">
        <v>49</v>
      </c>
      <c r="C35" s="465" t="s">
        <v>62</v>
      </c>
      <c r="D35" s="466">
        <v>44315</v>
      </c>
      <c r="E35" s="297">
        <v>1298.25</v>
      </c>
      <c r="F35" s="297">
        <v>1305.3833333333334</v>
      </c>
      <c r="G35" s="298">
        <v>1280.8666666666668</v>
      </c>
      <c r="H35" s="298">
        <v>1263.4833333333333</v>
      </c>
      <c r="I35" s="298">
        <v>1238.9666666666667</v>
      </c>
      <c r="J35" s="298">
        <v>1322.7666666666669</v>
      </c>
      <c r="K35" s="298">
        <v>1347.2833333333338</v>
      </c>
      <c r="L35" s="298">
        <v>1364.666666666667</v>
      </c>
      <c r="M35" s="285">
        <v>1329.9</v>
      </c>
      <c r="N35" s="285">
        <v>1288</v>
      </c>
      <c r="O35" s="300">
        <v>1863400</v>
      </c>
      <c r="P35" s="301">
        <v>-8.777062609713282E-3</v>
      </c>
    </row>
    <row r="36" spans="1:16" ht="15">
      <c r="A36" s="263">
        <v>26</v>
      </c>
      <c r="B36" s="362" t="s">
        <v>63</v>
      </c>
      <c r="C36" s="465" t="s">
        <v>64</v>
      </c>
      <c r="D36" s="466">
        <v>44315</v>
      </c>
      <c r="E36" s="297">
        <v>124.65</v>
      </c>
      <c r="F36" s="297">
        <v>125.35000000000001</v>
      </c>
      <c r="G36" s="298">
        <v>123.10000000000002</v>
      </c>
      <c r="H36" s="298">
        <v>121.55000000000001</v>
      </c>
      <c r="I36" s="298">
        <v>119.30000000000003</v>
      </c>
      <c r="J36" s="298">
        <v>126.90000000000002</v>
      </c>
      <c r="K36" s="298">
        <v>129.14999999999998</v>
      </c>
      <c r="L36" s="298">
        <v>130.70000000000002</v>
      </c>
      <c r="M36" s="285">
        <v>127.6</v>
      </c>
      <c r="N36" s="285">
        <v>123.8</v>
      </c>
      <c r="O36" s="300">
        <v>41853200</v>
      </c>
      <c r="P36" s="301">
        <v>4.1940189642596642E-3</v>
      </c>
    </row>
    <row r="37" spans="1:16" ht="15">
      <c r="A37" s="263">
        <v>27</v>
      </c>
      <c r="B37" s="362" t="s">
        <v>49</v>
      </c>
      <c r="C37" s="465" t="s">
        <v>65</v>
      </c>
      <c r="D37" s="466">
        <v>44315</v>
      </c>
      <c r="E37" s="297">
        <v>710.45</v>
      </c>
      <c r="F37" s="297">
        <v>713.91666666666663</v>
      </c>
      <c r="G37" s="298">
        <v>703.43333333333328</v>
      </c>
      <c r="H37" s="298">
        <v>696.41666666666663</v>
      </c>
      <c r="I37" s="298">
        <v>685.93333333333328</v>
      </c>
      <c r="J37" s="298">
        <v>720.93333333333328</v>
      </c>
      <c r="K37" s="298">
        <v>731.41666666666663</v>
      </c>
      <c r="L37" s="298">
        <v>738.43333333333328</v>
      </c>
      <c r="M37" s="285">
        <v>724.4</v>
      </c>
      <c r="N37" s="285">
        <v>706.9</v>
      </c>
      <c r="O37" s="300">
        <v>3075600</v>
      </c>
      <c r="P37" s="301">
        <v>4.6712181099532882E-3</v>
      </c>
    </row>
    <row r="38" spans="1:16" ht="15">
      <c r="A38" s="263">
        <v>28</v>
      </c>
      <c r="B38" s="362" t="s">
        <v>43</v>
      </c>
      <c r="C38" s="465" t="s">
        <v>66</v>
      </c>
      <c r="D38" s="466">
        <v>44315</v>
      </c>
      <c r="E38" s="297">
        <v>575.1</v>
      </c>
      <c r="F38" s="297">
        <v>576.65</v>
      </c>
      <c r="G38" s="298">
        <v>563</v>
      </c>
      <c r="H38" s="298">
        <v>550.9</v>
      </c>
      <c r="I38" s="298">
        <v>537.25</v>
      </c>
      <c r="J38" s="298">
        <v>588.75</v>
      </c>
      <c r="K38" s="298">
        <v>602.39999999999986</v>
      </c>
      <c r="L38" s="298">
        <v>614.5</v>
      </c>
      <c r="M38" s="285">
        <v>590.29999999999995</v>
      </c>
      <c r="N38" s="285">
        <v>564.54999999999995</v>
      </c>
      <c r="O38" s="300">
        <v>5517000</v>
      </c>
      <c r="P38" s="301">
        <v>2.7262813522355507E-3</v>
      </c>
    </row>
    <row r="39" spans="1:16" ht="15">
      <c r="A39" s="263">
        <v>29</v>
      </c>
      <c r="B39" s="362" t="s">
        <v>67</v>
      </c>
      <c r="C39" s="465" t="s">
        <v>68</v>
      </c>
      <c r="D39" s="466">
        <v>44315</v>
      </c>
      <c r="E39" s="297">
        <v>530.35</v>
      </c>
      <c r="F39" s="297">
        <v>531.6</v>
      </c>
      <c r="G39" s="298">
        <v>525.55000000000007</v>
      </c>
      <c r="H39" s="298">
        <v>520.75</v>
      </c>
      <c r="I39" s="298">
        <v>514.70000000000005</v>
      </c>
      <c r="J39" s="298">
        <v>536.40000000000009</v>
      </c>
      <c r="K39" s="298">
        <v>542.45000000000005</v>
      </c>
      <c r="L39" s="298">
        <v>547.25000000000011</v>
      </c>
      <c r="M39" s="285">
        <v>537.65</v>
      </c>
      <c r="N39" s="285">
        <v>526.79999999999995</v>
      </c>
      <c r="O39" s="300">
        <v>94369533</v>
      </c>
      <c r="P39" s="301">
        <v>-8.2093181597120909E-3</v>
      </c>
    </row>
    <row r="40" spans="1:16" ht="15">
      <c r="A40" s="263">
        <v>30</v>
      </c>
      <c r="B40" s="362" t="s">
        <v>63</v>
      </c>
      <c r="C40" s="465" t="s">
        <v>69</v>
      </c>
      <c r="D40" s="466">
        <v>44315</v>
      </c>
      <c r="E40" s="297">
        <v>44.25</v>
      </c>
      <c r="F40" s="297">
        <v>44.533333333333331</v>
      </c>
      <c r="G40" s="298">
        <v>43.61666666666666</v>
      </c>
      <c r="H40" s="298">
        <v>42.983333333333327</v>
      </c>
      <c r="I40" s="298">
        <v>42.066666666666656</v>
      </c>
      <c r="J40" s="298">
        <v>45.166666666666664</v>
      </c>
      <c r="K40" s="298">
        <v>46.083333333333336</v>
      </c>
      <c r="L40" s="298">
        <v>46.716666666666669</v>
      </c>
      <c r="M40" s="285">
        <v>45.45</v>
      </c>
      <c r="N40" s="285">
        <v>43.9</v>
      </c>
      <c r="O40" s="300">
        <v>106617000</v>
      </c>
      <c r="P40" s="301">
        <v>1.9700551615445234E-4</v>
      </c>
    </row>
    <row r="41" spans="1:16" ht="15">
      <c r="A41" s="263">
        <v>31</v>
      </c>
      <c r="B41" s="362" t="s">
        <v>51</v>
      </c>
      <c r="C41" s="465" t="s">
        <v>70</v>
      </c>
      <c r="D41" s="466">
        <v>44315</v>
      </c>
      <c r="E41" s="297">
        <v>402.3</v>
      </c>
      <c r="F41" s="297">
        <v>403.95</v>
      </c>
      <c r="G41" s="298">
        <v>396.34999999999997</v>
      </c>
      <c r="H41" s="298">
        <v>390.4</v>
      </c>
      <c r="I41" s="298">
        <v>382.79999999999995</v>
      </c>
      <c r="J41" s="298">
        <v>409.9</v>
      </c>
      <c r="K41" s="298">
        <v>417.5</v>
      </c>
      <c r="L41" s="298">
        <v>423.45</v>
      </c>
      <c r="M41" s="285">
        <v>411.55</v>
      </c>
      <c r="N41" s="285">
        <v>398</v>
      </c>
      <c r="O41" s="300">
        <v>18505800</v>
      </c>
      <c r="P41" s="301">
        <v>3.5521235521235518E-2</v>
      </c>
    </row>
    <row r="42" spans="1:16" ht="15">
      <c r="A42" s="263">
        <v>32</v>
      </c>
      <c r="B42" s="362" t="s">
        <v>43</v>
      </c>
      <c r="C42" s="465" t="s">
        <v>71</v>
      </c>
      <c r="D42" s="466">
        <v>44315</v>
      </c>
      <c r="E42" s="297">
        <v>13423.95</v>
      </c>
      <c r="F42" s="297">
        <v>13476.883333333331</v>
      </c>
      <c r="G42" s="298">
        <v>13248.366666666663</v>
      </c>
      <c r="H42" s="298">
        <v>13072.783333333331</v>
      </c>
      <c r="I42" s="298">
        <v>12844.266666666663</v>
      </c>
      <c r="J42" s="298">
        <v>13652.466666666664</v>
      </c>
      <c r="K42" s="298">
        <v>13880.983333333334</v>
      </c>
      <c r="L42" s="298">
        <v>14056.566666666664</v>
      </c>
      <c r="M42" s="285">
        <v>13705.4</v>
      </c>
      <c r="N42" s="285">
        <v>13301.3</v>
      </c>
      <c r="O42" s="300">
        <v>103000</v>
      </c>
      <c r="P42" s="301">
        <v>-2.2770398481973434E-2</v>
      </c>
    </row>
    <row r="43" spans="1:16" ht="15">
      <c r="A43" s="263">
        <v>33</v>
      </c>
      <c r="B43" s="362" t="s">
        <v>72</v>
      </c>
      <c r="C43" s="465" t="s">
        <v>73</v>
      </c>
      <c r="D43" s="466">
        <v>44315</v>
      </c>
      <c r="E43" s="297">
        <v>409.35</v>
      </c>
      <c r="F43" s="297">
        <v>410.7166666666667</v>
      </c>
      <c r="G43" s="298">
        <v>405.58333333333337</v>
      </c>
      <c r="H43" s="298">
        <v>401.81666666666666</v>
      </c>
      <c r="I43" s="298">
        <v>396.68333333333334</v>
      </c>
      <c r="J43" s="298">
        <v>414.48333333333341</v>
      </c>
      <c r="K43" s="298">
        <v>419.61666666666673</v>
      </c>
      <c r="L43" s="298">
        <v>423.38333333333344</v>
      </c>
      <c r="M43" s="285">
        <v>415.85</v>
      </c>
      <c r="N43" s="285">
        <v>406.95</v>
      </c>
      <c r="O43" s="300">
        <v>47950200</v>
      </c>
      <c r="P43" s="301">
        <v>-2.6581804567577688E-3</v>
      </c>
    </row>
    <row r="44" spans="1:16" ht="15">
      <c r="A44" s="263">
        <v>34</v>
      </c>
      <c r="B44" s="362" t="s">
        <v>49</v>
      </c>
      <c r="C44" s="465" t="s">
        <v>74</v>
      </c>
      <c r="D44" s="466">
        <v>44315</v>
      </c>
      <c r="E44" s="297">
        <v>3737.25</v>
      </c>
      <c r="F44" s="297">
        <v>3733.3833333333332</v>
      </c>
      <c r="G44" s="298">
        <v>3705.7666666666664</v>
      </c>
      <c r="H44" s="298">
        <v>3674.2833333333333</v>
      </c>
      <c r="I44" s="298">
        <v>3646.6666666666665</v>
      </c>
      <c r="J44" s="298">
        <v>3764.8666666666663</v>
      </c>
      <c r="K44" s="298">
        <v>3792.4833333333331</v>
      </c>
      <c r="L44" s="298">
        <v>3823.9666666666662</v>
      </c>
      <c r="M44" s="285">
        <v>3761</v>
      </c>
      <c r="N44" s="285">
        <v>3701.9</v>
      </c>
      <c r="O44" s="300">
        <v>1891200</v>
      </c>
      <c r="P44" s="301">
        <v>-1.0564124234100994E-3</v>
      </c>
    </row>
    <row r="45" spans="1:16" ht="15">
      <c r="A45" s="263">
        <v>35</v>
      </c>
      <c r="B45" s="362" t="s">
        <v>51</v>
      </c>
      <c r="C45" s="465" t="s">
        <v>75</v>
      </c>
      <c r="D45" s="466">
        <v>44315</v>
      </c>
      <c r="E45" s="297">
        <v>556.54999999999995</v>
      </c>
      <c r="F45" s="297">
        <v>552.81666666666661</v>
      </c>
      <c r="G45" s="298">
        <v>536.83333333333326</v>
      </c>
      <c r="H45" s="298">
        <v>517.11666666666667</v>
      </c>
      <c r="I45" s="298">
        <v>501.13333333333333</v>
      </c>
      <c r="J45" s="298">
        <v>572.53333333333319</v>
      </c>
      <c r="K45" s="298">
        <v>588.51666666666654</v>
      </c>
      <c r="L45" s="298">
        <v>608.23333333333312</v>
      </c>
      <c r="M45" s="285">
        <v>568.79999999999995</v>
      </c>
      <c r="N45" s="285">
        <v>533.1</v>
      </c>
      <c r="O45" s="300">
        <v>14603600</v>
      </c>
      <c r="P45" s="301">
        <v>-6.1103253182461105E-2</v>
      </c>
    </row>
    <row r="46" spans="1:16" ht="15">
      <c r="A46" s="263">
        <v>36</v>
      </c>
      <c r="B46" s="362" t="s">
        <v>53</v>
      </c>
      <c r="C46" s="465" t="s">
        <v>76</v>
      </c>
      <c r="D46" s="466">
        <v>44315</v>
      </c>
      <c r="E46" s="297">
        <v>128.35</v>
      </c>
      <c r="F46" s="297">
        <v>129.61666666666667</v>
      </c>
      <c r="G46" s="298">
        <v>125.73333333333335</v>
      </c>
      <c r="H46" s="298">
        <v>123.11666666666667</v>
      </c>
      <c r="I46" s="298">
        <v>119.23333333333335</v>
      </c>
      <c r="J46" s="298">
        <v>132.23333333333335</v>
      </c>
      <c r="K46" s="298">
        <v>136.11666666666667</v>
      </c>
      <c r="L46" s="298">
        <v>138.73333333333335</v>
      </c>
      <c r="M46" s="285">
        <v>133.5</v>
      </c>
      <c r="N46" s="285">
        <v>127</v>
      </c>
      <c r="O46" s="300">
        <v>64400400</v>
      </c>
      <c r="P46" s="301">
        <v>-9.5507017689560672E-3</v>
      </c>
    </row>
    <row r="47" spans="1:16" ht="15">
      <c r="A47" s="263">
        <v>37</v>
      </c>
      <c r="B47" s="362" t="s">
        <v>56</v>
      </c>
      <c r="C47" s="465" t="s">
        <v>81</v>
      </c>
      <c r="D47" s="466">
        <v>44315</v>
      </c>
      <c r="E47" s="297">
        <v>539.9</v>
      </c>
      <c r="F47" s="297">
        <v>543.9</v>
      </c>
      <c r="G47" s="298">
        <v>529.5</v>
      </c>
      <c r="H47" s="298">
        <v>519.1</v>
      </c>
      <c r="I47" s="298">
        <v>504.70000000000005</v>
      </c>
      <c r="J47" s="298">
        <v>554.29999999999995</v>
      </c>
      <c r="K47" s="298">
        <v>568.69999999999982</v>
      </c>
      <c r="L47" s="298">
        <v>579.09999999999991</v>
      </c>
      <c r="M47" s="285">
        <v>558.29999999999995</v>
      </c>
      <c r="N47" s="285">
        <v>533.5</v>
      </c>
      <c r="O47" s="300">
        <v>5302500</v>
      </c>
      <c r="P47" s="301">
        <v>3.4634146341463418E-2</v>
      </c>
    </row>
    <row r="48" spans="1:16" ht="15">
      <c r="A48" s="263">
        <v>38</v>
      </c>
      <c r="B48" s="382" t="s">
        <v>51</v>
      </c>
      <c r="C48" s="465" t="s">
        <v>82</v>
      </c>
      <c r="D48" s="466">
        <v>44315</v>
      </c>
      <c r="E48" s="297">
        <v>949.85</v>
      </c>
      <c r="F48" s="297">
        <v>952.5</v>
      </c>
      <c r="G48" s="298">
        <v>939.1</v>
      </c>
      <c r="H48" s="298">
        <v>928.35</v>
      </c>
      <c r="I48" s="298">
        <v>914.95</v>
      </c>
      <c r="J48" s="298">
        <v>963.25</v>
      </c>
      <c r="K48" s="298">
        <v>976.65000000000009</v>
      </c>
      <c r="L48" s="298">
        <v>987.4</v>
      </c>
      <c r="M48" s="285">
        <v>965.9</v>
      </c>
      <c r="N48" s="285">
        <v>941.75</v>
      </c>
      <c r="O48" s="300">
        <v>14050400</v>
      </c>
      <c r="P48" s="301">
        <v>8.3970890091434967E-3</v>
      </c>
    </row>
    <row r="49" spans="1:16" ht="15">
      <c r="A49" s="263">
        <v>39</v>
      </c>
      <c r="B49" s="362" t="s">
        <v>39</v>
      </c>
      <c r="C49" s="465" t="s">
        <v>83</v>
      </c>
      <c r="D49" s="466">
        <v>44315</v>
      </c>
      <c r="E49" s="297">
        <v>124.7</v>
      </c>
      <c r="F49" s="297">
        <v>125.01666666666665</v>
      </c>
      <c r="G49" s="298">
        <v>123.7833333333333</v>
      </c>
      <c r="H49" s="298">
        <v>122.86666666666665</v>
      </c>
      <c r="I49" s="298">
        <v>121.6333333333333</v>
      </c>
      <c r="J49" s="298">
        <v>125.93333333333331</v>
      </c>
      <c r="K49" s="298">
        <v>127.16666666666666</v>
      </c>
      <c r="L49" s="298">
        <v>128.08333333333331</v>
      </c>
      <c r="M49" s="285">
        <v>126.25</v>
      </c>
      <c r="N49" s="285">
        <v>124.1</v>
      </c>
      <c r="O49" s="300">
        <v>49291200</v>
      </c>
      <c r="P49" s="301">
        <v>5.5693599520178216E-3</v>
      </c>
    </row>
    <row r="50" spans="1:16" ht="15">
      <c r="A50" s="263">
        <v>40</v>
      </c>
      <c r="B50" s="362" t="s">
        <v>106</v>
      </c>
      <c r="C50" s="465" t="s">
        <v>822</v>
      </c>
      <c r="D50" s="466">
        <v>44315</v>
      </c>
      <c r="E50" s="297">
        <v>3018.2</v>
      </c>
      <c r="F50" s="297">
        <v>3057.2333333333336</v>
      </c>
      <c r="G50" s="298">
        <v>2960.9666666666672</v>
      </c>
      <c r="H50" s="298">
        <v>2903.7333333333336</v>
      </c>
      <c r="I50" s="298">
        <v>2807.4666666666672</v>
      </c>
      <c r="J50" s="298">
        <v>3114.4666666666672</v>
      </c>
      <c r="K50" s="298">
        <v>3210.7333333333336</v>
      </c>
      <c r="L50" s="298">
        <v>3267.9666666666672</v>
      </c>
      <c r="M50" s="285">
        <v>3153.5</v>
      </c>
      <c r="N50" s="285">
        <v>3000</v>
      </c>
      <c r="O50" s="300">
        <v>592500</v>
      </c>
      <c r="P50" s="301">
        <v>-1.2500000000000001E-2</v>
      </c>
    </row>
    <row r="51" spans="1:16" ht="15">
      <c r="A51" s="263">
        <v>41</v>
      </c>
      <c r="B51" s="362" t="s">
        <v>49</v>
      </c>
      <c r="C51" s="465" t="s">
        <v>84</v>
      </c>
      <c r="D51" s="466">
        <v>44315</v>
      </c>
      <c r="E51" s="297">
        <v>1524.9</v>
      </c>
      <c r="F51" s="297">
        <v>1530.45</v>
      </c>
      <c r="G51" s="298">
        <v>1509.5</v>
      </c>
      <c r="H51" s="298">
        <v>1494.1</v>
      </c>
      <c r="I51" s="298">
        <v>1473.1499999999999</v>
      </c>
      <c r="J51" s="298">
        <v>1545.8500000000001</v>
      </c>
      <c r="K51" s="298">
        <v>1566.8000000000004</v>
      </c>
      <c r="L51" s="298">
        <v>1582.2000000000003</v>
      </c>
      <c r="M51" s="285">
        <v>1551.4</v>
      </c>
      <c r="N51" s="285">
        <v>1515.05</v>
      </c>
      <c r="O51" s="300">
        <v>3475500</v>
      </c>
      <c r="P51" s="301">
        <v>1.5752864157119476E-2</v>
      </c>
    </row>
    <row r="52" spans="1:16" ht="15">
      <c r="A52" s="263">
        <v>42</v>
      </c>
      <c r="B52" s="362" t="s">
        <v>39</v>
      </c>
      <c r="C52" s="465" t="s">
        <v>85</v>
      </c>
      <c r="D52" s="466">
        <v>44315</v>
      </c>
      <c r="E52" s="297">
        <v>550.54999999999995</v>
      </c>
      <c r="F52" s="297">
        <v>556.96666666666658</v>
      </c>
      <c r="G52" s="298">
        <v>540.28333333333319</v>
      </c>
      <c r="H52" s="298">
        <v>530.01666666666665</v>
      </c>
      <c r="I52" s="298">
        <v>513.33333333333326</v>
      </c>
      <c r="J52" s="298">
        <v>567.23333333333312</v>
      </c>
      <c r="K52" s="298">
        <v>583.91666666666652</v>
      </c>
      <c r="L52" s="298">
        <v>594.18333333333305</v>
      </c>
      <c r="M52" s="285">
        <v>573.65</v>
      </c>
      <c r="N52" s="285">
        <v>546.70000000000005</v>
      </c>
      <c r="O52" s="300">
        <v>5717454</v>
      </c>
      <c r="P52" s="301">
        <v>6.327372764786795E-3</v>
      </c>
    </row>
    <row r="53" spans="1:16" ht="15">
      <c r="A53" s="263">
        <v>43</v>
      </c>
      <c r="B53" s="362" t="s">
        <v>53</v>
      </c>
      <c r="C53" s="465" t="s">
        <v>231</v>
      </c>
      <c r="D53" s="466">
        <v>44315</v>
      </c>
      <c r="E53" s="297">
        <v>158.30000000000001</v>
      </c>
      <c r="F53" s="297">
        <v>159.16666666666666</v>
      </c>
      <c r="G53" s="298">
        <v>157.0333333333333</v>
      </c>
      <c r="H53" s="298">
        <v>155.76666666666665</v>
      </c>
      <c r="I53" s="298">
        <v>153.6333333333333</v>
      </c>
      <c r="J53" s="298">
        <v>160.43333333333331</v>
      </c>
      <c r="K53" s="298">
        <v>162.56666666666669</v>
      </c>
      <c r="L53" s="298">
        <v>163.83333333333331</v>
      </c>
      <c r="M53" s="285">
        <v>161.30000000000001</v>
      </c>
      <c r="N53" s="285">
        <v>157.9</v>
      </c>
      <c r="O53" s="300">
        <v>7591900</v>
      </c>
      <c r="P53" s="301">
        <v>-1.6860698514652751E-2</v>
      </c>
    </row>
    <row r="54" spans="1:16" ht="15">
      <c r="A54" s="263">
        <v>44</v>
      </c>
      <c r="B54" s="362" t="s">
        <v>63</v>
      </c>
      <c r="C54" s="465" t="s">
        <v>86</v>
      </c>
      <c r="D54" s="466">
        <v>44315</v>
      </c>
      <c r="E54" s="297">
        <v>834.15</v>
      </c>
      <c r="F54" s="297">
        <v>838.11666666666667</v>
      </c>
      <c r="G54" s="298">
        <v>821.18333333333339</v>
      </c>
      <c r="H54" s="298">
        <v>808.2166666666667</v>
      </c>
      <c r="I54" s="298">
        <v>791.28333333333342</v>
      </c>
      <c r="J54" s="298">
        <v>851.08333333333337</v>
      </c>
      <c r="K54" s="298">
        <v>868.01666666666654</v>
      </c>
      <c r="L54" s="298">
        <v>880.98333333333335</v>
      </c>
      <c r="M54" s="285">
        <v>855.05</v>
      </c>
      <c r="N54" s="285">
        <v>825.15</v>
      </c>
      <c r="O54" s="300">
        <v>1635600</v>
      </c>
      <c r="P54" s="301">
        <v>1.112759643916914E-2</v>
      </c>
    </row>
    <row r="55" spans="1:16" ht="15">
      <c r="A55" s="263">
        <v>45</v>
      </c>
      <c r="B55" s="362" t="s">
        <v>49</v>
      </c>
      <c r="C55" s="465" t="s">
        <v>87</v>
      </c>
      <c r="D55" s="466">
        <v>44315</v>
      </c>
      <c r="E55" s="297">
        <v>569.70000000000005</v>
      </c>
      <c r="F55" s="297">
        <v>570.68333333333328</v>
      </c>
      <c r="G55" s="298">
        <v>565.46666666666658</v>
      </c>
      <c r="H55" s="298">
        <v>561.23333333333335</v>
      </c>
      <c r="I55" s="298">
        <v>556.01666666666665</v>
      </c>
      <c r="J55" s="298">
        <v>574.91666666666652</v>
      </c>
      <c r="K55" s="298">
        <v>580.13333333333321</v>
      </c>
      <c r="L55" s="298">
        <v>584.36666666666645</v>
      </c>
      <c r="M55" s="285">
        <v>575.9</v>
      </c>
      <c r="N55" s="285">
        <v>566.45000000000005</v>
      </c>
      <c r="O55" s="300">
        <v>8608750</v>
      </c>
      <c r="P55" s="301">
        <v>-2.1732831063459865E-3</v>
      </c>
    </row>
    <row r="56" spans="1:16" ht="15">
      <c r="A56" s="263">
        <v>46</v>
      </c>
      <c r="B56" s="362" t="s">
        <v>841</v>
      </c>
      <c r="C56" s="465" t="s">
        <v>342</v>
      </c>
      <c r="D56" s="466">
        <v>44315</v>
      </c>
      <c r="E56" s="297">
        <v>1560.1</v>
      </c>
      <c r="F56" s="297">
        <v>1569.8333333333333</v>
      </c>
      <c r="G56" s="298">
        <v>1540.2666666666664</v>
      </c>
      <c r="H56" s="298">
        <v>1520.4333333333332</v>
      </c>
      <c r="I56" s="298">
        <v>1490.8666666666663</v>
      </c>
      <c r="J56" s="298">
        <v>1589.6666666666665</v>
      </c>
      <c r="K56" s="298">
        <v>1619.2333333333336</v>
      </c>
      <c r="L56" s="298">
        <v>1639.0666666666666</v>
      </c>
      <c r="M56" s="285">
        <v>1599.4</v>
      </c>
      <c r="N56" s="285">
        <v>1550</v>
      </c>
      <c r="O56" s="300">
        <v>1107500</v>
      </c>
      <c r="P56" s="301">
        <v>-3.8211029092488059E-2</v>
      </c>
    </row>
    <row r="57" spans="1:16" ht="15">
      <c r="A57" s="263">
        <v>47</v>
      </c>
      <c r="B57" s="362" t="s">
        <v>51</v>
      </c>
      <c r="C57" s="465" t="s">
        <v>90</v>
      </c>
      <c r="D57" s="466">
        <v>44315</v>
      </c>
      <c r="E57" s="297">
        <v>3788.9</v>
      </c>
      <c r="F57" s="297">
        <v>3800.9</v>
      </c>
      <c r="G57" s="298">
        <v>3750.8</v>
      </c>
      <c r="H57" s="298">
        <v>3712.7000000000003</v>
      </c>
      <c r="I57" s="298">
        <v>3662.6000000000004</v>
      </c>
      <c r="J57" s="298">
        <v>3839</v>
      </c>
      <c r="K57" s="298">
        <v>3889.0999999999995</v>
      </c>
      <c r="L57" s="298">
        <v>3927.2</v>
      </c>
      <c r="M57" s="285">
        <v>3851</v>
      </c>
      <c r="N57" s="285">
        <v>3762.8</v>
      </c>
      <c r="O57" s="300">
        <v>2485600</v>
      </c>
      <c r="P57" s="301">
        <v>6.9680764867930643E-3</v>
      </c>
    </row>
    <row r="58" spans="1:16" ht="15">
      <c r="A58" s="263">
        <v>48</v>
      </c>
      <c r="B58" s="362" t="s">
        <v>91</v>
      </c>
      <c r="C58" s="465" t="s">
        <v>92</v>
      </c>
      <c r="D58" s="466">
        <v>44315</v>
      </c>
      <c r="E58" s="297">
        <v>234.85</v>
      </c>
      <c r="F58" s="297">
        <v>236.56666666666669</v>
      </c>
      <c r="G58" s="298">
        <v>230.88333333333338</v>
      </c>
      <c r="H58" s="298">
        <v>226.91666666666669</v>
      </c>
      <c r="I58" s="298">
        <v>221.23333333333338</v>
      </c>
      <c r="J58" s="298">
        <v>240.53333333333339</v>
      </c>
      <c r="K58" s="298">
        <v>246.21666666666673</v>
      </c>
      <c r="L58" s="298">
        <v>250.18333333333339</v>
      </c>
      <c r="M58" s="285">
        <v>242.25</v>
      </c>
      <c r="N58" s="285">
        <v>232.6</v>
      </c>
      <c r="O58" s="300">
        <v>34329900</v>
      </c>
      <c r="P58" s="301">
        <v>2.250835462944761E-2</v>
      </c>
    </row>
    <row r="59" spans="1:16" ht="15">
      <c r="A59" s="263">
        <v>49</v>
      </c>
      <c r="B59" s="362" t="s">
        <v>51</v>
      </c>
      <c r="C59" s="465" t="s">
        <v>93</v>
      </c>
      <c r="D59" s="466">
        <v>44315</v>
      </c>
      <c r="E59" s="297">
        <v>5163.7</v>
      </c>
      <c r="F59" s="297">
        <v>5168.4000000000005</v>
      </c>
      <c r="G59" s="298">
        <v>5108.8000000000011</v>
      </c>
      <c r="H59" s="298">
        <v>5053.9000000000005</v>
      </c>
      <c r="I59" s="298">
        <v>4994.3000000000011</v>
      </c>
      <c r="J59" s="298">
        <v>5223.3000000000011</v>
      </c>
      <c r="K59" s="298">
        <v>5282.9000000000015</v>
      </c>
      <c r="L59" s="298">
        <v>5337.8000000000011</v>
      </c>
      <c r="M59" s="285">
        <v>5228</v>
      </c>
      <c r="N59" s="285">
        <v>5113.5</v>
      </c>
      <c r="O59" s="300">
        <v>3533000</v>
      </c>
      <c r="P59" s="301">
        <v>-2.7056798623063684E-2</v>
      </c>
    </row>
    <row r="60" spans="1:16" ht="15">
      <c r="A60" s="263">
        <v>50</v>
      </c>
      <c r="B60" s="362" t="s">
        <v>43</v>
      </c>
      <c r="C60" s="465" t="s">
        <v>94</v>
      </c>
      <c r="D60" s="466">
        <v>44315</v>
      </c>
      <c r="E60" s="297">
        <v>2345.75</v>
      </c>
      <c r="F60" s="297">
        <v>2359.6166666666668</v>
      </c>
      <c r="G60" s="298">
        <v>2309.6333333333337</v>
      </c>
      <c r="H60" s="298">
        <v>2273.5166666666669</v>
      </c>
      <c r="I60" s="298">
        <v>2223.5333333333338</v>
      </c>
      <c r="J60" s="298">
        <v>2395.7333333333336</v>
      </c>
      <c r="K60" s="298">
        <v>2445.7166666666672</v>
      </c>
      <c r="L60" s="298">
        <v>2481.8333333333335</v>
      </c>
      <c r="M60" s="285">
        <v>2409.6</v>
      </c>
      <c r="N60" s="285">
        <v>2323.5</v>
      </c>
      <c r="O60" s="300">
        <v>2859500</v>
      </c>
      <c r="P60" s="301">
        <v>9.1403162055335961E-3</v>
      </c>
    </row>
    <row r="61" spans="1:16" ht="15">
      <c r="A61" s="263">
        <v>51</v>
      </c>
      <c r="B61" s="362" t="s">
        <v>43</v>
      </c>
      <c r="C61" s="465" t="s">
        <v>96</v>
      </c>
      <c r="D61" s="466">
        <v>44315</v>
      </c>
      <c r="E61" s="297">
        <v>1211.2</v>
      </c>
      <c r="F61" s="297">
        <v>1215.6833333333334</v>
      </c>
      <c r="G61" s="298">
        <v>1191.5166666666669</v>
      </c>
      <c r="H61" s="298">
        <v>1171.8333333333335</v>
      </c>
      <c r="I61" s="298">
        <v>1147.666666666667</v>
      </c>
      <c r="J61" s="298">
        <v>1235.3666666666668</v>
      </c>
      <c r="K61" s="298">
        <v>1259.5333333333333</v>
      </c>
      <c r="L61" s="298">
        <v>1279.2166666666667</v>
      </c>
      <c r="M61" s="285">
        <v>1239.8499999999999</v>
      </c>
      <c r="N61" s="285">
        <v>1196</v>
      </c>
      <c r="O61" s="300">
        <v>1988250</v>
      </c>
      <c r="P61" s="301">
        <v>5.5474452554744529E-2</v>
      </c>
    </row>
    <row r="62" spans="1:16" ht="15">
      <c r="A62" s="263">
        <v>52</v>
      </c>
      <c r="B62" s="362" t="s">
        <v>43</v>
      </c>
      <c r="C62" s="465" t="s">
        <v>97</v>
      </c>
      <c r="D62" s="466">
        <v>44315</v>
      </c>
      <c r="E62" s="297">
        <v>173.9</v>
      </c>
      <c r="F62" s="297">
        <v>174.36666666666667</v>
      </c>
      <c r="G62" s="298">
        <v>172.38333333333335</v>
      </c>
      <c r="H62" s="298">
        <v>170.86666666666667</v>
      </c>
      <c r="I62" s="298">
        <v>168.88333333333335</v>
      </c>
      <c r="J62" s="298">
        <v>175.88333333333335</v>
      </c>
      <c r="K62" s="298">
        <v>177.8666666666667</v>
      </c>
      <c r="L62" s="298">
        <v>179.38333333333335</v>
      </c>
      <c r="M62" s="285">
        <v>176.35</v>
      </c>
      <c r="N62" s="285">
        <v>172.85</v>
      </c>
      <c r="O62" s="300">
        <v>13294800</v>
      </c>
      <c r="P62" s="301">
        <v>-3.0963001836788243E-2</v>
      </c>
    </row>
    <row r="63" spans="1:16" ht="15">
      <c r="A63" s="263">
        <v>53</v>
      </c>
      <c r="B63" s="362" t="s">
        <v>53</v>
      </c>
      <c r="C63" s="465" t="s">
        <v>98</v>
      </c>
      <c r="D63" s="466">
        <v>44315</v>
      </c>
      <c r="E63" s="297">
        <v>72.349999999999994</v>
      </c>
      <c r="F63" s="297">
        <v>73.033333333333331</v>
      </c>
      <c r="G63" s="298">
        <v>71.316666666666663</v>
      </c>
      <c r="H63" s="298">
        <v>70.283333333333331</v>
      </c>
      <c r="I63" s="298">
        <v>68.566666666666663</v>
      </c>
      <c r="J63" s="298">
        <v>74.066666666666663</v>
      </c>
      <c r="K63" s="298">
        <v>75.783333333333331</v>
      </c>
      <c r="L63" s="298">
        <v>76.816666666666663</v>
      </c>
      <c r="M63" s="285">
        <v>74.75</v>
      </c>
      <c r="N63" s="285">
        <v>72</v>
      </c>
      <c r="O63" s="300">
        <v>65840000</v>
      </c>
      <c r="P63" s="301">
        <v>2.5066168457107272E-2</v>
      </c>
    </row>
    <row r="64" spans="1:16" ht="15">
      <c r="A64" s="263">
        <v>54</v>
      </c>
      <c r="B64" s="382" t="s">
        <v>72</v>
      </c>
      <c r="C64" s="465" t="s">
        <v>99</v>
      </c>
      <c r="D64" s="466">
        <v>44315</v>
      </c>
      <c r="E64" s="297">
        <v>134.85</v>
      </c>
      <c r="F64" s="297">
        <v>136.31666666666666</v>
      </c>
      <c r="G64" s="298">
        <v>132.58333333333331</v>
      </c>
      <c r="H64" s="298">
        <v>130.31666666666666</v>
      </c>
      <c r="I64" s="298">
        <v>126.58333333333331</v>
      </c>
      <c r="J64" s="298">
        <v>138.58333333333331</v>
      </c>
      <c r="K64" s="298">
        <v>142.31666666666666</v>
      </c>
      <c r="L64" s="298">
        <v>144.58333333333331</v>
      </c>
      <c r="M64" s="285">
        <v>140.05000000000001</v>
      </c>
      <c r="N64" s="285">
        <v>134.05000000000001</v>
      </c>
      <c r="O64" s="300">
        <v>49080600</v>
      </c>
      <c r="P64" s="301">
        <v>2.811142346026067E-2</v>
      </c>
    </row>
    <row r="65" spans="1:16" ht="15">
      <c r="A65" s="263">
        <v>55</v>
      </c>
      <c r="B65" s="362" t="s">
        <v>51</v>
      </c>
      <c r="C65" s="465" t="s">
        <v>100</v>
      </c>
      <c r="D65" s="466">
        <v>44315</v>
      </c>
      <c r="E65" s="297">
        <v>572.95000000000005</v>
      </c>
      <c r="F65" s="297">
        <v>576.36666666666667</v>
      </c>
      <c r="G65" s="298">
        <v>563.93333333333339</v>
      </c>
      <c r="H65" s="298">
        <v>554.91666666666674</v>
      </c>
      <c r="I65" s="298">
        <v>542.48333333333346</v>
      </c>
      <c r="J65" s="298">
        <v>585.38333333333333</v>
      </c>
      <c r="K65" s="298">
        <v>597.81666666666649</v>
      </c>
      <c r="L65" s="298">
        <v>606.83333333333326</v>
      </c>
      <c r="M65" s="285">
        <v>588.79999999999995</v>
      </c>
      <c r="N65" s="285">
        <v>567.35</v>
      </c>
      <c r="O65" s="300">
        <v>9090750</v>
      </c>
      <c r="P65" s="301">
        <v>-3.6093159370808439E-2</v>
      </c>
    </row>
    <row r="66" spans="1:16" ht="15">
      <c r="A66" s="263">
        <v>56</v>
      </c>
      <c r="B66" s="362" t="s">
        <v>101</v>
      </c>
      <c r="C66" s="465" t="s">
        <v>102</v>
      </c>
      <c r="D66" s="466">
        <v>44315</v>
      </c>
      <c r="E66" s="297">
        <v>23.05</v>
      </c>
      <c r="F66" s="297">
        <v>23.099999999999998</v>
      </c>
      <c r="G66" s="298">
        <v>22.699999999999996</v>
      </c>
      <c r="H66" s="298">
        <v>22.349999999999998</v>
      </c>
      <c r="I66" s="298">
        <v>21.949999999999996</v>
      </c>
      <c r="J66" s="298">
        <v>23.449999999999996</v>
      </c>
      <c r="K66" s="298">
        <v>23.849999999999994</v>
      </c>
      <c r="L66" s="298">
        <v>24.199999999999996</v>
      </c>
      <c r="M66" s="285">
        <v>23.5</v>
      </c>
      <c r="N66" s="285">
        <v>22.75</v>
      </c>
      <c r="O66" s="300">
        <v>157185000</v>
      </c>
      <c r="P66" s="301">
        <v>3.879867797097284E-3</v>
      </c>
    </row>
    <row r="67" spans="1:16" ht="15">
      <c r="A67" s="263">
        <v>57</v>
      </c>
      <c r="B67" s="362" t="s">
        <v>49</v>
      </c>
      <c r="C67" s="465" t="s">
        <v>103</v>
      </c>
      <c r="D67" s="466">
        <v>44315</v>
      </c>
      <c r="E67" s="425">
        <v>726.5</v>
      </c>
      <c r="F67" s="425">
        <v>727.36666666666667</v>
      </c>
      <c r="G67" s="426">
        <v>719.13333333333333</v>
      </c>
      <c r="H67" s="426">
        <v>711.76666666666665</v>
      </c>
      <c r="I67" s="426">
        <v>703.5333333333333</v>
      </c>
      <c r="J67" s="426">
        <v>734.73333333333335</v>
      </c>
      <c r="K67" s="426">
        <v>742.9666666666667</v>
      </c>
      <c r="L67" s="426">
        <v>750.33333333333337</v>
      </c>
      <c r="M67" s="427">
        <v>735.6</v>
      </c>
      <c r="N67" s="427">
        <v>720</v>
      </c>
      <c r="O67" s="428">
        <v>5256000</v>
      </c>
      <c r="P67" s="429">
        <v>-1.332832738877417E-2</v>
      </c>
    </row>
    <row r="68" spans="1:16" ht="15">
      <c r="A68" s="263">
        <v>58</v>
      </c>
      <c r="B68" s="362" t="s">
        <v>91</v>
      </c>
      <c r="C68" s="465" t="s">
        <v>244</v>
      </c>
      <c r="D68" s="466">
        <v>44315</v>
      </c>
      <c r="E68" s="297">
        <v>1323.05</v>
      </c>
      <c r="F68" s="297">
        <v>1326.4833333333333</v>
      </c>
      <c r="G68" s="298">
        <v>1307.9666666666667</v>
      </c>
      <c r="H68" s="298">
        <v>1292.8833333333334</v>
      </c>
      <c r="I68" s="298">
        <v>1274.3666666666668</v>
      </c>
      <c r="J68" s="298">
        <v>1341.5666666666666</v>
      </c>
      <c r="K68" s="298">
        <v>1360.0833333333335</v>
      </c>
      <c r="L68" s="298">
        <v>1375.1666666666665</v>
      </c>
      <c r="M68" s="285">
        <v>1345</v>
      </c>
      <c r="N68" s="285">
        <v>1311.4</v>
      </c>
      <c r="O68" s="300">
        <v>1790100</v>
      </c>
      <c r="P68" s="301">
        <v>3.1460674157303373E-2</v>
      </c>
    </row>
    <row r="69" spans="1:16" ht="15">
      <c r="A69" s="263">
        <v>59</v>
      </c>
      <c r="B69" s="382" t="s">
        <v>51</v>
      </c>
      <c r="C69" s="465" t="s">
        <v>367</v>
      </c>
      <c r="D69" s="466">
        <v>44315</v>
      </c>
      <c r="E69" s="297">
        <v>334.55</v>
      </c>
      <c r="F69" s="297">
        <v>336.91666666666669</v>
      </c>
      <c r="G69" s="298">
        <v>324.83333333333337</v>
      </c>
      <c r="H69" s="298">
        <v>315.11666666666667</v>
      </c>
      <c r="I69" s="298">
        <v>303.03333333333336</v>
      </c>
      <c r="J69" s="298">
        <v>346.63333333333338</v>
      </c>
      <c r="K69" s="298">
        <v>358.71666666666675</v>
      </c>
      <c r="L69" s="298">
        <v>368.43333333333339</v>
      </c>
      <c r="M69" s="285">
        <v>349</v>
      </c>
      <c r="N69" s="285">
        <v>327.2</v>
      </c>
      <c r="O69" s="300">
        <v>6826200</v>
      </c>
      <c r="P69" s="301">
        <v>4.0642722117202268E-2</v>
      </c>
    </row>
    <row r="70" spans="1:16" ht="15">
      <c r="A70" s="263">
        <v>60</v>
      </c>
      <c r="B70" s="362" t="s">
        <v>37</v>
      </c>
      <c r="C70" s="465" t="s">
        <v>104</v>
      </c>
      <c r="D70" s="466">
        <v>44315</v>
      </c>
      <c r="E70" s="297">
        <v>1293.7</v>
      </c>
      <c r="F70" s="297">
        <v>1316.9333333333334</v>
      </c>
      <c r="G70" s="298">
        <v>1258.4166666666667</v>
      </c>
      <c r="H70" s="298">
        <v>1223.1333333333334</v>
      </c>
      <c r="I70" s="298">
        <v>1164.6166666666668</v>
      </c>
      <c r="J70" s="298">
        <v>1352.2166666666667</v>
      </c>
      <c r="K70" s="298">
        <v>1410.7333333333331</v>
      </c>
      <c r="L70" s="298">
        <v>1446.0166666666667</v>
      </c>
      <c r="M70" s="285">
        <v>1375.45</v>
      </c>
      <c r="N70" s="285">
        <v>1281.6500000000001</v>
      </c>
      <c r="O70" s="300">
        <v>16498650</v>
      </c>
      <c r="P70" s="301">
        <v>3.0031764366156514E-3</v>
      </c>
    </row>
    <row r="71" spans="1:16" ht="15">
      <c r="A71" s="263">
        <v>61</v>
      </c>
      <c r="B71" s="362" t="s">
        <v>72</v>
      </c>
      <c r="C71" s="465" t="s">
        <v>372</v>
      </c>
      <c r="D71" s="466">
        <v>44315</v>
      </c>
      <c r="E71" s="297">
        <v>542.4</v>
      </c>
      <c r="F71" s="297">
        <v>544.9666666666667</v>
      </c>
      <c r="G71" s="298">
        <v>533.03333333333342</v>
      </c>
      <c r="H71" s="298">
        <v>523.66666666666674</v>
      </c>
      <c r="I71" s="298">
        <v>511.73333333333346</v>
      </c>
      <c r="J71" s="298">
        <v>554.33333333333337</v>
      </c>
      <c r="K71" s="298">
        <v>566.26666666666677</v>
      </c>
      <c r="L71" s="298">
        <v>575.63333333333333</v>
      </c>
      <c r="M71" s="285">
        <v>556.9</v>
      </c>
      <c r="N71" s="285">
        <v>535.6</v>
      </c>
      <c r="O71" s="300">
        <v>901250</v>
      </c>
      <c r="P71" s="301">
        <v>0.11782945736434108</v>
      </c>
    </row>
    <row r="72" spans="1:16" ht="15">
      <c r="A72" s="263">
        <v>62</v>
      </c>
      <c r="B72" s="362" t="s">
        <v>63</v>
      </c>
      <c r="C72" s="465" t="s">
        <v>105</v>
      </c>
      <c r="D72" s="466">
        <v>44315</v>
      </c>
      <c r="E72" s="297">
        <v>1004.55</v>
      </c>
      <c r="F72" s="297">
        <v>1007.9166666666666</v>
      </c>
      <c r="G72" s="298">
        <v>994.2833333333333</v>
      </c>
      <c r="H72" s="298">
        <v>984.01666666666665</v>
      </c>
      <c r="I72" s="298">
        <v>970.38333333333333</v>
      </c>
      <c r="J72" s="298">
        <v>1018.1833333333333</v>
      </c>
      <c r="K72" s="298">
        <v>1031.8166666666666</v>
      </c>
      <c r="L72" s="298">
        <v>1042.0833333333333</v>
      </c>
      <c r="M72" s="285">
        <v>1021.55</v>
      </c>
      <c r="N72" s="285">
        <v>997.65</v>
      </c>
      <c r="O72" s="300">
        <v>4760000</v>
      </c>
      <c r="P72" s="301">
        <v>-1.1833091135561552E-2</v>
      </c>
    </row>
    <row r="73" spans="1:16" ht="15">
      <c r="A73" s="263">
        <v>63</v>
      </c>
      <c r="B73" s="362" t="s">
        <v>106</v>
      </c>
      <c r="C73" s="465" t="s">
        <v>107</v>
      </c>
      <c r="D73" s="466">
        <v>44315</v>
      </c>
      <c r="E73" s="297">
        <v>959.65</v>
      </c>
      <c r="F73" s="297">
        <v>970.80000000000007</v>
      </c>
      <c r="G73" s="298">
        <v>942.35000000000014</v>
      </c>
      <c r="H73" s="298">
        <v>925.05000000000007</v>
      </c>
      <c r="I73" s="298">
        <v>896.60000000000014</v>
      </c>
      <c r="J73" s="298">
        <v>988.10000000000014</v>
      </c>
      <c r="K73" s="298">
        <v>1016.5500000000002</v>
      </c>
      <c r="L73" s="298">
        <v>1033.8500000000001</v>
      </c>
      <c r="M73" s="285">
        <v>999.25</v>
      </c>
      <c r="N73" s="285">
        <v>953.5</v>
      </c>
      <c r="O73" s="300">
        <v>19914300</v>
      </c>
      <c r="P73" s="301">
        <v>6.054054054054054E-2</v>
      </c>
    </row>
    <row r="74" spans="1:16" ht="15">
      <c r="A74" s="263">
        <v>64</v>
      </c>
      <c r="B74" s="362" t="s">
        <v>56</v>
      </c>
      <c r="C74" s="465" t="s">
        <v>108</v>
      </c>
      <c r="D74" s="466">
        <v>44315</v>
      </c>
      <c r="E74" s="297">
        <v>2421.85</v>
      </c>
      <c r="F74" s="297">
        <v>2462.8666666666668</v>
      </c>
      <c r="G74" s="298">
        <v>2373.2333333333336</v>
      </c>
      <c r="H74" s="298">
        <v>2324.6166666666668</v>
      </c>
      <c r="I74" s="298">
        <v>2234.9833333333336</v>
      </c>
      <c r="J74" s="298">
        <v>2511.4833333333336</v>
      </c>
      <c r="K74" s="298">
        <v>2601.1166666666668</v>
      </c>
      <c r="L74" s="298">
        <v>2649.7333333333336</v>
      </c>
      <c r="M74" s="285">
        <v>2552.5</v>
      </c>
      <c r="N74" s="285">
        <v>2414.25</v>
      </c>
      <c r="O74" s="300">
        <v>15447600</v>
      </c>
      <c r="P74" s="301">
        <v>4.1125803712240692E-2</v>
      </c>
    </row>
    <row r="75" spans="1:16" ht="15">
      <c r="A75" s="263">
        <v>65</v>
      </c>
      <c r="B75" s="362" t="s">
        <v>56</v>
      </c>
      <c r="C75" s="465" t="s">
        <v>248</v>
      </c>
      <c r="D75" s="466">
        <v>44315</v>
      </c>
      <c r="E75" s="297">
        <v>2793.05</v>
      </c>
      <c r="F75" s="297">
        <v>2812.0499999999997</v>
      </c>
      <c r="G75" s="298">
        <v>2755.0999999999995</v>
      </c>
      <c r="H75" s="298">
        <v>2717.1499999999996</v>
      </c>
      <c r="I75" s="298">
        <v>2660.1999999999994</v>
      </c>
      <c r="J75" s="298">
        <v>2849.9999999999995</v>
      </c>
      <c r="K75" s="298">
        <v>2906.9499999999994</v>
      </c>
      <c r="L75" s="298">
        <v>2944.8999999999996</v>
      </c>
      <c r="M75" s="285">
        <v>2869</v>
      </c>
      <c r="N75" s="285">
        <v>2774.1</v>
      </c>
      <c r="O75" s="300">
        <v>592000</v>
      </c>
      <c r="P75" s="301">
        <v>5.0763223287184946E-2</v>
      </c>
    </row>
    <row r="76" spans="1:16" ht="15">
      <c r="A76" s="263">
        <v>66</v>
      </c>
      <c r="B76" s="362" t="s">
        <v>53</v>
      </c>
      <c r="C76" t="s">
        <v>109</v>
      </c>
      <c r="D76" s="466">
        <v>44315</v>
      </c>
      <c r="E76" s="425">
        <v>1390.15</v>
      </c>
      <c r="F76" s="425">
        <v>1400.45</v>
      </c>
      <c r="G76" s="426">
        <v>1373.4</v>
      </c>
      <c r="H76" s="426">
        <v>1356.65</v>
      </c>
      <c r="I76" s="426">
        <v>1329.6000000000001</v>
      </c>
      <c r="J76" s="426">
        <v>1417.2</v>
      </c>
      <c r="K76" s="426">
        <v>1444.2499999999998</v>
      </c>
      <c r="L76" s="426">
        <v>1461</v>
      </c>
      <c r="M76" s="427">
        <v>1427.5</v>
      </c>
      <c r="N76" s="427">
        <v>1383.7</v>
      </c>
      <c r="O76" s="428">
        <v>30033300</v>
      </c>
      <c r="P76" s="429">
        <v>-3.789840900681854E-2</v>
      </c>
    </row>
    <row r="77" spans="1:16" ht="15">
      <c r="A77" s="263">
        <v>67</v>
      </c>
      <c r="B77" s="362" t="s">
        <v>56</v>
      </c>
      <c r="C77" s="465" t="s">
        <v>249</v>
      </c>
      <c r="D77" s="466">
        <v>44315</v>
      </c>
      <c r="E77" s="297">
        <v>685.05</v>
      </c>
      <c r="F77" s="297">
        <v>682.43333333333328</v>
      </c>
      <c r="G77" s="298">
        <v>674.36666666666656</v>
      </c>
      <c r="H77" s="298">
        <v>663.68333333333328</v>
      </c>
      <c r="I77" s="298">
        <v>655.61666666666656</v>
      </c>
      <c r="J77" s="298">
        <v>693.11666666666656</v>
      </c>
      <c r="K77" s="298">
        <v>701.18333333333339</v>
      </c>
      <c r="L77" s="298">
        <v>711.86666666666656</v>
      </c>
      <c r="M77" s="285">
        <v>690.5</v>
      </c>
      <c r="N77" s="285">
        <v>671.75</v>
      </c>
      <c r="O77" s="300">
        <v>9659100</v>
      </c>
      <c r="P77" s="301">
        <v>1.0259917920656635E-3</v>
      </c>
    </row>
    <row r="78" spans="1:16" ht="15">
      <c r="A78" s="263">
        <v>68</v>
      </c>
      <c r="B78" s="382" t="s">
        <v>43</v>
      </c>
      <c r="C78" s="465" t="s">
        <v>110</v>
      </c>
      <c r="D78" s="466">
        <v>44315</v>
      </c>
      <c r="E78" s="297">
        <v>2823.45</v>
      </c>
      <c r="F78" s="297">
        <v>2827.2166666666667</v>
      </c>
      <c r="G78" s="298">
        <v>2798.1833333333334</v>
      </c>
      <c r="H78" s="298">
        <v>2772.9166666666665</v>
      </c>
      <c r="I78" s="298">
        <v>2743.8833333333332</v>
      </c>
      <c r="J78" s="298">
        <v>2852.4833333333336</v>
      </c>
      <c r="K78" s="298">
        <v>2881.5166666666673</v>
      </c>
      <c r="L78" s="298">
        <v>2906.7833333333338</v>
      </c>
      <c r="M78" s="285">
        <v>2856.25</v>
      </c>
      <c r="N78" s="285">
        <v>2801.95</v>
      </c>
      <c r="O78" s="300">
        <v>3970500</v>
      </c>
      <c r="P78" s="301">
        <v>-3.1041803938794934E-2</v>
      </c>
    </row>
    <row r="79" spans="1:16" ht="15">
      <c r="A79" s="263">
        <v>69</v>
      </c>
      <c r="B79" s="362" t="s">
        <v>111</v>
      </c>
      <c r="C79" s="465" t="s">
        <v>112</v>
      </c>
      <c r="D79" s="466">
        <v>44315</v>
      </c>
      <c r="E79" s="297">
        <v>359.75</v>
      </c>
      <c r="F79" s="297">
        <v>362.43333333333334</v>
      </c>
      <c r="G79" s="298">
        <v>353.06666666666666</v>
      </c>
      <c r="H79" s="298">
        <v>346.38333333333333</v>
      </c>
      <c r="I79" s="298">
        <v>337.01666666666665</v>
      </c>
      <c r="J79" s="298">
        <v>369.11666666666667</v>
      </c>
      <c r="K79" s="298">
        <v>378.48333333333335</v>
      </c>
      <c r="L79" s="298">
        <v>385.16666666666669</v>
      </c>
      <c r="M79" s="285">
        <v>371.8</v>
      </c>
      <c r="N79" s="285">
        <v>355.75</v>
      </c>
      <c r="O79" s="300">
        <v>29803300</v>
      </c>
      <c r="P79" s="301">
        <v>-4.3472260557548992E-2</v>
      </c>
    </row>
    <row r="80" spans="1:16" ht="15">
      <c r="A80" s="263">
        <v>70</v>
      </c>
      <c r="B80" s="362" t="s">
        <v>72</v>
      </c>
      <c r="C80" s="465" t="s">
        <v>113</v>
      </c>
      <c r="D80" s="466">
        <v>44315</v>
      </c>
      <c r="E80" s="297">
        <v>232.5</v>
      </c>
      <c r="F80" s="297">
        <v>232.83333333333334</v>
      </c>
      <c r="G80" s="298">
        <v>230.9666666666667</v>
      </c>
      <c r="H80" s="298">
        <v>229.43333333333337</v>
      </c>
      <c r="I80" s="298">
        <v>227.56666666666672</v>
      </c>
      <c r="J80" s="298">
        <v>234.36666666666667</v>
      </c>
      <c r="K80" s="298">
        <v>236.23333333333329</v>
      </c>
      <c r="L80" s="298">
        <v>237.76666666666665</v>
      </c>
      <c r="M80" s="285">
        <v>234.7</v>
      </c>
      <c r="N80" s="285">
        <v>231.3</v>
      </c>
      <c r="O80" s="300">
        <v>24267600</v>
      </c>
      <c r="P80" s="301">
        <v>-1.2223580397821979E-3</v>
      </c>
    </row>
    <row r="81" spans="1:16" ht="15">
      <c r="A81" s="263">
        <v>71</v>
      </c>
      <c r="B81" s="362" t="s">
        <v>49</v>
      </c>
      <c r="C81" s="465" t="s">
        <v>114</v>
      </c>
      <c r="D81" s="466">
        <v>44315</v>
      </c>
      <c r="E81" s="297">
        <v>2401.1999999999998</v>
      </c>
      <c r="F81" s="297">
        <v>2414.1</v>
      </c>
      <c r="G81" s="298">
        <v>2378.25</v>
      </c>
      <c r="H81" s="298">
        <v>2355.3000000000002</v>
      </c>
      <c r="I81" s="298">
        <v>2319.4500000000003</v>
      </c>
      <c r="J81" s="298">
        <v>2437.0499999999997</v>
      </c>
      <c r="K81" s="298">
        <v>2472.8999999999992</v>
      </c>
      <c r="L81" s="298">
        <v>2495.8499999999995</v>
      </c>
      <c r="M81" s="285">
        <v>2449.9499999999998</v>
      </c>
      <c r="N81" s="285">
        <v>2391.15</v>
      </c>
      <c r="O81" s="300">
        <v>6315900</v>
      </c>
      <c r="P81" s="301">
        <v>1.3186390105394869E-2</v>
      </c>
    </row>
    <row r="82" spans="1:16" ht="15">
      <c r="A82" s="263">
        <v>72</v>
      </c>
      <c r="B82" s="362" t="s">
        <v>56</v>
      </c>
      <c r="C82" s="465" t="s">
        <v>115</v>
      </c>
      <c r="D82" s="466">
        <v>44315</v>
      </c>
      <c r="E82" s="297">
        <v>165.15</v>
      </c>
      <c r="F82" s="297">
        <v>165.48333333333335</v>
      </c>
      <c r="G82" s="298">
        <v>162.76666666666671</v>
      </c>
      <c r="H82" s="298">
        <v>160.38333333333335</v>
      </c>
      <c r="I82" s="298">
        <v>157.66666666666671</v>
      </c>
      <c r="J82" s="298">
        <v>167.8666666666667</v>
      </c>
      <c r="K82" s="298">
        <v>170.58333333333334</v>
      </c>
      <c r="L82" s="298">
        <v>172.9666666666667</v>
      </c>
      <c r="M82" s="285">
        <v>168.2</v>
      </c>
      <c r="N82" s="285">
        <v>163.1</v>
      </c>
      <c r="O82" s="300">
        <v>32581000</v>
      </c>
      <c r="P82" s="301">
        <v>-1.4810648668916385E-2</v>
      </c>
    </row>
    <row r="83" spans="1:16" ht="15">
      <c r="A83" s="263">
        <v>73</v>
      </c>
      <c r="B83" s="362" t="s">
        <v>53</v>
      </c>
      <c r="C83" s="465" t="s">
        <v>116</v>
      </c>
      <c r="D83" s="466">
        <v>44315</v>
      </c>
      <c r="E83" s="297">
        <v>559.4</v>
      </c>
      <c r="F83" s="297">
        <v>562.4</v>
      </c>
      <c r="G83" s="298">
        <v>550.79999999999995</v>
      </c>
      <c r="H83" s="298">
        <v>542.19999999999993</v>
      </c>
      <c r="I83" s="298">
        <v>530.59999999999991</v>
      </c>
      <c r="J83" s="298">
        <v>571</v>
      </c>
      <c r="K83" s="298">
        <v>582.60000000000014</v>
      </c>
      <c r="L83" s="298">
        <v>591.20000000000005</v>
      </c>
      <c r="M83" s="285">
        <v>574</v>
      </c>
      <c r="N83" s="285">
        <v>553.79999999999995</v>
      </c>
      <c r="O83" s="300">
        <v>90296250</v>
      </c>
      <c r="P83" s="301">
        <v>-3.7320225741853267E-3</v>
      </c>
    </row>
    <row r="84" spans="1:16" ht="15">
      <c r="A84" s="263">
        <v>74</v>
      </c>
      <c r="B84" s="362" t="s">
        <v>56</v>
      </c>
      <c r="C84" s="465" t="s">
        <v>252</v>
      </c>
      <c r="D84" s="466">
        <v>44315</v>
      </c>
      <c r="E84" s="297">
        <v>1401.6</v>
      </c>
      <c r="F84" s="297">
        <v>1395.45</v>
      </c>
      <c r="G84" s="298">
        <v>1373.4</v>
      </c>
      <c r="H84" s="298">
        <v>1345.2</v>
      </c>
      <c r="I84" s="298">
        <v>1323.15</v>
      </c>
      <c r="J84" s="298">
        <v>1423.65</v>
      </c>
      <c r="K84" s="298">
        <v>1445.6999999999998</v>
      </c>
      <c r="L84" s="298">
        <v>1473.9</v>
      </c>
      <c r="M84" s="285">
        <v>1417.5</v>
      </c>
      <c r="N84" s="285">
        <v>1367.25</v>
      </c>
      <c r="O84" s="300">
        <v>1075675</v>
      </c>
      <c r="P84" s="301">
        <v>3.5685963521015066E-3</v>
      </c>
    </row>
    <row r="85" spans="1:16" ht="15">
      <c r="A85" s="263">
        <v>75</v>
      </c>
      <c r="B85" s="362" t="s">
        <v>56</v>
      </c>
      <c r="C85" s="465" t="s">
        <v>117</v>
      </c>
      <c r="D85" s="466">
        <v>44315</v>
      </c>
      <c r="E85" s="297">
        <v>479.45</v>
      </c>
      <c r="F85" s="297">
        <v>482.61666666666662</v>
      </c>
      <c r="G85" s="298">
        <v>459.43333333333322</v>
      </c>
      <c r="H85" s="298">
        <v>439.41666666666663</v>
      </c>
      <c r="I85" s="298">
        <v>416.23333333333323</v>
      </c>
      <c r="J85" s="298">
        <v>502.63333333333321</v>
      </c>
      <c r="K85" s="298">
        <v>525.81666666666661</v>
      </c>
      <c r="L85" s="298">
        <v>545.83333333333326</v>
      </c>
      <c r="M85" s="285">
        <v>505.8</v>
      </c>
      <c r="N85" s="285">
        <v>462.6</v>
      </c>
      <c r="O85" s="300">
        <v>10309500</v>
      </c>
      <c r="P85" s="301">
        <v>0.22186666666666666</v>
      </c>
    </row>
    <row r="86" spans="1:16" ht="15">
      <c r="A86" s="263">
        <v>76</v>
      </c>
      <c r="B86" s="362" t="s">
        <v>67</v>
      </c>
      <c r="C86" s="465" t="s">
        <v>118</v>
      </c>
      <c r="D86" s="466">
        <v>44315</v>
      </c>
      <c r="E86" s="297">
        <v>8.5</v>
      </c>
      <c r="F86" s="297">
        <v>8.5</v>
      </c>
      <c r="G86" s="298">
        <v>8.35</v>
      </c>
      <c r="H86" s="298">
        <v>8.1999999999999993</v>
      </c>
      <c r="I86" s="298">
        <v>8.0499999999999989</v>
      </c>
      <c r="J86" s="298">
        <v>8.65</v>
      </c>
      <c r="K86" s="298">
        <v>8.7999999999999989</v>
      </c>
      <c r="L86" s="298">
        <v>8.9500000000000011</v>
      </c>
      <c r="M86" s="285">
        <v>8.65</v>
      </c>
      <c r="N86" s="285">
        <v>8.35</v>
      </c>
      <c r="O86" s="300">
        <v>698390000</v>
      </c>
      <c r="P86" s="301">
        <v>7.7777777777777776E-3</v>
      </c>
    </row>
    <row r="87" spans="1:16" ht="15">
      <c r="A87" s="263">
        <v>77</v>
      </c>
      <c r="B87" s="362" t="s">
        <v>53</v>
      </c>
      <c r="C87" s="465" t="s">
        <v>119</v>
      </c>
      <c r="D87" s="466">
        <v>44315</v>
      </c>
      <c r="E87" s="297">
        <v>50.75</v>
      </c>
      <c r="F87" s="297">
        <v>51.166666666666664</v>
      </c>
      <c r="G87" s="298">
        <v>49.883333333333326</v>
      </c>
      <c r="H87" s="298">
        <v>49.016666666666659</v>
      </c>
      <c r="I87" s="298">
        <v>47.73333333333332</v>
      </c>
      <c r="J87" s="298">
        <v>52.033333333333331</v>
      </c>
      <c r="K87" s="298">
        <v>53.316666666666677</v>
      </c>
      <c r="L87" s="298">
        <v>54.183333333333337</v>
      </c>
      <c r="M87" s="285">
        <v>52.45</v>
      </c>
      <c r="N87" s="285">
        <v>50.3</v>
      </c>
      <c r="O87" s="300">
        <v>188860000</v>
      </c>
      <c r="P87" s="301">
        <v>-3.009027081243731E-3</v>
      </c>
    </row>
    <row r="88" spans="1:16" ht="15">
      <c r="A88" s="263">
        <v>78</v>
      </c>
      <c r="B88" s="362" t="s">
        <v>72</v>
      </c>
      <c r="C88" s="465" t="s">
        <v>120</v>
      </c>
      <c r="D88" s="466">
        <v>44315</v>
      </c>
      <c r="E88" s="297">
        <v>504</v>
      </c>
      <c r="F88" s="297">
        <v>506.18333333333334</v>
      </c>
      <c r="G88" s="298">
        <v>497.81666666666672</v>
      </c>
      <c r="H88" s="298">
        <v>491.63333333333338</v>
      </c>
      <c r="I88" s="298">
        <v>483.26666666666677</v>
      </c>
      <c r="J88" s="298">
        <v>512.36666666666667</v>
      </c>
      <c r="K88" s="298">
        <v>520.73333333333335</v>
      </c>
      <c r="L88" s="298">
        <v>526.91666666666663</v>
      </c>
      <c r="M88" s="285">
        <v>514.54999999999995</v>
      </c>
      <c r="N88" s="285">
        <v>500</v>
      </c>
      <c r="O88" s="300">
        <v>4918375</v>
      </c>
      <c r="P88" s="301">
        <v>-3.7664783427495289E-2</v>
      </c>
    </row>
    <row r="89" spans="1:16" ht="15">
      <c r="A89" s="263">
        <v>79</v>
      </c>
      <c r="B89" s="362" t="s">
        <v>39</v>
      </c>
      <c r="C89" s="465" t="s">
        <v>121</v>
      </c>
      <c r="D89" s="466">
        <v>44315</v>
      </c>
      <c r="E89" s="297">
        <v>1551.45</v>
      </c>
      <c r="F89" s="297">
        <v>1547.3500000000001</v>
      </c>
      <c r="G89" s="298">
        <v>1507.2500000000002</v>
      </c>
      <c r="H89" s="298">
        <v>1463.0500000000002</v>
      </c>
      <c r="I89" s="298">
        <v>1422.9500000000003</v>
      </c>
      <c r="J89" s="298">
        <v>1591.5500000000002</v>
      </c>
      <c r="K89" s="298">
        <v>1631.65</v>
      </c>
      <c r="L89" s="298">
        <v>1675.8500000000001</v>
      </c>
      <c r="M89" s="285">
        <v>1587.45</v>
      </c>
      <c r="N89" s="285">
        <v>1503.15</v>
      </c>
      <c r="O89" s="300">
        <v>4496500</v>
      </c>
      <c r="P89" s="301">
        <v>-1.6513560804899387E-2</v>
      </c>
    </row>
    <row r="90" spans="1:16" ht="15">
      <c r="A90" s="263">
        <v>80</v>
      </c>
      <c r="B90" s="362" t="s">
        <v>53</v>
      </c>
      <c r="C90" s="465" t="s">
        <v>122</v>
      </c>
      <c r="D90" s="466">
        <v>44315</v>
      </c>
      <c r="E90" s="297">
        <v>844.1</v>
      </c>
      <c r="F90" s="297">
        <v>849.88333333333333</v>
      </c>
      <c r="G90" s="298">
        <v>833.9666666666667</v>
      </c>
      <c r="H90" s="298">
        <v>823.83333333333337</v>
      </c>
      <c r="I90" s="298">
        <v>807.91666666666674</v>
      </c>
      <c r="J90" s="298">
        <v>860.01666666666665</v>
      </c>
      <c r="K90" s="298">
        <v>875.93333333333339</v>
      </c>
      <c r="L90" s="298">
        <v>886.06666666666661</v>
      </c>
      <c r="M90" s="285">
        <v>865.8</v>
      </c>
      <c r="N90" s="285">
        <v>839.75</v>
      </c>
      <c r="O90" s="300">
        <v>20628000</v>
      </c>
      <c r="P90" s="301">
        <v>-8.9505772473731995E-3</v>
      </c>
    </row>
    <row r="91" spans="1:16" ht="15">
      <c r="A91" s="263">
        <v>81</v>
      </c>
      <c r="B91" s="362" t="s">
        <v>67</v>
      </c>
      <c r="C91" s="465" t="s">
        <v>826</v>
      </c>
      <c r="D91" s="466">
        <v>44315</v>
      </c>
      <c r="E91" s="297">
        <v>256.75</v>
      </c>
      <c r="F91" s="297">
        <v>257.98333333333335</v>
      </c>
      <c r="G91" s="298">
        <v>250.36666666666667</v>
      </c>
      <c r="H91" s="298">
        <v>243.98333333333332</v>
      </c>
      <c r="I91" s="298">
        <v>236.36666666666665</v>
      </c>
      <c r="J91" s="298">
        <v>264.36666666666667</v>
      </c>
      <c r="K91" s="298">
        <v>271.98333333333335</v>
      </c>
      <c r="L91" s="298">
        <v>278.36666666666673</v>
      </c>
      <c r="M91" s="285">
        <v>265.60000000000002</v>
      </c>
      <c r="N91" s="285">
        <v>251.6</v>
      </c>
      <c r="O91" s="300">
        <v>11491200</v>
      </c>
      <c r="P91" s="301">
        <v>2.4207636635887198E-2</v>
      </c>
    </row>
    <row r="92" spans="1:16" ht="15">
      <c r="A92" s="263">
        <v>82</v>
      </c>
      <c r="B92" s="362" t="s">
        <v>106</v>
      </c>
      <c r="C92" s="465" t="s">
        <v>124</v>
      </c>
      <c r="D92" s="466">
        <v>44315</v>
      </c>
      <c r="E92" s="425">
        <v>1351.5</v>
      </c>
      <c r="F92" s="425">
        <v>1358.7833333333333</v>
      </c>
      <c r="G92" s="426">
        <v>1338.3166666666666</v>
      </c>
      <c r="H92" s="426">
        <v>1325.1333333333332</v>
      </c>
      <c r="I92" s="426">
        <v>1304.6666666666665</v>
      </c>
      <c r="J92" s="426">
        <v>1371.9666666666667</v>
      </c>
      <c r="K92" s="426">
        <v>1392.4333333333334</v>
      </c>
      <c r="L92" s="426">
        <v>1405.6166666666668</v>
      </c>
      <c r="M92" s="427">
        <v>1379.25</v>
      </c>
      <c r="N92" s="427">
        <v>1345.6</v>
      </c>
      <c r="O92" s="428">
        <v>32875800</v>
      </c>
      <c r="P92" s="429">
        <v>-7.2652824582382144E-3</v>
      </c>
    </row>
    <row r="93" spans="1:16" ht="15">
      <c r="A93" s="263">
        <v>83</v>
      </c>
      <c r="B93" s="362" t="s">
        <v>72</v>
      </c>
      <c r="C93" s="465" t="s">
        <v>125</v>
      </c>
      <c r="D93" s="466">
        <v>44315</v>
      </c>
      <c r="E93" s="297">
        <v>87.9</v>
      </c>
      <c r="F93" s="297">
        <v>88.2</v>
      </c>
      <c r="G93" s="298">
        <v>87.300000000000011</v>
      </c>
      <c r="H93" s="298">
        <v>86.7</v>
      </c>
      <c r="I93" s="298">
        <v>85.800000000000011</v>
      </c>
      <c r="J93" s="298">
        <v>88.800000000000011</v>
      </c>
      <c r="K93" s="298">
        <v>89.700000000000017</v>
      </c>
      <c r="L93" s="298">
        <v>90.300000000000011</v>
      </c>
      <c r="M93" s="285">
        <v>89.1</v>
      </c>
      <c r="N93" s="285">
        <v>87.6</v>
      </c>
      <c r="O93" s="300">
        <v>63134500</v>
      </c>
      <c r="P93" s="301">
        <v>-1.4908722109533468E-2</v>
      </c>
    </row>
    <row r="94" spans="1:16" ht="15">
      <c r="A94" s="263">
        <v>84</v>
      </c>
      <c r="B94" s="382" t="s">
        <v>39</v>
      </c>
      <c r="C94" s="465" t="s">
        <v>772</v>
      </c>
      <c r="D94" s="466">
        <v>44315</v>
      </c>
      <c r="E94" s="297">
        <v>1639.25</v>
      </c>
      <c r="F94" s="297">
        <v>1636.3500000000001</v>
      </c>
      <c r="G94" s="298">
        <v>1622.9000000000003</v>
      </c>
      <c r="H94" s="298">
        <v>1606.5500000000002</v>
      </c>
      <c r="I94" s="298">
        <v>1593.1000000000004</v>
      </c>
      <c r="J94" s="298">
        <v>1652.7000000000003</v>
      </c>
      <c r="K94" s="298">
        <v>1666.15</v>
      </c>
      <c r="L94" s="298">
        <v>1682.5000000000002</v>
      </c>
      <c r="M94" s="285">
        <v>1649.8</v>
      </c>
      <c r="N94" s="285">
        <v>1620</v>
      </c>
      <c r="O94" s="300">
        <v>1498250</v>
      </c>
      <c r="P94" s="301">
        <v>-6.3008130081300809E-2</v>
      </c>
    </row>
    <row r="95" spans="1:16" ht="15">
      <c r="A95" s="263">
        <v>85</v>
      </c>
      <c r="B95" s="362" t="s">
        <v>49</v>
      </c>
      <c r="C95" s="465" t="s">
        <v>126</v>
      </c>
      <c r="D95" s="466">
        <v>44315</v>
      </c>
      <c r="E95" s="297">
        <v>203.7</v>
      </c>
      <c r="F95" s="297">
        <v>204.58333333333334</v>
      </c>
      <c r="G95" s="298">
        <v>201.76666666666668</v>
      </c>
      <c r="H95" s="298">
        <v>199.83333333333334</v>
      </c>
      <c r="I95" s="298">
        <v>197.01666666666668</v>
      </c>
      <c r="J95" s="298">
        <v>206.51666666666668</v>
      </c>
      <c r="K95" s="298">
        <v>209.33333333333334</v>
      </c>
      <c r="L95" s="298">
        <v>211.26666666666668</v>
      </c>
      <c r="M95" s="285">
        <v>207.4</v>
      </c>
      <c r="N95" s="285">
        <v>202.65</v>
      </c>
      <c r="O95" s="300">
        <v>134915200</v>
      </c>
      <c r="P95" s="301">
        <v>3.5744116346484549E-2</v>
      </c>
    </row>
    <row r="96" spans="1:16" ht="15">
      <c r="A96" s="263">
        <v>86</v>
      </c>
      <c r="B96" s="362" t="s">
        <v>111</v>
      </c>
      <c r="C96" s="465" t="s">
        <v>127</v>
      </c>
      <c r="D96" s="466">
        <v>44315</v>
      </c>
      <c r="E96" s="297">
        <v>431.75</v>
      </c>
      <c r="F96" s="297">
        <v>429.51666666666665</v>
      </c>
      <c r="G96" s="298">
        <v>420.7833333333333</v>
      </c>
      <c r="H96" s="298">
        <v>409.81666666666666</v>
      </c>
      <c r="I96" s="298">
        <v>401.08333333333331</v>
      </c>
      <c r="J96" s="298">
        <v>440.48333333333329</v>
      </c>
      <c r="K96" s="298">
        <v>449.21666666666664</v>
      </c>
      <c r="L96" s="298">
        <v>460.18333333333328</v>
      </c>
      <c r="M96" s="285">
        <v>438.25</v>
      </c>
      <c r="N96" s="285">
        <v>418.55</v>
      </c>
      <c r="O96" s="300">
        <v>32440000</v>
      </c>
      <c r="P96" s="301">
        <v>4.3758043758043756E-2</v>
      </c>
    </row>
    <row r="97" spans="1:16" ht="15">
      <c r="A97" s="263">
        <v>87</v>
      </c>
      <c r="B97" s="362" t="s">
        <v>111</v>
      </c>
      <c r="C97" s="465" t="s">
        <v>128</v>
      </c>
      <c r="D97" s="466">
        <v>44315</v>
      </c>
      <c r="E97" s="297">
        <v>620.25</v>
      </c>
      <c r="F97" s="297">
        <v>621.18333333333339</v>
      </c>
      <c r="G97" s="298">
        <v>612.41666666666674</v>
      </c>
      <c r="H97" s="298">
        <v>604.58333333333337</v>
      </c>
      <c r="I97" s="298">
        <v>595.81666666666672</v>
      </c>
      <c r="J97" s="298">
        <v>629.01666666666677</v>
      </c>
      <c r="K97" s="298">
        <v>637.78333333333342</v>
      </c>
      <c r="L97" s="298">
        <v>645.61666666666679</v>
      </c>
      <c r="M97" s="285">
        <v>629.95000000000005</v>
      </c>
      <c r="N97" s="285">
        <v>613.35</v>
      </c>
      <c r="O97" s="300">
        <v>33925500</v>
      </c>
      <c r="P97" s="301">
        <v>1.0356915232632249E-3</v>
      </c>
    </row>
    <row r="98" spans="1:16" ht="15">
      <c r="A98" s="263">
        <v>88</v>
      </c>
      <c r="B98" s="362" t="s">
        <v>39</v>
      </c>
      <c r="C98" s="465" t="s">
        <v>129</v>
      </c>
      <c r="D98" s="466">
        <v>44315</v>
      </c>
      <c r="E98" s="297">
        <v>2824.9</v>
      </c>
      <c r="F98" s="297">
        <v>2829.4166666666665</v>
      </c>
      <c r="G98" s="298">
        <v>2786.833333333333</v>
      </c>
      <c r="H98" s="298">
        <v>2748.7666666666664</v>
      </c>
      <c r="I98" s="298">
        <v>2706.1833333333329</v>
      </c>
      <c r="J98" s="298">
        <v>2867.4833333333331</v>
      </c>
      <c r="K98" s="298">
        <v>2910.0666666666662</v>
      </c>
      <c r="L98" s="298">
        <v>2948.1333333333332</v>
      </c>
      <c r="M98" s="285">
        <v>2872</v>
      </c>
      <c r="N98" s="285">
        <v>2791.35</v>
      </c>
      <c r="O98" s="300">
        <v>1459000</v>
      </c>
      <c r="P98" s="301">
        <v>-2.6197230101785415E-2</v>
      </c>
    </row>
    <row r="99" spans="1:16" ht="15">
      <c r="A99" s="263">
        <v>89</v>
      </c>
      <c r="B99" s="362" t="s">
        <v>53</v>
      </c>
      <c r="C99" s="465" t="s">
        <v>131</v>
      </c>
      <c r="D99" s="466">
        <v>44315</v>
      </c>
      <c r="E99" s="297">
        <v>1698.85</v>
      </c>
      <c r="F99" s="297">
        <v>1709.2666666666664</v>
      </c>
      <c r="G99" s="298">
        <v>1679.9833333333329</v>
      </c>
      <c r="H99" s="298">
        <v>1661.1166666666666</v>
      </c>
      <c r="I99" s="298">
        <v>1631.833333333333</v>
      </c>
      <c r="J99" s="298">
        <v>1728.1333333333328</v>
      </c>
      <c r="K99" s="298">
        <v>1757.4166666666665</v>
      </c>
      <c r="L99" s="298">
        <v>1776.2833333333326</v>
      </c>
      <c r="M99" s="285">
        <v>1738.55</v>
      </c>
      <c r="N99" s="285">
        <v>1690.4</v>
      </c>
      <c r="O99" s="300">
        <v>11706800</v>
      </c>
      <c r="P99" s="301">
        <v>-3.778337531486146E-3</v>
      </c>
    </row>
    <row r="100" spans="1:16" ht="15">
      <c r="A100" s="263">
        <v>90</v>
      </c>
      <c r="B100" s="362" t="s">
        <v>56</v>
      </c>
      <c r="C100" s="465" t="s">
        <v>132</v>
      </c>
      <c r="D100" s="466">
        <v>44315</v>
      </c>
      <c r="E100" s="297">
        <v>90.65</v>
      </c>
      <c r="F100" s="297">
        <v>90.983333333333334</v>
      </c>
      <c r="G100" s="298">
        <v>88.616666666666674</v>
      </c>
      <c r="H100" s="298">
        <v>86.583333333333343</v>
      </c>
      <c r="I100" s="298">
        <v>84.216666666666683</v>
      </c>
      <c r="J100" s="298">
        <v>93.016666666666666</v>
      </c>
      <c r="K100" s="298">
        <v>95.383333333333312</v>
      </c>
      <c r="L100" s="298">
        <v>97.416666666666657</v>
      </c>
      <c r="M100" s="285">
        <v>93.35</v>
      </c>
      <c r="N100" s="285">
        <v>88.95</v>
      </c>
      <c r="O100" s="300">
        <v>28565724</v>
      </c>
      <c r="P100" s="301">
        <v>2.9922779922779922E-2</v>
      </c>
    </row>
    <row r="101" spans="1:16" ht="15">
      <c r="A101" s="263">
        <v>91</v>
      </c>
      <c r="B101" s="362" t="s">
        <v>39</v>
      </c>
      <c r="C101" s="465" t="s">
        <v>348</v>
      </c>
      <c r="D101" s="466">
        <v>44315</v>
      </c>
      <c r="E101" s="297">
        <v>2907.1</v>
      </c>
      <c r="F101" s="297">
        <v>2924</v>
      </c>
      <c r="G101" s="298">
        <v>2846.75</v>
      </c>
      <c r="H101" s="298">
        <v>2786.4</v>
      </c>
      <c r="I101" s="298">
        <v>2709.15</v>
      </c>
      <c r="J101" s="298">
        <v>2984.35</v>
      </c>
      <c r="K101" s="298">
        <v>3061.6</v>
      </c>
      <c r="L101" s="298">
        <v>3121.95</v>
      </c>
      <c r="M101" s="285">
        <v>3001.25</v>
      </c>
      <c r="N101" s="285">
        <v>2863.65</v>
      </c>
      <c r="O101" s="300">
        <v>522000</v>
      </c>
      <c r="P101" s="301">
        <v>-9.017560512577124E-3</v>
      </c>
    </row>
    <row r="102" spans="1:16" ht="15">
      <c r="A102" s="263">
        <v>92</v>
      </c>
      <c r="B102" s="362" t="s">
        <v>56</v>
      </c>
      <c r="C102" s="465" t="s">
        <v>133</v>
      </c>
      <c r="D102" s="466">
        <v>44315</v>
      </c>
      <c r="E102" s="297">
        <v>382.9</v>
      </c>
      <c r="F102" s="297">
        <v>385.08333333333331</v>
      </c>
      <c r="G102" s="298">
        <v>377.91666666666663</v>
      </c>
      <c r="H102" s="298">
        <v>372.93333333333334</v>
      </c>
      <c r="I102" s="298">
        <v>365.76666666666665</v>
      </c>
      <c r="J102" s="298">
        <v>390.06666666666661</v>
      </c>
      <c r="K102" s="298">
        <v>397.23333333333323</v>
      </c>
      <c r="L102" s="298">
        <v>402.21666666666658</v>
      </c>
      <c r="M102" s="285">
        <v>392.25</v>
      </c>
      <c r="N102" s="285">
        <v>380.1</v>
      </c>
      <c r="O102" s="300">
        <v>7298000</v>
      </c>
      <c r="P102" s="301">
        <v>-1.0574837310195227E-2</v>
      </c>
    </row>
    <row r="103" spans="1:16" ht="15">
      <c r="A103" s="263">
        <v>93</v>
      </c>
      <c r="B103" s="362" t="s">
        <v>63</v>
      </c>
      <c r="C103" s="465" t="s">
        <v>134</v>
      </c>
      <c r="D103" s="466">
        <v>44315</v>
      </c>
      <c r="E103" s="297">
        <v>1332.35</v>
      </c>
      <c r="F103" s="297">
        <v>1332.1166666666666</v>
      </c>
      <c r="G103" s="298">
        <v>1322.2333333333331</v>
      </c>
      <c r="H103" s="298">
        <v>1312.1166666666666</v>
      </c>
      <c r="I103" s="298">
        <v>1302.2333333333331</v>
      </c>
      <c r="J103" s="298">
        <v>1342.2333333333331</v>
      </c>
      <c r="K103" s="298">
        <v>1352.1166666666668</v>
      </c>
      <c r="L103" s="298">
        <v>1362.2333333333331</v>
      </c>
      <c r="M103" s="285">
        <v>1342</v>
      </c>
      <c r="N103" s="285">
        <v>1322</v>
      </c>
      <c r="O103" s="300">
        <v>15215650</v>
      </c>
      <c r="P103" s="301">
        <v>2.2567431795347398E-2</v>
      </c>
    </row>
    <row r="104" spans="1:16" ht="15">
      <c r="A104" s="263">
        <v>94</v>
      </c>
      <c r="B104" s="362" t="s">
        <v>106</v>
      </c>
      <c r="C104" s="465" t="s">
        <v>260</v>
      </c>
      <c r="D104" s="466">
        <v>44315</v>
      </c>
      <c r="E104" s="297">
        <v>3965.3</v>
      </c>
      <c r="F104" s="297">
        <v>4001.35</v>
      </c>
      <c r="G104" s="298">
        <v>3878.75</v>
      </c>
      <c r="H104" s="298">
        <v>3792.2000000000003</v>
      </c>
      <c r="I104" s="298">
        <v>3669.6000000000004</v>
      </c>
      <c r="J104" s="298">
        <v>4087.8999999999996</v>
      </c>
      <c r="K104" s="298">
        <v>4210.4999999999991</v>
      </c>
      <c r="L104" s="298">
        <v>4297.0499999999993</v>
      </c>
      <c r="M104" s="285">
        <v>4123.95</v>
      </c>
      <c r="N104" s="285">
        <v>3914.8</v>
      </c>
      <c r="O104" s="300">
        <v>424350</v>
      </c>
      <c r="P104" s="301">
        <v>-2.2797927461139896E-2</v>
      </c>
    </row>
    <row r="105" spans="1:16" ht="15">
      <c r="A105" s="263">
        <v>95</v>
      </c>
      <c r="B105" s="362" t="s">
        <v>106</v>
      </c>
      <c r="C105" s="465" t="s">
        <v>259</v>
      </c>
      <c r="D105" s="466">
        <v>44315</v>
      </c>
      <c r="E105" s="297">
        <v>2617.6</v>
      </c>
      <c r="F105" s="297">
        <v>2655.1166666666663</v>
      </c>
      <c r="G105" s="298">
        <v>2565.6833333333325</v>
      </c>
      <c r="H105" s="298">
        <v>2513.766666666666</v>
      </c>
      <c r="I105" s="298">
        <v>2424.3333333333321</v>
      </c>
      <c r="J105" s="298">
        <v>2707.0333333333328</v>
      </c>
      <c r="K105" s="298">
        <v>2796.4666666666662</v>
      </c>
      <c r="L105" s="298">
        <v>2848.3833333333332</v>
      </c>
      <c r="M105" s="285">
        <v>2744.55</v>
      </c>
      <c r="N105" s="285">
        <v>2603.1999999999998</v>
      </c>
      <c r="O105" s="300">
        <v>557400</v>
      </c>
      <c r="P105" s="301">
        <v>2.2377109317681585E-2</v>
      </c>
    </row>
    <row r="106" spans="1:16" ht="15">
      <c r="A106" s="263">
        <v>96</v>
      </c>
      <c r="B106" s="362" t="s">
        <v>51</v>
      </c>
      <c r="C106" s="465" t="s">
        <v>135</v>
      </c>
      <c r="D106" s="466">
        <v>44315</v>
      </c>
      <c r="E106" s="297">
        <v>1091.45</v>
      </c>
      <c r="F106" s="297">
        <v>1086.3499999999999</v>
      </c>
      <c r="G106" s="298">
        <v>1070.1999999999998</v>
      </c>
      <c r="H106" s="298">
        <v>1048.9499999999998</v>
      </c>
      <c r="I106" s="298">
        <v>1032.7999999999997</v>
      </c>
      <c r="J106" s="298">
        <v>1107.5999999999999</v>
      </c>
      <c r="K106" s="298">
        <v>1123.75</v>
      </c>
      <c r="L106" s="298">
        <v>1145</v>
      </c>
      <c r="M106" s="285">
        <v>1102.5</v>
      </c>
      <c r="N106" s="285">
        <v>1065.0999999999999</v>
      </c>
      <c r="O106" s="300">
        <v>8800900</v>
      </c>
      <c r="P106" s="301">
        <v>1.4799568754287954E-2</v>
      </c>
    </row>
    <row r="107" spans="1:16" ht="15">
      <c r="A107" s="263">
        <v>97</v>
      </c>
      <c r="B107" s="362" t="s">
        <v>43</v>
      </c>
      <c r="C107" s="465" t="s">
        <v>136</v>
      </c>
      <c r="D107" s="466">
        <v>44315</v>
      </c>
      <c r="E107" s="297">
        <v>810.65</v>
      </c>
      <c r="F107" s="297">
        <v>810.73333333333323</v>
      </c>
      <c r="G107" s="298">
        <v>800.01666666666642</v>
      </c>
      <c r="H107" s="298">
        <v>789.38333333333321</v>
      </c>
      <c r="I107" s="298">
        <v>778.6666666666664</v>
      </c>
      <c r="J107" s="298">
        <v>821.36666666666645</v>
      </c>
      <c r="K107" s="298">
        <v>832.08333333333337</v>
      </c>
      <c r="L107" s="298">
        <v>842.71666666666647</v>
      </c>
      <c r="M107" s="285">
        <v>821.45</v>
      </c>
      <c r="N107" s="285">
        <v>800.1</v>
      </c>
      <c r="O107" s="300">
        <v>8534400</v>
      </c>
      <c r="P107" s="301">
        <v>-5.8708414872798431E-3</v>
      </c>
    </row>
    <row r="108" spans="1:16" ht="15">
      <c r="A108" s="263">
        <v>98</v>
      </c>
      <c r="B108" s="362" t="s">
        <v>56</v>
      </c>
      <c r="C108" s="465" t="s">
        <v>137</v>
      </c>
      <c r="D108" s="466">
        <v>44315</v>
      </c>
      <c r="E108" s="297">
        <v>170.9</v>
      </c>
      <c r="F108" s="297">
        <v>171.54999999999998</v>
      </c>
      <c r="G108" s="298">
        <v>167.19999999999996</v>
      </c>
      <c r="H108" s="298">
        <v>163.49999999999997</v>
      </c>
      <c r="I108" s="298">
        <v>159.14999999999995</v>
      </c>
      <c r="J108" s="298">
        <v>175.24999999999997</v>
      </c>
      <c r="K108" s="298">
        <v>179.6</v>
      </c>
      <c r="L108" s="298">
        <v>183.29999999999998</v>
      </c>
      <c r="M108" s="285">
        <v>175.9</v>
      </c>
      <c r="N108" s="285">
        <v>167.85</v>
      </c>
      <c r="O108" s="300">
        <v>17048000</v>
      </c>
      <c r="P108" s="301">
        <v>-6.9635450774939975E-2</v>
      </c>
    </row>
    <row r="109" spans="1:16" ht="15">
      <c r="A109" s="263">
        <v>99</v>
      </c>
      <c r="B109" s="362" t="s">
        <v>56</v>
      </c>
      <c r="C109" s="465" t="s">
        <v>138</v>
      </c>
      <c r="D109" s="466">
        <v>44315</v>
      </c>
      <c r="E109" s="297">
        <v>142.1</v>
      </c>
      <c r="F109" s="297">
        <v>143.63333333333333</v>
      </c>
      <c r="G109" s="298">
        <v>139.46666666666664</v>
      </c>
      <c r="H109" s="298">
        <v>136.83333333333331</v>
      </c>
      <c r="I109" s="298">
        <v>132.66666666666663</v>
      </c>
      <c r="J109" s="298">
        <v>146.26666666666665</v>
      </c>
      <c r="K109" s="298">
        <v>150.43333333333334</v>
      </c>
      <c r="L109" s="298">
        <v>153.06666666666666</v>
      </c>
      <c r="M109" s="285">
        <v>147.80000000000001</v>
      </c>
      <c r="N109" s="285">
        <v>141</v>
      </c>
      <c r="O109" s="300">
        <v>27408000</v>
      </c>
      <c r="P109" s="301">
        <v>1.8733273862622659E-2</v>
      </c>
    </row>
    <row r="110" spans="1:16" ht="15">
      <c r="A110" s="263">
        <v>100</v>
      </c>
      <c r="B110" s="362" t="s">
        <v>49</v>
      </c>
      <c r="C110" s="465" t="s">
        <v>139</v>
      </c>
      <c r="D110" s="466">
        <v>44315</v>
      </c>
      <c r="E110" s="297">
        <v>411.1</v>
      </c>
      <c r="F110" s="297">
        <v>415.15000000000003</v>
      </c>
      <c r="G110" s="298">
        <v>404.65000000000009</v>
      </c>
      <c r="H110" s="298">
        <v>398.20000000000005</v>
      </c>
      <c r="I110" s="298">
        <v>387.7000000000001</v>
      </c>
      <c r="J110" s="298">
        <v>421.60000000000008</v>
      </c>
      <c r="K110" s="298">
        <v>432.09999999999997</v>
      </c>
      <c r="L110" s="298">
        <v>438.55000000000007</v>
      </c>
      <c r="M110" s="285">
        <v>425.65</v>
      </c>
      <c r="N110" s="285">
        <v>408.7</v>
      </c>
      <c r="O110" s="300">
        <v>7842000</v>
      </c>
      <c r="P110" s="301">
        <v>6.4332247557003258E-2</v>
      </c>
    </row>
    <row r="111" spans="1:16" ht="15">
      <c r="A111" s="263">
        <v>101</v>
      </c>
      <c r="B111" s="362" t="s">
        <v>43</v>
      </c>
      <c r="C111" s="465" t="s">
        <v>140</v>
      </c>
      <c r="D111" s="466">
        <v>44315</v>
      </c>
      <c r="E111" s="297">
        <v>6650.05</v>
      </c>
      <c r="F111" s="297">
        <v>6631.0166666666673</v>
      </c>
      <c r="G111" s="298">
        <v>6587.133333333335</v>
      </c>
      <c r="H111" s="298">
        <v>6524.2166666666681</v>
      </c>
      <c r="I111" s="298">
        <v>6480.3333333333358</v>
      </c>
      <c r="J111" s="298">
        <v>6693.9333333333343</v>
      </c>
      <c r="K111" s="298">
        <v>6737.8166666666675</v>
      </c>
      <c r="L111" s="298">
        <v>6800.7333333333336</v>
      </c>
      <c r="M111" s="285">
        <v>6674.9</v>
      </c>
      <c r="N111" s="285">
        <v>6568.1</v>
      </c>
      <c r="O111" s="300">
        <v>2722000</v>
      </c>
      <c r="P111" s="301">
        <v>-1.725756372301249E-2</v>
      </c>
    </row>
    <row r="112" spans="1:16" ht="15">
      <c r="A112" s="263">
        <v>102</v>
      </c>
      <c r="B112" s="362" t="s">
        <v>49</v>
      </c>
      <c r="C112" s="465" t="s">
        <v>141</v>
      </c>
      <c r="D112" s="466">
        <v>44315</v>
      </c>
      <c r="E112" s="297">
        <v>523.4</v>
      </c>
      <c r="F112" s="297">
        <v>523.43333333333328</v>
      </c>
      <c r="G112" s="298">
        <v>518.51666666666654</v>
      </c>
      <c r="H112" s="298">
        <v>513.63333333333321</v>
      </c>
      <c r="I112" s="298">
        <v>508.71666666666647</v>
      </c>
      <c r="J112" s="298">
        <v>528.31666666666661</v>
      </c>
      <c r="K112" s="298">
        <v>533.23333333333335</v>
      </c>
      <c r="L112" s="298">
        <v>538.11666666666667</v>
      </c>
      <c r="M112" s="285">
        <v>528.35</v>
      </c>
      <c r="N112" s="285">
        <v>518.54999999999995</v>
      </c>
      <c r="O112" s="300">
        <v>13128750</v>
      </c>
      <c r="P112" s="301">
        <v>-1.2226088592118876E-2</v>
      </c>
    </row>
    <row r="113" spans="1:16" ht="15">
      <c r="A113" s="263">
        <v>103</v>
      </c>
      <c r="B113" s="362" t="s">
        <v>56</v>
      </c>
      <c r="C113" s="465" t="s">
        <v>142</v>
      </c>
      <c r="D113" s="466">
        <v>44315</v>
      </c>
      <c r="E113" s="297">
        <v>849.6</v>
      </c>
      <c r="F113" s="297">
        <v>860.36666666666667</v>
      </c>
      <c r="G113" s="298">
        <v>834.38333333333333</v>
      </c>
      <c r="H113" s="298">
        <v>819.16666666666663</v>
      </c>
      <c r="I113" s="298">
        <v>793.18333333333328</v>
      </c>
      <c r="J113" s="298">
        <v>875.58333333333337</v>
      </c>
      <c r="K113" s="298">
        <v>901.56666666666672</v>
      </c>
      <c r="L113" s="298">
        <v>916.78333333333342</v>
      </c>
      <c r="M113" s="285">
        <v>886.35</v>
      </c>
      <c r="N113" s="285">
        <v>845.15</v>
      </c>
      <c r="O113" s="300">
        <v>2399800</v>
      </c>
      <c r="P113" s="301">
        <v>-1.0718113612004287E-2</v>
      </c>
    </row>
    <row r="114" spans="1:16" ht="15">
      <c r="A114" s="263">
        <v>104</v>
      </c>
      <c r="B114" s="362" t="s">
        <v>72</v>
      </c>
      <c r="C114" s="465" t="s">
        <v>143</v>
      </c>
      <c r="D114" s="466">
        <v>44315</v>
      </c>
      <c r="E114" s="297">
        <v>1077.8499999999999</v>
      </c>
      <c r="F114" s="297">
        <v>1086.7</v>
      </c>
      <c r="G114" s="298">
        <v>1063.4000000000001</v>
      </c>
      <c r="H114" s="298">
        <v>1048.95</v>
      </c>
      <c r="I114" s="298">
        <v>1025.6500000000001</v>
      </c>
      <c r="J114" s="298">
        <v>1101.1500000000001</v>
      </c>
      <c r="K114" s="298">
        <v>1124.4499999999998</v>
      </c>
      <c r="L114" s="298">
        <v>1138.9000000000001</v>
      </c>
      <c r="M114" s="285">
        <v>1110</v>
      </c>
      <c r="N114" s="285">
        <v>1072.25</v>
      </c>
      <c r="O114" s="300">
        <v>1606800</v>
      </c>
      <c r="P114" s="301">
        <v>-2.1913805697589481E-2</v>
      </c>
    </row>
    <row r="115" spans="1:16" ht="15">
      <c r="A115" s="263">
        <v>105</v>
      </c>
      <c r="B115" s="362" t="s">
        <v>106</v>
      </c>
      <c r="C115" s="465" t="s">
        <v>144</v>
      </c>
      <c r="D115" s="466">
        <v>44315</v>
      </c>
      <c r="E115" s="297">
        <v>2045.8</v>
      </c>
      <c r="F115" s="297">
        <v>2067.4</v>
      </c>
      <c r="G115" s="298">
        <v>2005.8500000000004</v>
      </c>
      <c r="H115" s="298">
        <v>1965.9000000000003</v>
      </c>
      <c r="I115" s="298">
        <v>1904.3500000000006</v>
      </c>
      <c r="J115" s="298">
        <v>2107.3500000000004</v>
      </c>
      <c r="K115" s="298">
        <v>2168.9000000000005</v>
      </c>
      <c r="L115" s="298">
        <v>2208.85</v>
      </c>
      <c r="M115" s="285">
        <v>2128.9499999999998</v>
      </c>
      <c r="N115" s="285">
        <v>2027.45</v>
      </c>
      <c r="O115" s="300">
        <v>2380800</v>
      </c>
      <c r="P115" s="301">
        <v>-6.2381852551984876E-2</v>
      </c>
    </row>
    <row r="116" spans="1:16" ht="15">
      <c r="A116" s="263">
        <v>106</v>
      </c>
      <c r="B116" s="362" t="s">
        <v>43</v>
      </c>
      <c r="C116" s="465" t="s">
        <v>145</v>
      </c>
      <c r="D116" s="466">
        <v>44315</v>
      </c>
      <c r="E116" s="297">
        <v>204.2</v>
      </c>
      <c r="F116" s="297">
        <v>205.51666666666665</v>
      </c>
      <c r="G116" s="298">
        <v>201.6333333333333</v>
      </c>
      <c r="H116" s="298">
        <v>199.06666666666663</v>
      </c>
      <c r="I116" s="298">
        <v>195.18333333333328</v>
      </c>
      <c r="J116" s="298">
        <v>208.08333333333331</v>
      </c>
      <c r="K116" s="298">
        <v>211.96666666666664</v>
      </c>
      <c r="L116" s="298">
        <v>214.53333333333333</v>
      </c>
      <c r="M116" s="285">
        <v>209.4</v>
      </c>
      <c r="N116" s="285">
        <v>202.95</v>
      </c>
      <c r="O116" s="300">
        <v>29099000</v>
      </c>
      <c r="P116" s="301">
        <v>3.8638010142477662E-3</v>
      </c>
    </row>
    <row r="117" spans="1:16" ht="15">
      <c r="A117" s="263">
        <v>107</v>
      </c>
      <c r="B117" s="362" t="s">
        <v>106</v>
      </c>
      <c r="C117" s="465" t="s">
        <v>262</v>
      </c>
      <c r="D117" s="466">
        <v>44315</v>
      </c>
      <c r="E117" s="297">
        <v>1658.1</v>
      </c>
      <c r="F117" s="297">
        <v>1673.6166666666668</v>
      </c>
      <c r="G117" s="298">
        <v>1624.5333333333335</v>
      </c>
      <c r="H117" s="298">
        <v>1590.9666666666667</v>
      </c>
      <c r="I117" s="298">
        <v>1541.8833333333334</v>
      </c>
      <c r="J117" s="298">
        <v>1707.1833333333336</v>
      </c>
      <c r="K117" s="298">
        <v>1756.2666666666667</v>
      </c>
      <c r="L117" s="298">
        <v>1789.8333333333337</v>
      </c>
      <c r="M117" s="285">
        <v>1722.7</v>
      </c>
      <c r="N117" s="285">
        <v>1640.05</v>
      </c>
      <c r="O117" s="300">
        <v>670150</v>
      </c>
      <c r="P117" s="301">
        <v>-0.12959054453355848</v>
      </c>
    </row>
    <row r="118" spans="1:16" ht="15">
      <c r="A118" s="263">
        <v>108</v>
      </c>
      <c r="B118" s="362" t="s">
        <v>43</v>
      </c>
      <c r="C118" s="465" t="s">
        <v>146</v>
      </c>
      <c r="D118" s="466">
        <v>44315</v>
      </c>
      <c r="E118" s="297">
        <v>79499.25</v>
      </c>
      <c r="F118" s="297">
        <v>79713.983333333337</v>
      </c>
      <c r="G118" s="298">
        <v>78554.216666666674</v>
      </c>
      <c r="H118" s="298">
        <v>77609.183333333334</v>
      </c>
      <c r="I118" s="298">
        <v>76449.416666666672</v>
      </c>
      <c r="J118" s="298">
        <v>80659.016666666677</v>
      </c>
      <c r="K118" s="298">
        <v>81818.78333333334</v>
      </c>
      <c r="L118" s="298">
        <v>82763.81666666668</v>
      </c>
      <c r="M118" s="285">
        <v>80873.75</v>
      </c>
      <c r="N118" s="285">
        <v>78768.95</v>
      </c>
      <c r="O118" s="300">
        <v>42560</v>
      </c>
      <c r="P118" s="301">
        <v>-6.9995333644423709E-3</v>
      </c>
    </row>
    <row r="119" spans="1:16" ht="15">
      <c r="A119" s="263">
        <v>109</v>
      </c>
      <c r="B119" s="362" t="s">
        <v>56</v>
      </c>
      <c r="C119" s="465" t="s">
        <v>147</v>
      </c>
      <c r="D119" s="466">
        <v>44315</v>
      </c>
      <c r="E119" s="297">
        <v>1126.3</v>
      </c>
      <c r="F119" s="297">
        <v>1133.6333333333334</v>
      </c>
      <c r="G119" s="298">
        <v>1110.2666666666669</v>
      </c>
      <c r="H119" s="298">
        <v>1094.2333333333333</v>
      </c>
      <c r="I119" s="298">
        <v>1070.8666666666668</v>
      </c>
      <c r="J119" s="298">
        <v>1149.666666666667</v>
      </c>
      <c r="K119" s="298">
        <v>1173.0333333333333</v>
      </c>
      <c r="L119" s="298">
        <v>1189.0666666666671</v>
      </c>
      <c r="M119" s="285">
        <v>1157</v>
      </c>
      <c r="N119" s="285">
        <v>1117.5999999999999</v>
      </c>
      <c r="O119" s="300">
        <v>3000000</v>
      </c>
      <c r="P119" s="301">
        <v>1.2658227848101266E-2</v>
      </c>
    </row>
    <row r="120" spans="1:16" ht="15">
      <c r="A120" s="263">
        <v>110</v>
      </c>
      <c r="B120" s="362" t="s">
        <v>39</v>
      </c>
      <c r="C120" s="465" t="s">
        <v>790</v>
      </c>
      <c r="D120" s="466">
        <v>44315</v>
      </c>
      <c r="E120" s="297">
        <v>328.25</v>
      </c>
      <c r="F120" s="297">
        <v>329.48333333333335</v>
      </c>
      <c r="G120" s="298">
        <v>324.26666666666671</v>
      </c>
      <c r="H120" s="298">
        <v>320.28333333333336</v>
      </c>
      <c r="I120" s="298">
        <v>315.06666666666672</v>
      </c>
      <c r="J120" s="298">
        <v>333.4666666666667</v>
      </c>
      <c r="K120" s="298">
        <v>338.68333333333339</v>
      </c>
      <c r="L120" s="298">
        <v>342.66666666666669</v>
      </c>
      <c r="M120" s="285">
        <v>334.7</v>
      </c>
      <c r="N120" s="285">
        <v>325.5</v>
      </c>
      <c r="O120" s="300">
        <v>2236800</v>
      </c>
      <c r="P120" s="301">
        <v>0.13290113452188007</v>
      </c>
    </row>
    <row r="121" spans="1:16" ht="15">
      <c r="A121" s="263">
        <v>111</v>
      </c>
      <c r="B121" s="362" t="s">
        <v>111</v>
      </c>
      <c r="C121" s="465" t="s">
        <v>148</v>
      </c>
      <c r="D121" s="466">
        <v>44315</v>
      </c>
      <c r="E121" s="297">
        <v>56.7</v>
      </c>
      <c r="F121" s="297">
        <v>57.166666666666664</v>
      </c>
      <c r="G121" s="298">
        <v>55.533333333333331</v>
      </c>
      <c r="H121" s="298">
        <v>54.366666666666667</v>
      </c>
      <c r="I121" s="298">
        <v>52.733333333333334</v>
      </c>
      <c r="J121" s="298">
        <v>58.333333333333329</v>
      </c>
      <c r="K121" s="298">
        <v>59.966666666666669</v>
      </c>
      <c r="L121" s="298">
        <v>61.133333333333326</v>
      </c>
      <c r="M121" s="285">
        <v>58.8</v>
      </c>
      <c r="N121" s="285">
        <v>56</v>
      </c>
      <c r="O121" s="300">
        <v>78744000</v>
      </c>
      <c r="P121" s="301">
        <v>2.1593608291945585E-4</v>
      </c>
    </row>
    <row r="122" spans="1:16" ht="15">
      <c r="A122" s="263">
        <v>112</v>
      </c>
      <c r="B122" s="362" t="s">
        <v>39</v>
      </c>
      <c r="C122" s="465" t="s">
        <v>256</v>
      </c>
      <c r="D122" s="466">
        <v>44315</v>
      </c>
      <c r="E122" s="297">
        <v>4777.5</v>
      </c>
      <c r="F122" s="297">
        <v>4760.6000000000004</v>
      </c>
      <c r="G122" s="298">
        <v>4677.0000000000009</v>
      </c>
      <c r="H122" s="298">
        <v>4576.5000000000009</v>
      </c>
      <c r="I122" s="298">
        <v>4492.9000000000015</v>
      </c>
      <c r="J122" s="298">
        <v>4861.1000000000004</v>
      </c>
      <c r="K122" s="298">
        <v>4944.6999999999989</v>
      </c>
      <c r="L122" s="298">
        <v>5045.2</v>
      </c>
      <c r="M122" s="285">
        <v>4844.2</v>
      </c>
      <c r="N122" s="285">
        <v>4660.1000000000004</v>
      </c>
      <c r="O122" s="300">
        <v>1436250</v>
      </c>
      <c r="P122" s="301">
        <v>-1.2377514182568335E-2</v>
      </c>
    </row>
    <row r="123" spans="1:16" ht="15">
      <c r="A123" s="263">
        <v>113</v>
      </c>
      <c r="B123" s="362" t="s">
        <v>841</v>
      </c>
      <c r="C123" s="465" t="s">
        <v>450</v>
      </c>
      <c r="D123" s="466">
        <v>44315</v>
      </c>
      <c r="E123" s="297">
        <v>3013.95</v>
      </c>
      <c r="F123" s="297">
        <v>3051.9833333333336</v>
      </c>
      <c r="G123" s="298">
        <v>2958.9666666666672</v>
      </c>
      <c r="H123" s="298">
        <v>2903.9833333333336</v>
      </c>
      <c r="I123" s="298">
        <v>2810.9666666666672</v>
      </c>
      <c r="J123" s="298">
        <v>3106.9666666666672</v>
      </c>
      <c r="K123" s="298">
        <v>3199.9833333333336</v>
      </c>
      <c r="L123" s="298">
        <v>3254.9666666666672</v>
      </c>
      <c r="M123" s="285">
        <v>3145</v>
      </c>
      <c r="N123" s="285">
        <v>2997</v>
      </c>
      <c r="O123" s="300">
        <v>291600</v>
      </c>
      <c r="P123" s="301">
        <v>-4.4952100221075902E-2</v>
      </c>
    </row>
    <row r="124" spans="1:16" ht="15">
      <c r="A124" s="263">
        <v>114</v>
      </c>
      <c r="B124" s="362" t="s">
        <v>49</v>
      </c>
      <c r="C124" s="465" t="s">
        <v>151</v>
      </c>
      <c r="D124" s="466">
        <v>44315</v>
      </c>
      <c r="E124" s="297">
        <v>16994.5</v>
      </c>
      <c r="F124" s="297">
        <v>17019.816666666666</v>
      </c>
      <c r="G124" s="298">
        <v>16792.633333333331</v>
      </c>
      <c r="H124" s="298">
        <v>16590.766666666666</v>
      </c>
      <c r="I124" s="298">
        <v>16363.583333333332</v>
      </c>
      <c r="J124" s="298">
        <v>17221.683333333331</v>
      </c>
      <c r="K124" s="298">
        <v>17448.866666666665</v>
      </c>
      <c r="L124" s="298">
        <v>17650.73333333333</v>
      </c>
      <c r="M124" s="285">
        <v>17247</v>
      </c>
      <c r="N124" s="285">
        <v>16817.95</v>
      </c>
      <c r="O124" s="300">
        <v>314350</v>
      </c>
      <c r="P124" s="301">
        <v>2.8968903436988543E-2</v>
      </c>
    </row>
    <row r="125" spans="1:16" ht="15">
      <c r="A125" s="263">
        <v>115</v>
      </c>
      <c r="B125" s="362" t="s">
        <v>111</v>
      </c>
      <c r="C125" s="465" t="s">
        <v>152</v>
      </c>
      <c r="D125" s="466">
        <v>44315</v>
      </c>
      <c r="E125" s="297">
        <v>137.85</v>
      </c>
      <c r="F125" s="297">
        <v>138.53333333333333</v>
      </c>
      <c r="G125" s="298">
        <v>136.01666666666665</v>
      </c>
      <c r="H125" s="298">
        <v>134.18333333333331</v>
      </c>
      <c r="I125" s="298">
        <v>131.66666666666663</v>
      </c>
      <c r="J125" s="298">
        <v>140.36666666666667</v>
      </c>
      <c r="K125" s="298">
        <v>142.88333333333338</v>
      </c>
      <c r="L125" s="298">
        <v>144.7166666666667</v>
      </c>
      <c r="M125" s="285">
        <v>141.05000000000001</v>
      </c>
      <c r="N125" s="285">
        <v>136.69999999999999</v>
      </c>
      <c r="O125" s="300">
        <v>47080900</v>
      </c>
      <c r="P125" s="301">
        <v>1.3704558568955569E-2</v>
      </c>
    </row>
    <row r="126" spans="1:16" ht="15">
      <c r="A126" s="263">
        <v>116</v>
      </c>
      <c r="B126" s="362" t="s">
        <v>42</v>
      </c>
      <c r="C126" s="465" t="s">
        <v>153</v>
      </c>
      <c r="D126" s="466">
        <v>44315</v>
      </c>
      <c r="E126" s="297">
        <v>98.95</v>
      </c>
      <c r="F126" s="297">
        <v>99.366666666666674</v>
      </c>
      <c r="G126" s="298">
        <v>97.883333333333354</v>
      </c>
      <c r="H126" s="298">
        <v>96.816666666666677</v>
      </c>
      <c r="I126" s="298">
        <v>95.333333333333357</v>
      </c>
      <c r="J126" s="298">
        <v>100.43333333333335</v>
      </c>
      <c r="K126" s="298">
        <v>101.91666666666667</v>
      </c>
      <c r="L126" s="298">
        <v>102.98333333333335</v>
      </c>
      <c r="M126" s="285">
        <v>100.85</v>
      </c>
      <c r="N126" s="285">
        <v>98.3</v>
      </c>
      <c r="O126" s="300">
        <v>75741600</v>
      </c>
      <c r="P126" s="301">
        <v>-4.1220115416323163E-3</v>
      </c>
    </row>
    <row r="127" spans="1:16" ht="15">
      <c r="A127" s="263">
        <v>117</v>
      </c>
      <c r="B127" s="362" t="s">
        <v>72</v>
      </c>
      <c r="C127" s="465" t="s">
        <v>155</v>
      </c>
      <c r="D127" s="466">
        <v>44315</v>
      </c>
      <c r="E127" s="297">
        <v>103.2</v>
      </c>
      <c r="F127" s="297">
        <v>103.68333333333334</v>
      </c>
      <c r="G127" s="298">
        <v>102.01666666666668</v>
      </c>
      <c r="H127" s="298">
        <v>100.83333333333334</v>
      </c>
      <c r="I127" s="298">
        <v>99.166666666666686</v>
      </c>
      <c r="J127" s="298">
        <v>104.86666666666667</v>
      </c>
      <c r="K127" s="298">
        <v>106.53333333333333</v>
      </c>
      <c r="L127" s="298">
        <v>107.71666666666667</v>
      </c>
      <c r="M127" s="285">
        <v>105.35</v>
      </c>
      <c r="N127" s="285">
        <v>102.5</v>
      </c>
      <c r="O127" s="300">
        <v>36297800</v>
      </c>
      <c r="P127" s="301">
        <v>4.0847869286818279E-2</v>
      </c>
    </row>
    <row r="128" spans="1:16" ht="15">
      <c r="A128" s="263">
        <v>118</v>
      </c>
      <c r="B128" s="362" t="s">
        <v>78</v>
      </c>
      <c r="C128" s="465" t="s">
        <v>156</v>
      </c>
      <c r="D128" s="466">
        <v>44315</v>
      </c>
      <c r="E128" s="297">
        <v>30271.65</v>
      </c>
      <c r="F128" s="297">
        <v>30185.133333333331</v>
      </c>
      <c r="G128" s="298">
        <v>29925.216666666664</v>
      </c>
      <c r="H128" s="298">
        <v>29578.783333333333</v>
      </c>
      <c r="I128" s="298">
        <v>29318.866666666665</v>
      </c>
      <c r="J128" s="298">
        <v>30531.566666666662</v>
      </c>
      <c r="K128" s="298">
        <v>30791.483333333334</v>
      </c>
      <c r="L128" s="298">
        <v>31137.916666666661</v>
      </c>
      <c r="M128" s="285">
        <v>30445.05</v>
      </c>
      <c r="N128" s="285">
        <v>29838.7</v>
      </c>
      <c r="O128" s="300">
        <v>56160</v>
      </c>
      <c r="P128" s="301">
        <v>7.5349838536060282E-3</v>
      </c>
    </row>
    <row r="129" spans="1:16" ht="15">
      <c r="A129" s="263">
        <v>119</v>
      </c>
      <c r="B129" s="382" t="s">
        <v>51</v>
      </c>
      <c r="C129" s="465" t="s">
        <v>157</v>
      </c>
      <c r="D129" s="466">
        <v>44315</v>
      </c>
      <c r="E129" s="297">
        <v>1703.2</v>
      </c>
      <c r="F129" s="297">
        <v>1715.3666666666668</v>
      </c>
      <c r="G129" s="298">
        <v>1667.8333333333335</v>
      </c>
      <c r="H129" s="298">
        <v>1632.4666666666667</v>
      </c>
      <c r="I129" s="298">
        <v>1584.9333333333334</v>
      </c>
      <c r="J129" s="298">
        <v>1750.7333333333336</v>
      </c>
      <c r="K129" s="298">
        <v>1798.2666666666669</v>
      </c>
      <c r="L129" s="298">
        <v>1833.6333333333337</v>
      </c>
      <c r="M129" s="285">
        <v>1762.9</v>
      </c>
      <c r="N129" s="285">
        <v>1680</v>
      </c>
      <c r="O129" s="300">
        <v>3458950</v>
      </c>
      <c r="P129" s="301">
        <v>1.6814874696847212E-2</v>
      </c>
    </row>
    <row r="130" spans="1:16" ht="15">
      <c r="A130" s="263">
        <v>120</v>
      </c>
      <c r="B130" s="362" t="s">
        <v>72</v>
      </c>
      <c r="C130" s="465" t="s">
        <v>158</v>
      </c>
      <c r="D130" s="466">
        <v>44315</v>
      </c>
      <c r="E130" s="297">
        <v>220.4</v>
      </c>
      <c r="F130" s="297">
        <v>219.35</v>
      </c>
      <c r="G130" s="298">
        <v>217</v>
      </c>
      <c r="H130" s="298">
        <v>213.6</v>
      </c>
      <c r="I130" s="298">
        <v>211.25</v>
      </c>
      <c r="J130" s="298">
        <v>222.75</v>
      </c>
      <c r="K130" s="298">
        <v>225.09999999999997</v>
      </c>
      <c r="L130" s="298">
        <v>228.5</v>
      </c>
      <c r="M130" s="285">
        <v>221.7</v>
      </c>
      <c r="N130" s="285">
        <v>215.95</v>
      </c>
      <c r="O130" s="300">
        <v>18570000</v>
      </c>
      <c r="P130" s="301">
        <v>-1.9483605258989387E-2</v>
      </c>
    </row>
    <row r="131" spans="1:16" ht="15">
      <c r="A131" s="263">
        <v>121</v>
      </c>
      <c r="B131" s="362" t="s">
        <v>56</v>
      </c>
      <c r="C131" s="465" t="s">
        <v>159</v>
      </c>
      <c r="D131" s="466">
        <v>44315</v>
      </c>
      <c r="E131" s="297">
        <v>105.5</v>
      </c>
      <c r="F131" s="297">
        <v>106.2</v>
      </c>
      <c r="G131" s="298">
        <v>104</v>
      </c>
      <c r="H131" s="298">
        <v>102.5</v>
      </c>
      <c r="I131" s="298">
        <v>100.3</v>
      </c>
      <c r="J131" s="298">
        <v>107.7</v>
      </c>
      <c r="K131" s="298">
        <v>109.90000000000002</v>
      </c>
      <c r="L131" s="298">
        <v>111.4</v>
      </c>
      <c r="M131" s="285">
        <v>108.4</v>
      </c>
      <c r="N131" s="285">
        <v>104.7</v>
      </c>
      <c r="O131" s="300">
        <v>34031800</v>
      </c>
      <c r="P131" s="301">
        <v>-4.8948513415518488E-3</v>
      </c>
    </row>
    <row r="132" spans="1:16" ht="15">
      <c r="A132" s="263">
        <v>122</v>
      </c>
      <c r="B132" s="362" t="s">
        <v>51</v>
      </c>
      <c r="C132" s="465" t="s">
        <v>269</v>
      </c>
      <c r="D132" s="466">
        <v>44315</v>
      </c>
      <c r="E132" s="297">
        <v>5509.4</v>
      </c>
      <c r="F132" s="297">
        <v>5514.0499999999993</v>
      </c>
      <c r="G132" s="298">
        <v>5399.1499999999987</v>
      </c>
      <c r="H132" s="298">
        <v>5288.9</v>
      </c>
      <c r="I132" s="298">
        <v>5173.9999999999991</v>
      </c>
      <c r="J132" s="298">
        <v>5624.2999999999984</v>
      </c>
      <c r="K132" s="298">
        <v>5739.2</v>
      </c>
      <c r="L132" s="298">
        <v>5849.449999999998</v>
      </c>
      <c r="M132" s="285">
        <v>5628.95</v>
      </c>
      <c r="N132" s="285">
        <v>5403.8</v>
      </c>
      <c r="O132" s="300">
        <v>279375</v>
      </c>
      <c r="P132" s="301">
        <v>0.21533442088091354</v>
      </c>
    </row>
    <row r="133" spans="1:16" ht="15">
      <c r="A133" s="263">
        <v>123</v>
      </c>
      <c r="B133" s="362" t="s">
        <v>49</v>
      </c>
      <c r="C133" s="465" t="s">
        <v>160</v>
      </c>
      <c r="D133" s="466">
        <v>44315</v>
      </c>
      <c r="E133" s="297">
        <v>1773.1</v>
      </c>
      <c r="F133" s="297">
        <v>1779.4166666666667</v>
      </c>
      <c r="G133" s="298">
        <v>1755.8833333333334</v>
      </c>
      <c r="H133" s="298">
        <v>1738.6666666666667</v>
      </c>
      <c r="I133" s="298">
        <v>1715.1333333333334</v>
      </c>
      <c r="J133" s="298">
        <v>1796.6333333333334</v>
      </c>
      <c r="K133" s="298">
        <v>1820.1666666666667</v>
      </c>
      <c r="L133" s="298">
        <v>1837.3833333333334</v>
      </c>
      <c r="M133" s="285">
        <v>1802.95</v>
      </c>
      <c r="N133" s="285">
        <v>1762.2</v>
      </c>
      <c r="O133" s="300">
        <v>2018500</v>
      </c>
      <c r="P133" s="301">
        <v>-2.9100529100529099E-2</v>
      </c>
    </row>
    <row r="134" spans="1:16" ht="15">
      <c r="A134" s="263">
        <v>124</v>
      </c>
      <c r="B134" s="362" t="s">
        <v>841</v>
      </c>
      <c r="C134" s="465" t="s">
        <v>267</v>
      </c>
      <c r="D134" s="466">
        <v>44315</v>
      </c>
      <c r="E134" s="297">
        <v>2560.85</v>
      </c>
      <c r="F134" s="297">
        <v>2531.5500000000002</v>
      </c>
      <c r="G134" s="298">
        <v>2480.3500000000004</v>
      </c>
      <c r="H134" s="298">
        <v>2399.8500000000004</v>
      </c>
      <c r="I134" s="298">
        <v>2348.6500000000005</v>
      </c>
      <c r="J134" s="298">
        <v>2612.0500000000002</v>
      </c>
      <c r="K134" s="298">
        <v>2663.25</v>
      </c>
      <c r="L134" s="298">
        <v>2743.75</v>
      </c>
      <c r="M134" s="285">
        <v>2582.75</v>
      </c>
      <c r="N134" s="285">
        <v>2451.0500000000002</v>
      </c>
      <c r="O134" s="300">
        <v>424250</v>
      </c>
      <c r="P134" s="301">
        <v>-7.621121393576484E-2</v>
      </c>
    </row>
    <row r="135" spans="1:16" ht="15">
      <c r="A135" s="263">
        <v>125</v>
      </c>
      <c r="B135" s="362" t="s">
        <v>53</v>
      </c>
      <c r="C135" s="465" t="s">
        <v>161</v>
      </c>
      <c r="D135" s="466">
        <v>44315</v>
      </c>
      <c r="E135" s="297">
        <v>33.700000000000003</v>
      </c>
      <c r="F135" s="297">
        <v>33.766666666666673</v>
      </c>
      <c r="G135" s="298">
        <v>33.283333333333346</v>
      </c>
      <c r="H135" s="298">
        <v>32.866666666666674</v>
      </c>
      <c r="I135" s="298">
        <v>32.383333333333347</v>
      </c>
      <c r="J135" s="298">
        <v>34.183333333333344</v>
      </c>
      <c r="K135" s="298">
        <v>34.666666666666679</v>
      </c>
      <c r="L135" s="298">
        <v>35.083333333333343</v>
      </c>
      <c r="M135" s="285">
        <v>34.25</v>
      </c>
      <c r="N135" s="285">
        <v>33.35</v>
      </c>
      <c r="O135" s="300">
        <v>221744000</v>
      </c>
      <c r="P135" s="301">
        <v>-2.3257452956515611E-2</v>
      </c>
    </row>
    <row r="136" spans="1:16" ht="15">
      <c r="A136" s="263">
        <v>126</v>
      </c>
      <c r="B136" s="362" t="s">
        <v>42</v>
      </c>
      <c r="C136" s="465" t="s">
        <v>162</v>
      </c>
      <c r="D136" s="466">
        <v>44315</v>
      </c>
      <c r="E136" s="297">
        <v>203.7</v>
      </c>
      <c r="F136" s="297">
        <v>203.81666666666669</v>
      </c>
      <c r="G136" s="298">
        <v>201.73333333333338</v>
      </c>
      <c r="H136" s="298">
        <v>199.76666666666668</v>
      </c>
      <c r="I136" s="298">
        <v>197.68333333333337</v>
      </c>
      <c r="J136" s="298">
        <v>205.78333333333339</v>
      </c>
      <c r="K136" s="298">
        <v>207.8666666666667</v>
      </c>
      <c r="L136" s="298">
        <v>209.8333333333334</v>
      </c>
      <c r="M136" s="285">
        <v>205.9</v>
      </c>
      <c r="N136" s="285">
        <v>201.85</v>
      </c>
      <c r="O136" s="300">
        <v>19436000</v>
      </c>
      <c r="P136" s="301">
        <v>-3.4379968203497618E-2</v>
      </c>
    </row>
    <row r="137" spans="1:16" ht="15">
      <c r="A137" s="263">
        <v>127</v>
      </c>
      <c r="B137" s="362" t="s">
        <v>88</v>
      </c>
      <c r="C137" s="465" t="s">
        <v>163</v>
      </c>
      <c r="D137" s="466">
        <v>44315</v>
      </c>
      <c r="E137" s="297">
        <v>1047.25</v>
      </c>
      <c r="F137" s="297">
        <v>1036.8333333333333</v>
      </c>
      <c r="G137" s="298">
        <v>1015.3166666666666</v>
      </c>
      <c r="H137" s="298">
        <v>983.38333333333333</v>
      </c>
      <c r="I137" s="298">
        <v>961.86666666666667</v>
      </c>
      <c r="J137" s="298">
        <v>1068.7666666666664</v>
      </c>
      <c r="K137" s="298">
        <v>1090.2833333333333</v>
      </c>
      <c r="L137" s="298">
        <v>1122.2166666666665</v>
      </c>
      <c r="M137" s="285">
        <v>1058.3499999999999</v>
      </c>
      <c r="N137" s="285">
        <v>1004.9</v>
      </c>
      <c r="O137" s="300">
        <v>2625150</v>
      </c>
      <c r="P137" s="301">
        <v>0.20538217155671837</v>
      </c>
    </row>
    <row r="138" spans="1:16" ht="15">
      <c r="A138" s="263">
        <v>128</v>
      </c>
      <c r="B138" s="362" t="s">
        <v>37</v>
      </c>
      <c r="C138" s="465" t="s">
        <v>164</v>
      </c>
      <c r="D138" s="466">
        <v>44315</v>
      </c>
      <c r="E138" s="297">
        <v>966.55</v>
      </c>
      <c r="F138" s="297">
        <v>980.03333333333342</v>
      </c>
      <c r="G138" s="298">
        <v>946.21666666666681</v>
      </c>
      <c r="H138" s="298">
        <v>925.88333333333344</v>
      </c>
      <c r="I138" s="298">
        <v>892.06666666666683</v>
      </c>
      <c r="J138" s="298">
        <v>1000.3666666666668</v>
      </c>
      <c r="K138" s="298">
        <v>1034.1833333333334</v>
      </c>
      <c r="L138" s="298">
        <v>1054.5166666666669</v>
      </c>
      <c r="M138" s="285">
        <v>1013.85</v>
      </c>
      <c r="N138" s="285">
        <v>959.7</v>
      </c>
      <c r="O138" s="300">
        <v>1740800</v>
      </c>
      <c r="P138" s="301">
        <v>-3.4417727487034415E-2</v>
      </c>
    </row>
    <row r="139" spans="1:16" ht="15">
      <c r="A139" s="263">
        <v>129</v>
      </c>
      <c r="B139" s="362" t="s">
        <v>53</v>
      </c>
      <c r="C139" s="465" t="s">
        <v>165</v>
      </c>
      <c r="D139" s="466">
        <v>44315</v>
      </c>
      <c r="E139" s="297">
        <v>174.4</v>
      </c>
      <c r="F139" s="297">
        <v>175.66666666666666</v>
      </c>
      <c r="G139" s="298">
        <v>171.18333333333331</v>
      </c>
      <c r="H139" s="298">
        <v>167.96666666666664</v>
      </c>
      <c r="I139" s="298">
        <v>163.48333333333329</v>
      </c>
      <c r="J139" s="298">
        <v>178.88333333333333</v>
      </c>
      <c r="K139" s="298">
        <v>183.36666666666667</v>
      </c>
      <c r="L139" s="298">
        <v>186.58333333333334</v>
      </c>
      <c r="M139" s="285">
        <v>180.15</v>
      </c>
      <c r="N139" s="285">
        <v>172.45</v>
      </c>
      <c r="O139" s="300">
        <v>27428200</v>
      </c>
      <c r="P139" s="301">
        <v>1.5569633845162675E-2</v>
      </c>
    </row>
    <row r="140" spans="1:16" ht="15">
      <c r="A140" s="263">
        <v>130</v>
      </c>
      <c r="B140" s="362" t="s">
        <v>42</v>
      </c>
      <c r="C140" s="465" t="s">
        <v>166</v>
      </c>
      <c r="D140" s="466">
        <v>44315</v>
      </c>
      <c r="E140" s="297">
        <v>125.55</v>
      </c>
      <c r="F140" s="297">
        <v>126.23333333333335</v>
      </c>
      <c r="G140" s="298">
        <v>124.16666666666669</v>
      </c>
      <c r="H140" s="298">
        <v>122.78333333333333</v>
      </c>
      <c r="I140" s="298">
        <v>120.71666666666667</v>
      </c>
      <c r="J140" s="298">
        <v>127.6166666666667</v>
      </c>
      <c r="K140" s="298">
        <v>129.68333333333337</v>
      </c>
      <c r="L140" s="298">
        <v>131.06666666666672</v>
      </c>
      <c r="M140" s="285">
        <v>128.30000000000001</v>
      </c>
      <c r="N140" s="285">
        <v>124.85</v>
      </c>
      <c r="O140" s="300">
        <v>19992000</v>
      </c>
      <c r="P140" s="301">
        <v>2.1052631578947368E-3</v>
      </c>
    </row>
    <row r="141" spans="1:16" ht="15">
      <c r="A141" s="263">
        <v>131</v>
      </c>
      <c r="B141" s="362" t="s">
        <v>72</v>
      </c>
      <c r="C141" s="465" t="s">
        <v>167</v>
      </c>
      <c r="D141" s="466">
        <v>44315</v>
      </c>
      <c r="E141" s="297">
        <v>1903</v>
      </c>
      <c r="F141" s="297">
        <v>1906.8166666666666</v>
      </c>
      <c r="G141" s="298">
        <v>1888.6333333333332</v>
      </c>
      <c r="H141" s="298">
        <v>1874.2666666666667</v>
      </c>
      <c r="I141" s="298">
        <v>1856.0833333333333</v>
      </c>
      <c r="J141" s="298">
        <v>1921.1833333333332</v>
      </c>
      <c r="K141" s="298">
        <v>1939.3666666666666</v>
      </c>
      <c r="L141" s="298">
        <v>1953.7333333333331</v>
      </c>
      <c r="M141" s="285">
        <v>1925</v>
      </c>
      <c r="N141" s="285">
        <v>1892.45</v>
      </c>
      <c r="O141" s="300">
        <v>30361500</v>
      </c>
      <c r="P141" s="301">
        <v>-1.1436618342545035E-2</v>
      </c>
    </row>
    <row r="142" spans="1:16" ht="15">
      <c r="A142" s="263">
        <v>132</v>
      </c>
      <c r="B142" s="362" t="s">
        <v>111</v>
      </c>
      <c r="C142" s="465" t="s">
        <v>168</v>
      </c>
      <c r="D142" s="466">
        <v>44315</v>
      </c>
      <c r="E142" s="297">
        <v>88.8</v>
      </c>
      <c r="F142" s="297">
        <v>89.600000000000009</v>
      </c>
      <c r="G142" s="298">
        <v>87.200000000000017</v>
      </c>
      <c r="H142" s="298">
        <v>85.600000000000009</v>
      </c>
      <c r="I142" s="298">
        <v>83.200000000000017</v>
      </c>
      <c r="J142" s="298">
        <v>91.200000000000017</v>
      </c>
      <c r="K142" s="298">
        <v>93.600000000000023</v>
      </c>
      <c r="L142" s="298">
        <v>95.200000000000017</v>
      </c>
      <c r="M142" s="285">
        <v>92</v>
      </c>
      <c r="N142" s="285">
        <v>88</v>
      </c>
      <c r="O142" s="300">
        <v>126844000</v>
      </c>
      <c r="P142" s="301">
        <v>-1.066982809721399E-2</v>
      </c>
    </row>
    <row r="143" spans="1:16" ht="15">
      <c r="A143" s="263">
        <v>133</v>
      </c>
      <c r="B143" s="362" t="s">
        <v>56</v>
      </c>
      <c r="C143" s="465" t="s">
        <v>274</v>
      </c>
      <c r="D143" s="466">
        <v>44315</v>
      </c>
      <c r="E143" s="297">
        <v>901.85</v>
      </c>
      <c r="F143" s="297">
        <v>911.4666666666667</v>
      </c>
      <c r="G143" s="298">
        <v>888.88333333333344</v>
      </c>
      <c r="H143" s="298">
        <v>875.91666666666674</v>
      </c>
      <c r="I143" s="298">
        <v>853.33333333333348</v>
      </c>
      <c r="J143" s="298">
        <v>924.43333333333339</v>
      </c>
      <c r="K143" s="298">
        <v>947.01666666666665</v>
      </c>
      <c r="L143" s="298">
        <v>959.98333333333335</v>
      </c>
      <c r="M143" s="285">
        <v>934.05</v>
      </c>
      <c r="N143" s="285">
        <v>898.5</v>
      </c>
      <c r="O143" s="300">
        <v>5051250</v>
      </c>
      <c r="P143" s="301">
        <v>8.3145706014795748E-2</v>
      </c>
    </row>
    <row r="144" spans="1:16" ht="15">
      <c r="A144" s="263">
        <v>134</v>
      </c>
      <c r="B144" s="362" t="s">
        <v>53</v>
      </c>
      <c r="C144" s="465" t="s">
        <v>169</v>
      </c>
      <c r="D144" s="466">
        <v>44315</v>
      </c>
      <c r="E144" s="297">
        <v>330.15</v>
      </c>
      <c r="F144" s="297">
        <v>332.56666666666666</v>
      </c>
      <c r="G144" s="298">
        <v>324.73333333333335</v>
      </c>
      <c r="H144" s="298">
        <v>319.31666666666666</v>
      </c>
      <c r="I144" s="298">
        <v>311.48333333333335</v>
      </c>
      <c r="J144" s="298">
        <v>337.98333333333335</v>
      </c>
      <c r="K144" s="298">
        <v>345.81666666666672</v>
      </c>
      <c r="L144" s="298">
        <v>351.23333333333335</v>
      </c>
      <c r="M144" s="285">
        <v>340.4</v>
      </c>
      <c r="N144" s="285">
        <v>327.14999999999998</v>
      </c>
      <c r="O144" s="300">
        <v>102753000</v>
      </c>
      <c r="P144" s="301">
        <v>-1.3121063680895731E-3</v>
      </c>
    </row>
    <row r="145" spans="1:16" ht="15">
      <c r="A145" s="263">
        <v>135</v>
      </c>
      <c r="B145" s="362" t="s">
        <v>37</v>
      </c>
      <c r="C145" s="465" t="s">
        <v>170</v>
      </c>
      <c r="D145" s="466">
        <v>44315</v>
      </c>
      <c r="E145" s="297">
        <v>29395.7</v>
      </c>
      <c r="F145" s="297">
        <v>29738.583333333332</v>
      </c>
      <c r="G145" s="298">
        <v>28802.116666666665</v>
      </c>
      <c r="H145" s="298">
        <v>28208.533333333333</v>
      </c>
      <c r="I145" s="298">
        <v>27272.066666666666</v>
      </c>
      <c r="J145" s="298">
        <v>30332.166666666664</v>
      </c>
      <c r="K145" s="298">
        <v>31268.633333333331</v>
      </c>
      <c r="L145" s="298">
        <v>31862.216666666664</v>
      </c>
      <c r="M145" s="285">
        <v>30675.05</v>
      </c>
      <c r="N145" s="285">
        <v>29145</v>
      </c>
      <c r="O145" s="300">
        <v>197250</v>
      </c>
      <c r="P145" s="301">
        <v>-2.5342118601115053E-4</v>
      </c>
    </row>
    <row r="146" spans="1:16" ht="15">
      <c r="A146" s="263">
        <v>136</v>
      </c>
      <c r="B146" s="362" t="s">
        <v>63</v>
      </c>
      <c r="C146" s="465" t="s">
        <v>171</v>
      </c>
      <c r="D146" s="466">
        <v>44315</v>
      </c>
      <c r="E146" s="297">
        <v>1800.8</v>
      </c>
      <c r="F146" s="297">
        <v>1803.6833333333334</v>
      </c>
      <c r="G146" s="298">
        <v>1777.3666666666668</v>
      </c>
      <c r="H146" s="298">
        <v>1753.9333333333334</v>
      </c>
      <c r="I146" s="298">
        <v>1727.6166666666668</v>
      </c>
      <c r="J146" s="298">
        <v>1827.1166666666668</v>
      </c>
      <c r="K146" s="298">
        <v>1853.4333333333334</v>
      </c>
      <c r="L146" s="298">
        <v>1876.8666666666668</v>
      </c>
      <c r="M146" s="285">
        <v>1830</v>
      </c>
      <c r="N146" s="285">
        <v>1780.25</v>
      </c>
      <c r="O146" s="300">
        <v>965250</v>
      </c>
      <c r="P146" s="301">
        <v>6.8846815834767644E-3</v>
      </c>
    </row>
    <row r="147" spans="1:16" ht="15">
      <c r="A147" s="263">
        <v>137</v>
      </c>
      <c r="B147" s="362" t="s">
        <v>78</v>
      </c>
      <c r="C147" s="465" t="s">
        <v>172</v>
      </c>
      <c r="D147" s="466">
        <v>44315</v>
      </c>
      <c r="E147" s="297">
        <v>6148.75</v>
      </c>
      <c r="F147" s="297">
        <v>6166.916666666667</v>
      </c>
      <c r="G147" s="298">
        <v>6041.8333333333339</v>
      </c>
      <c r="H147" s="298">
        <v>5934.916666666667</v>
      </c>
      <c r="I147" s="298">
        <v>5809.8333333333339</v>
      </c>
      <c r="J147" s="298">
        <v>6273.8333333333339</v>
      </c>
      <c r="K147" s="298">
        <v>6398.9166666666679</v>
      </c>
      <c r="L147" s="298">
        <v>6505.8333333333339</v>
      </c>
      <c r="M147" s="285">
        <v>6292</v>
      </c>
      <c r="N147" s="285">
        <v>6060</v>
      </c>
      <c r="O147" s="300">
        <v>448625</v>
      </c>
      <c r="P147" s="301">
        <v>-4.649309245483528E-2</v>
      </c>
    </row>
    <row r="148" spans="1:16" ht="15">
      <c r="A148" s="263">
        <v>138</v>
      </c>
      <c r="B148" s="362" t="s">
        <v>56</v>
      </c>
      <c r="C148" s="465" t="s">
        <v>173</v>
      </c>
      <c r="D148" s="466">
        <v>44315</v>
      </c>
      <c r="E148" s="297">
        <v>1341.95</v>
      </c>
      <c r="F148" s="297">
        <v>1351.3500000000001</v>
      </c>
      <c r="G148" s="298">
        <v>1314.6000000000004</v>
      </c>
      <c r="H148" s="298">
        <v>1287.2500000000002</v>
      </c>
      <c r="I148" s="298">
        <v>1250.5000000000005</v>
      </c>
      <c r="J148" s="298">
        <v>1378.7000000000003</v>
      </c>
      <c r="K148" s="298">
        <v>1415.4499999999998</v>
      </c>
      <c r="L148" s="298">
        <v>1442.8000000000002</v>
      </c>
      <c r="M148" s="285">
        <v>1388.1</v>
      </c>
      <c r="N148" s="285">
        <v>1324</v>
      </c>
      <c r="O148" s="300">
        <v>3660000</v>
      </c>
      <c r="P148" s="301">
        <v>7.487337590839022E-3</v>
      </c>
    </row>
    <row r="149" spans="1:16" ht="15">
      <c r="A149" s="263">
        <v>139</v>
      </c>
      <c r="B149" s="362" t="s">
        <v>51</v>
      </c>
      <c r="C149" s="465" t="s">
        <v>175</v>
      </c>
      <c r="D149" s="466">
        <v>44315</v>
      </c>
      <c r="E149" s="297">
        <v>646.35</v>
      </c>
      <c r="F149" s="297">
        <v>648.9</v>
      </c>
      <c r="G149" s="298">
        <v>637.9</v>
      </c>
      <c r="H149" s="298">
        <v>629.45000000000005</v>
      </c>
      <c r="I149" s="298">
        <v>618.45000000000005</v>
      </c>
      <c r="J149" s="298">
        <v>657.34999999999991</v>
      </c>
      <c r="K149" s="298">
        <v>668.34999999999991</v>
      </c>
      <c r="L149" s="298">
        <v>676.79999999999984</v>
      </c>
      <c r="M149" s="285">
        <v>659.9</v>
      </c>
      <c r="N149" s="285">
        <v>640.45000000000005</v>
      </c>
      <c r="O149" s="300">
        <v>42767200</v>
      </c>
      <c r="P149" s="301">
        <v>1.3368717863658982E-2</v>
      </c>
    </row>
    <row r="150" spans="1:16" ht="15">
      <c r="A150" s="263">
        <v>140</v>
      </c>
      <c r="B150" s="362" t="s">
        <v>88</v>
      </c>
      <c r="C150" s="465" t="s">
        <v>176</v>
      </c>
      <c r="D150" s="466">
        <v>44315</v>
      </c>
      <c r="E150" s="297">
        <v>466.35</v>
      </c>
      <c r="F150" s="297">
        <v>465.2833333333333</v>
      </c>
      <c r="G150" s="298">
        <v>455.56666666666661</v>
      </c>
      <c r="H150" s="298">
        <v>444.7833333333333</v>
      </c>
      <c r="I150" s="298">
        <v>435.06666666666661</v>
      </c>
      <c r="J150" s="298">
        <v>476.06666666666661</v>
      </c>
      <c r="K150" s="298">
        <v>485.7833333333333</v>
      </c>
      <c r="L150" s="298">
        <v>496.56666666666661</v>
      </c>
      <c r="M150" s="285">
        <v>475</v>
      </c>
      <c r="N150" s="285">
        <v>454.5</v>
      </c>
      <c r="O150" s="300">
        <v>13543500</v>
      </c>
      <c r="P150" s="301">
        <v>-9.8695032350038375E-3</v>
      </c>
    </row>
    <row r="151" spans="1:16" ht="15">
      <c r="A151" s="263">
        <v>141</v>
      </c>
      <c r="B151" s="362" t="s">
        <v>841</v>
      </c>
      <c r="C151" s="465" t="s">
        <v>177</v>
      </c>
      <c r="D151" s="466">
        <v>44315</v>
      </c>
      <c r="E151" s="297">
        <v>724</v>
      </c>
      <c r="F151" s="297">
        <v>730.5</v>
      </c>
      <c r="G151" s="298">
        <v>712</v>
      </c>
      <c r="H151" s="298">
        <v>700</v>
      </c>
      <c r="I151" s="298">
        <v>681.5</v>
      </c>
      <c r="J151" s="298">
        <v>742.5</v>
      </c>
      <c r="K151" s="298">
        <v>761</v>
      </c>
      <c r="L151" s="298">
        <v>773</v>
      </c>
      <c r="M151" s="285">
        <v>749</v>
      </c>
      <c r="N151" s="285">
        <v>718.5</v>
      </c>
      <c r="O151" s="300">
        <v>9732000</v>
      </c>
      <c r="P151" s="301">
        <v>-3.3373063170441003E-2</v>
      </c>
    </row>
    <row r="152" spans="1:16" ht="15">
      <c r="A152" s="263">
        <v>142</v>
      </c>
      <c r="B152" s="362" t="s">
        <v>49</v>
      </c>
      <c r="C152" s="465" t="s">
        <v>804</v>
      </c>
      <c r="D152" s="466">
        <v>44315</v>
      </c>
      <c r="E152" s="297">
        <v>679.15</v>
      </c>
      <c r="F152" s="297">
        <v>682.33333333333337</v>
      </c>
      <c r="G152" s="298">
        <v>666.91666666666674</v>
      </c>
      <c r="H152" s="298">
        <v>654.68333333333339</v>
      </c>
      <c r="I152" s="298">
        <v>639.26666666666677</v>
      </c>
      <c r="J152" s="298">
        <v>694.56666666666672</v>
      </c>
      <c r="K152" s="298">
        <v>709.98333333333346</v>
      </c>
      <c r="L152" s="298">
        <v>722.2166666666667</v>
      </c>
      <c r="M152" s="285">
        <v>697.75</v>
      </c>
      <c r="N152" s="285">
        <v>670.1</v>
      </c>
      <c r="O152" s="300">
        <v>17540550</v>
      </c>
      <c r="P152" s="301">
        <v>2.8008544979824353E-2</v>
      </c>
    </row>
    <row r="153" spans="1:16" ht="15">
      <c r="A153" s="263">
        <v>143</v>
      </c>
      <c r="B153" s="362" t="s">
        <v>43</v>
      </c>
      <c r="C153" s="465" t="s">
        <v>179</v>
      </c>
      <c r="D153" s="466">
        <v>44315</v>
      </c>
      <c r="E153" s="297">
        <v>298.14999999999998</v>
      </c>
      <c r="F153" s="297">
        <v>300.43333333333334</v>
      </c>
      <c r="G153" s="298">
        <v>292.2166666666667</v>
      </c>
      <c r="H153" s="298">
        <v>286.28333333333336</v>
      </c>
      <c r="I153" s="298">
        <v>278.06666666666672</v>
      </c>
      <c r="J153" s="298">
        <v>306.36666666666667</v>
      </c>
      <c r="K153" s="298">
        <v>314.58333333333326</v>
      </c>
      <c r="L153" s="298">
        <v>320.51666666666665</v>
      </c>
      <c r="M153" s="285">
        <v>308.64999999999998</v>
      </c>
      <c r="N153" s="285">
        <v>294.5</v>
      </c>
      <c r="O153" s="300">
        <v>99413700</v>
      </c>
      <c r="P153" s="301">
        <v>1.3204730738316684E-3</v>
      </c>
    </row>
    <row r="154" spans="1:16" ht="15">
      <c r="A154" s="263">
        <v>144</v>
      </c>
      <c r="B154" s="362" t="s">
        <v>42</v>
      </c>
      <c r="C154" s="465" t="s">
        <v>181</v>
      </c>
      <c r="D154" s="466">
        <v>44315</v>
      </c>
      <c r="E154" s="297">
        <v>93.55</v>
      </c>
      <c r="F154" s="297">
        <v>94.066666666666677</v>
      </c>
      <c r="G154" s="298">
        <v>91.883333333333354</v>
      </c>
      <c r="H154" s="298">
        <v>90.216666666666683</v>
      </c>
      <c r="I154" s="298">
        <v>88.03333333333336</v>
      </c>
      <c r="J154" s="298">
        <v>95.733333333333348</v>
      </c>
      <c r="K154" s="298">
        <v>97.916666666666657</v>
      </c>
      <c r="L154" s="298">
        <v>99.583333333333343</v>
      </c>
      <c r="M154" s="285">
        <v>96.25</v>
      </c>
      <c r="N154" s="285">
        <v>92.4</v>
      </c>
      <c r="O154" s="300">
        <v>129438000</v>
      </c>
      <c r="P154" s="301">
        <v>-1.2767710049423394E-2</v>
      </c>
    </row>
    <row r="155" spans="1:16" ht="15">
      <c r="A155" s="263">
        <v>145</v>
      </c>
      <c r="B155" s="362" t="s">
        <v>111</v>
      </c>
      <c r="C155" s="465" t="s">
        <v>182</v>
      </c>
      <c r="D155" s="466">
        <v>44315</v>
      </c>
      <c r="E155" s="297">
        <v>894.8</v>
      </c>
      <c r="F155" s="297">
        <v>895.1</v>
      </c>
      <c r="G155" s="298">
        <v>882.5</v>
      </c>
      <c r="H155" s="298">
        <v>870.19999999999993</v>
      </c>
      <c r="I155" s="298">
        <v>857.59999999999991</v>
      </c>
      <c r="J155" s="298">
        <v>907.40000000000009</v>
      </c>
      <c r="K155" s="298">
        <v>920.00000000000023</v>
      </c>
      <c r="L155" s="298">
        <v>932.30000000000018</v>
      </c>
      <c r="M155" s="285">
        <v>907.7</v>
      </c>
      <c r="N155" s="285">
        <v>882.8</v>
      </c>
      <c r="O155" s="300">
        <v>45512400</v>
      </c>
      <c r="P155" s="301">
        <v>8.5895117540687165E-3</v>
      </c>
    </row>
    <row r="156" spans="1:16" ht="15">
      <c r="A156" s="263">
        <v>146</v>
      </c>
      <c r="B156" s="362" t="s">
        <v>106</v>
      </c>
      <c r="C156" s="465" t="s">
        <v>183</v>
      </c>
      <c r="D156" s="466">
        <v>44315</v>
      </c>
      <c r="E156" s="297">
        <v>3144.35</v>
      </c>
      <c r="F156" s="297">
        <v>3163.6333333333332</v>
      </c>
      <c r="G156" s="298">
        <v>3113.4166666666665</v>
      </c>
      <c r="H156" s="298">
        <v>3082.4833333333331</v>
      </c>
      <c r="I156" s="298">
        <v>3032.2666666666664</v>
      </c>
      <c r="J156" s="298">
        <v>3194.5666666666666</v>
      </c>
      <c r="K156" s="298">
        <v>3244.7833333333338</v>
      </c>
      <c r="L156" s="298">
        <v>3275.7166666666667</v>
      </c>
      <c r="M156" s="285">
        <v>3213.85</v>
      </c>
      <c r="N156" s="285">
        <v>3132.7</v>
      </c>
      <c r="O156" s="300">
        <v>6898500</v>
      </c>
      <c r="P156" s="301">
        <v>2.2863751612472755E-2</v>
      </c>
    </row>
    <row r="157" spans="1:16" ht="15">
      <c r="A157" s="263">
        <v>147</v>
      </c>
      <c r="B157" s="362" t="s">
        <v>106</v>
      </c>
      <c r="C157" s="465" t="s">
        <v>184</v>
      </c>
      <c r="D157" s="466">
        <v>44315</v>
      </c>
      <c r="E157" s="297">
        <v>982.55</v>
      </c>
      <c r="F157" s="297">
        <v>988.08333333333337</v>
      </c>
      <c r="G157" s="298">
        <v>967.7166666666667</v>
      </c>
      <c r="H157" s="298">
        <v>952.88333333333333</v>
      </c>
      <c r="I157" s="298">
        <v>932.51666666666665</v>
      </c>
      <c r="J157" s="298">
        <v>1002.9166666666667</v>
      </c>
      <c r="K157" s="298">
        <v>1023.2833333333333</v>
      </c>
      <c r="L157" s="298">
        <v>1038.1166666666668</v>
      </c>
      <c r="M157" s="285">
        <v>1008.45</v>
      </c>
      <c r="N157" s="285">
        <v>973.25</v>
      </c>
      <c r="O157" s="300">
        <v>12426000</v>
      </c>
      <c r="P157" s="301">
        <v>6.0094185094185092E-2</v>
      </c>
    </row>
    <row r="158" spans="1:16" ht="15">
      <c r="A158" s="263">
        <v>148</v>
      </c>
      <c r="B158" s="362" t="s">
        <v>49</v>
      </c>
      <c r="C158" s="465" t="s">
        <v>185</v>
      </c>
      <c r="D158" s="466">
        <v>44315</v>
      </c>
      <c r="E158" s="297">
        <v>1521.8</v>
      </c>
      <c r="F158" s="297">
        <v>1530.4333333333334</v>
      </c>
      <c r="G158" s="298">
        <v>1500.8666666666668</v>
      </c>
      <c r="H158" s="298">
        <v>1479.9333333333334</v>
      </c>
      <c r="I158" s="298">
        <v>1450.3666666666668</v>
      </c>
      <c r="J158" s="298">
        <v>1551.3666666666668</v>
      </c>
      <c r="K158" s="298">
        <v>1580.9333333333334</v>
      </c>
      <c r="L158" s="298">
        <v>1601.8666666666668</v>
      </c>
      <c r="M158" s="285">
        <v>1560</v>
      </c>
      <c r="N158" s="285">
        <v>1509.5</v>
      </c>
      <c r="O158" s="300">
        <v>5836500</v>
      </c>
      <c r="P158" s="301">
        <v>6.6904304908143683E-2</v>
      </c>
    </row>
    <row r="159" spans="1:16" ht="15">
      <c r="A159" s="263">
        <v>149</v>
      </c>
      <c r="B159" s="362" t="s">
        <v>51</v>
      </c>
      <c r="C159" s="465" t="s">
        <v>186</v>
      </c>
      <c r="D159" s="466">
        <v>44315</v>
      </c>
      <c r="E159" s="297">
        <v>2614.4499999999998</v>
      </c>
      <c r="F159" s="297">
        <v>2612.8333333333335</v>
      </c>
      <c r="G159" s="298">
        <v>2586.666666666667</v>
      </c>
      <c r="H159" s="298">
        <v>2558.8833333333337</v>
      </c>
      <c r="I159" s="298">
        <v>2532.7166666666672</v>
      </c>
      <c r="J159" s="298">
        <v>2640.6166666666668</v>
      </c>
      <c r="K159" s="298">
        <v>2666.7833333333338</v>
      </c>
      <c r="L159" s="298">
        <v>2694.5666666666666</v>
      </c>
      <c r="M159" s="285">
        <v>2639</v>
      </c>
      <c r="N159" s="285">
        <v>2585.0500000000002</v>
      </c>
      <c r="O159" s="300">
        <v>1006000</v>
      </c>
      <c r="P159" s="301">
        <v>3.2410870107205184E-3</v>
      </c>
    </row>
    <row r="160" spans="1:16" ht="15">
      <c r="A160" s="263">
        <v>150</v>
      </c>
      <c r="B160" s="362" t="s">
        <v>42</v>
      </c>
      <c r="C160" s="465" t="s">
        <v>187</v>
      </c>
      <c r="D160" s="466">
        <v>44315</v>
      </c>
      <c r="E160" s="297">
        <v>378.8</v>
      </c>
      <c r="F160" s="297">
        <v>382.91666666666669</v>
      </c>
      <c r="G160" s="298">
        <v>372.38333333333338</v>
      </c>
      <c r="H160" s="298">
        <v>365.9666666666667</v>
      </c>
      <c r="I160" s="298">
        <v>355.43333333333339</v>
      </c>
      <c r="J160" s="298">
        <v>389.33333333333337</v>
      </c>
      <c r="K160" s="298">
        <v>399.86666666666667</v>
      </c>
      <c r="L160" s="298">
        <v>406.28333333333336</v>
      </c>
      <c r="M160" s="285">
        <v>393.45</v>
      </c>
      <c r="N160" s="285">
        <v>376.5</v>
      </c>
      <c r="O160" s="300">
        <v>2322000</v>
      </c>
      <c r="P160" s="301">
        <v>5.0203527815468114E-2</v>
      </c>
    </row>
    <row r="161" spans="1:16" ht="15">
      <c r="A161" s="263">
        <v>151</v>
      </c>
      <c r="B161" s="362" t="s">
        <v>39</v>
      </c>
      <c r="C161" s="465" t="s">
        <v>510</v>
      </c>
      <c r="D161" s="466">
        <v>44315</v>
      </c>
      <c r="E161" s="297">
        <v>736</v>
      </c>
      <c r="F161" s="297">
        <v>737.31666666666661</v>
      </c>
      <c r="G161" s="298">
        <v>726.93333333333317</v>
      </c>
      <c r="H161" s="298">
        <v>717.86666666666656</v>
      </c>
      <c r="I161" s="298">
        <v>707.48333333333312</v>
      </c>
      <c r="J161" s="298">
        <v>746.38333333333321</v>
      </c>
      <c r="K161" s="298">
        <v>756.76666666666665</v>
      </c>
      <c r="L161" s="298">
        <v>765.83333333333326</v>
      </c>
      <c r="M161" s="285">
        <v>747.7</v>
      </c>
      <c r="N161" s="285">
        <v>728.25</v>
      </c>
      <c r="O161" s="300">
        <v>1150575</v>
      </c>
      <c r="P161" s="301">
        <v>-1.3673088875077687E-2</v>
      </c>
    </row>
    <row r="162" spans="1:16" ht="15">
      <c r="A162" s="263">
        <v>152</v>
      </c>
      <c r="B162" s="362" t="s">
        <v>43</v>
      </c>
      <c r="C162" s="465" t="s">
        <v>188</v>
      </c>
      <c r="D162" s="466">
        <v>44315</v>
      </c>
      <c r="E162" s="297">
        <v>537.79999999999995</v>
      </c>
      <c r="F162" s="297">
        <v>540.38333333333333</v>
      </c>
      <c r="G162" s="298">
        <v>532.01666666666665</v>
      </c>
      <c r="H162" s="298">
        <v>526.23333333333335</v>
      </c>
      <c r="I162" s="298">
        <v>517.86666666666667</v>
      </c>
      <c r="J162" s="298">
        <v>546.16666666666663</v>
      </c>
      <c r="K162" s="298">
        <v>554.53333333333319</v>
      </c>
      <c r="L162" s="298">
        <v>560.31666666666661</v>
      </c>
      <c r="M162" s="285">
        <v>548.75</v>
      </c>
      <c r="N162" s="285">
        <v>534.6</v>
      </c>
      <c r="O162" s="300">
        <v>3775800</v>
      </c>
      <c r="P162" s="301">
        <v>7.8475336322869956E-3</v>
      </c>
    </row>
    <row r="163" spans="1:16" ht="15">
      <c r="A163" s="263">
        <v>153</v>
      </c>
      <c r="B163" s="362" t="s">
        <v>49</v>
      </c>
      <c r="C163" s="465" t="s">
        <v>189</v>
      </c>
      <c r="D163" s="466">
        <v>44315</v>
      </c>
      <c r="E163" s="297">
        <v>1120.6500000000001</v>
      </c>
      <c r="F163" s="297">
        <v>1119.6666666666667</v>
      </c>
      <c r="G163" s="298">
        <v>1106.3333333333335</v>
      </c>
      <c r="H163" s="298">
        <v>1092.0166666666667</v>
      </c>
      <c r="I163" s="298">
        <v>1078.6833333333334</v>
      </c>
      <c r="J163" s="298">
        <v>1133.9833333333336</v>
      </c>
      <c r="K163" s="298">
        <v>1147.3166666666671</v>
      </c>
      <c r="L163" s="298">
        <v>1161.6333333333337</v>
      </c>
      <c r="M163" s="285">
        <v>1133</v>
      </c>
      <c r="N163" s="285">
        <v>1105.3499999999999</v>
      </c>
      <c r="O163" s="300">
        <v>1460200</v>
      </c>
      <c r="P163" s="301">
        <v>5.0352467270896276E-2</v>
      </c>
    </row>
    <row r="164" spans="1:16" ht="15">
      <c r="A164" s="263">
        <v>154</v>
      </c>
      <c r="B164" s="362" t="s">
        <v>37</v>
      </c>
      <c r="C164" s="465" t="s">
        <v>191</v>
      </c>
      <c r="D164" s="466">
        <v>44315</v>
      </c>
      <c r="E164" s="297">
        <v>6221.3</v>
      </c>
      <c r="F164" s="297">
        <v>6379.2</v>
      </c>
      <c r="G164" s="298">
        <v>6043.5999999999995</v>
      </c>
      <c r="H164" s="298">
        <v>5865.9</v>
      </c>
      <c r="I164" s="298">
        <v>5530.2999999999993</v>
      </c>
      <c r="J164" s="298">
        <v>6556.9</v>
      </c>
      <c r="K164" s="298">
        <v>6892.5</v>
      </c>
      <c r="L164" s="298">
        <v>7070.2</v>
      </c>
      <c r="M164" s="285">
        <v>6714.8</v>
      </c>
      <c r="N164" s="285">
        <v>6201.5</v>
      </c>
      <c r="O164" s="300">
        <v>2228200</v>
      </c>
      <c r="P164" s="301">
        <v>5.7321818354370314E-2</v>
      </c>
    </row>
    <row r="165" spans="1:16" ht="15">
      <c r="A165" s="263">
        <v>155</v>
      </c>
      <c r="B165" s="362" t="s">
        <v>841</v>
      </c>
      <c r="C165" s="465" t="s">
        <v>193</v>
      </c>
      <c r="D165" s="466">
        <v>44315</v>
      </c>
      <c r="E165" s="297">
        <v>591.5</v>
      </c>
      <c r="F165" s="297">
        <v>596.25</v>
      </c>
      <c r="G165" s="298">
        <v>580.75</v>
      </c>
      <c r="H165" s="298">
        <v>570</v>
      </c>
      <c r="I165" s="298">
        <v>554.5</v>
      </c>
      <c r="J165" s="298">
        <v>607</v>
      </c>
      <c r="K165" s="298">
        <v>622.5</v>
      </c>
      <c r="L165" s="298">
        <v>633.25</v>
      </c>
      <c r="M165" s="285">
        <v>611.75</v>
      </c>
      <c r="N165" s="285">
        <v>585.5</v>
      </c>
      <c r="O165" s="300">
        <v>21764600</v>
      </c>
      <c r="P165" s="301">
        <v>-4.3413618792744572E-3</v>
      </c>
    </row>
    <row r="166" spans="1:16" ht="15">
      <c r="A166" s="263">
        <v>156</v>
      </c>
      <c r="B166" s="362" t="s">
        <v>111</v>
      </c>
      <c r="C166" s="465" t="s">
        <v>194</v>
      </c>
      <c r="D166" s="466">
        <v>44315</v>
      </c>
      <c r="E166" s="297">
        <v>226.3</v>
      </c>
      <c r="F166" s="297">
        <v>227.23333333333335</v>
      </c>
      <c r="G166" s="298">
        <v>222.1166666666667</v>
      </c>
      <c r="H166" s="298">
        <v>217.93333333333337</v>
      </c>
      <c r="I166" s="298">
        <v>212.81666666666672</v>
      </c>
      <c r="J166" s="298">
        <v>231.41666666666669</v>
      </c>
      <c r="K166" s="298">
        <v>236.53333333333336</v>
      </c>
      <c r="L166" s="298">
        <v>240.71666666666667</v>
      </c>
      <c r="M166" s="285">
        <v>232.35</v>
      </c>
      <c r="N166" s="285">
        <v>223.05</v>
      </c>
      <c r="O166" s="300">
        <v>84276600</v>
      </c>
      <c r="P166" s="301">
        <v>-8.7508203894115077E-3</v>
      </c>
    </row>
    <row r="167" spans="1:16" ht="15">
      <c r="A167" s="263">
        <v>157</v>
      </c>
      <c r="B167" s="362" t="s">
        <v>63</v>
      </c>
      <c r="C167" s="465" t="s">
        <v>195</v>
      </c>
      <c r="D167" s="466">
        <v>44315</v>
      </c>
      <c r="E167" s="297">
        <v>941.45</v>
      </c>
      <c r="F167" s="297">
        <v>949.88333333333321</v>
      </c>
      <c r="G167" s="298">
        <v>926.11666666666645</v>
      </c>
      <c r="H167" s="298">
        <v>910.78333333333319</v>
      </c>
      <c r="I167" s="298">
        <v>887.01666666666642</v>
      </c>
      <c r="J167" s="298">
        <v>965.21666666666647</v>
      </c>
      <c r="K167" s="298">
        <v>988.98333333333335</v>
      </c>
      <c r="L167" s="298">
        <v>1004.3166666666665</v>
      </c>
      <c r="M167" s="285">
        <v>973.65</v>
      </c>
      <c r="N167" s="285">
        <v>934.55</v>
      </c>
      <c r="O167" s="300">
        <v>3909000</v>
      </c>
      <c r="P167" s="301">
        <v>-1.4123581336696091E-2</v>
      </c>
    </row>
    <row r="168" spans="1:16" ht="15">
      <c r="A168" s="263">
        <v>158</v>
      </c>
      <c r="B168" s="362" t="s">
        <v>106</v>
      </c>
      <c r="C168" s="465" t="s">
        <v>196</v>
      </c>
      <c r="D168" s="466">
        <v>44315</v>
      </c>
      <c r="E168" s="297">
        <v>469.8</v>
      </c>
      <c r="F168" s="297">
        <v>471.84999999999997</v>
      </c>
      <c r="G168" s="298">
        <v>465.94999999999993</v>
      </c>
      <c r="H168" s="298">
        <v>462.09999999999997</v>
      </c>
      <c r="I168" s="298">
        <v>456.19999999999993</v>
      </c>
      <c r="J168" s="298">
        <v>475.69999999999993</v>
      </c>
      <c r="K168" s="298">
        <v>481.59999999999991</v>
      </c>
      <c r="L168" s="298">
        <v>485.44999999999993</v>
      </c>
      <c r="M168" s="285">
        <v>477.75</v>
      </c>
      <c r="N168" s="285">
        <v>468</v>
      </c>
      <c r="O168" s="300">
        <v>41209600</v>
      </c>
      <c r="P168" s="301">
        <v>-4.9664231422035271E-2</v>
      </c>
    </row>
    <row r="169" spans="1:16" ht="15">
      <c r="A169" s="263">
        <v>159</v>
      </c>
      <c r="B169" s="362" t="s">
        <v>88</v>
      </c>
      <c r="C169" s="465" t="s">
        <v>198</v>
      </c>
      <c r="D169" s="466">
        <v>44315</v>
      </c>
      <c r="E169" s="297">
        <v>197.5</v>
      </c>
      <c r="F169" s="297">
        <v>197.63333333333333</v>
      </c>
      <c r="G169" s="298">
        <v>192.86666666666665</v>
      </c>
      <c r="H169" s="298">
        <v>188.23333333333332</v>
      </c>
      <c r="I169" s="298">
        <v>183.46666666666664</v>
      </c>
      <c r="J169" s="298">
        <v>202.26666666666665</v>
      </c>
      <c r="K169" s="298">
        <v>207.0333333333333</v>
      </c>
      <c r="L169" s="298">
        <v>211.66666666666666</v>
      </c>
      <c r="M169" s="285">
        <v>202.4</v>
      </c>
      <c r="N169" s="285">
        <v>193</v>
      </c>
      <c r="O169" s="300">
        <v>60543000</v>
      </c>
      <c r="P169" s="301">
        <v>3.9239919666306196E-2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44308</v>
      </c>
    </row>
    <row r="7" spans="1:15">
      <c r="A7"/>
    </row>
    <row r="8" spans="1:15" ht="28.5" customHeight="1">
      <c r="A8" s="577" t="s">
        <v>16</v>
      </c>
      <c r="B8" s="578" t="s">
        <v>18</v>
      </c>
      <c r="C8" s="576" t="s">
        <v>19</v>
      </c>
      <c r="D8" s="576" t="s">
        <v>20</v>
      </c>
      <c r="E8" s="576" t="s">
        <v>21</v>
      </c>
      <c r="F8" s="576"/>
      <c r="G8" s="576"/>
      <c r="H8" s="576" t="s">
        <v>22</v>
      </c>
      <c r="I8" s="576"/>
      <c r="J8" s="576"/>
      <c r="K8" s="260"/>
      <c r="L8" s="268"/>
      <c r="M8" s="268"/>
    </row>
    <row r="9" spans="1:15" ht="36" customHeight="1">
      <c r="A9" s="572"/>
      <c r="B9" s="574"/>
      <c r="C9" s="579" t="s">
        <v>23</v>
      </c>
      <c r="D9" s="579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14296.4</v>
      </c>
      <c r="D10" s="284">
        <v>14343.549999999997</v>
      </c>
      <c r="E10" s="284">
        <v>14160.149999999994</v>
      </c>
      <c r="F10" s="284">
        <v>14023.899999999996</v>
      </c>
      <c r="G10" s="284">
        <v>13840.499999999993</v>
      </c>
      <c r="H10" s="284">
        <v>14479.799999999996</v>
      </c>
      <c r="I10" s="284">
        <v>14663.2</v>
      </c>
      <c r="J10" s="284">
        <v>14799.449999999997</v>
      </c>
      <c r="K10" s="283">
        <v>14526.95</v>
      </c>
      <c r="L10" s="283">
        <v>14207.3</v>
      </c>
      <c r="M10" s="288"/>
    </row>
    <row r="11" spans="1:15">
      <c r="A11" s="282">
        <v>2</v>
      </c>
      <c r="B11" s="263" t="s">
        <v>216</v>
      </c>
      <c r="C11" s="285">
        <v>31112.7</v>
      </c>
      <c r="D11" s="265">
        <v>31245.116666666669</v>
      </c>
      <c r="E11" s="265">
        <v>30758.583333333336</v>
      </c>
      <c r="F11" s="265">
        <v>30404.466666666667</v>
      </c>
      <c r="G11" s="265">
        <v>29917.933333333334</v>
      </c>
      <c r="H11" s="265">
        <v>31599.233333333337</v>
      </c>
      <c r="I11" s="265">
        <v>32085.76666666667</v>
      </c>
      <c r="J11" s="265">
        <v>32439.883333333339</v>
      </c>
      <c r="K11" s="285">
        <v>31731.65</v>
      </c>
      <c r="L11" s="285">
        <v>30891</v>
      </c>
      <c r="M11" s="288"/>
    </row>
    <row r="12" spans="1:15">
      <c r="A12" s="282">
        <v>3</v>
      </c>
      <c r="B12" s="271" t="s">
        <v>217</v>
      </c>
      <c r="C12" s="285">
        <v>1709.65</v>
      </c>
      <c r="D12" s="265">
        <v>1713.7833333333335</v>
      </c>
      <c r="E12" s="265">
        <v>1695.7166666666672</v>
      </c>
      <c r="F12" s="265">
        <v>1681.7833333333335</v>
      </c>
      <c r="G12" s="265">
        <v>1663.7166666666672</v>
      </c>
      <c r="H12" s="265">
        <v>1727.7166666666672</v>
      </c>
      <c r="I12" s="265">
        <v>1745.7833333333333</v>
      </c>
      <c r="J12" s="265">
        <v>1759.7166666666672</v>
      </c>
      <c r="K12" s="285">
        <v>1731.85</v>
      </c>
      <c r="L12" s="285">
        <v>1699.85</v>
      </c>
      <c r="M12" s="288"/>
    </row>
    <row r="13" spans="1:15">
      <c r="A13" s="282">
        <v>4</v>
      </c>
      <c r="B13" s="263" t="s">
        <v>218</v>
      </c>
      <c r="C13" s="285">
        <v>3937.1</v>
      </c>
      <c r="D13" s="265">
        <v>3950.1333333333337</v>
      </c>
      <c r="E13" s="265">
        <v>3898.2666666666673</v>
      </c>
      <c r="F13" s="265">
        <v>3859.4333333333338</v>
      </c>
      <c r="G13" s="265">
        <v>3807.5666666666675</v>
      </c>
      <c r="H13" s="265">
        <v>3988.9666666666672</v>
      </c>
      <c r="I13" s="265">
        <v>4040.833333333333</v>
      </c>
      <c r="J13" s="265">
        <v>4079.666666666667</v>
      </c>
      <c r="K13" s="285">
        <v>4002</v>
      </c>
      <c r="L13" s="285">
        <v>3911.3</v>
      </c>
      <c r="M13" s="288"/>
    </row>
    <row r="14" spans="1:15">
      <c r="A14" s="282">
        <v>5</v>
      </c>
      <c r="B14" s="263" t="s">
        <v>219</v>
      </c>
      <c r="C14" s="285">
        <v>25877.599999999999</v>
      </c>
      <c r="D14" s="265">
        <v>26036.850000000002</v>
      </c>
      <c r="E14" s="265">
        <v>25577.200000000004</v>
      </c>
      <c r="F14" s="265">
        <v>25276.800000000003</v>
      </c>
      <c r="G14" s="265">
        <v>24817.150000000005</v>
      </c>
      <c r="H14" s="265">
        <v>26337.250000000004</v>
      </c>
      <c r="I14" s="265">
        <v>26796.900000000005</v>
      </c>
      <c r="J14" s="265">
        <v>27097.300000000003</v>
      </c>
      <c r="K14" s="285">
        <v>26496.5</v>
      </c>
      <c r="L14" s="285">
        <v>25736.45</v>
      </c>
      <c r="M14" s="288"/>
    </row>
    <row r="15" spans="1:15">
      <c r="A15" s="282">
        <v>6</v>
      </c>
      <c r="B15" s="263" t="s">
        <v>220</v>
      </c>
      <c r="C15" s="285">
        <v>2992.5</v>
      </c>
      <c r="D15" s="265">
        <v>3001.7333333333336</v>
      </c>
      <c r="E15" s="265">
        <v>2966.7666666666673</v>
      </c>
      <c r="F15" s="265">
        <v>2941.0333333333338</v>
      </c>
      <c r="G15" s="265">
        <v>2906.0666666666675</v>
      </c>
      <c r="H15" s="265">
        <v>3027.4666666666672</v>
      </c>
      <c r="I15" s="265">
        <v>3062.4333333333334</v>
      </c>
      <c r="J15" s="265">
        <v>3088.166666666667</v>
      </c>
      <c r="K15" s="285">
        <v>3036.7</v>
      </c>
      <c r="L15" s="285">
        <v>2976</v>
      </c>
      <c r="M15" s="288"/>
    </row>
    <row r="16" spans="1:15">
      <c r="A16" s="282">
        <v>7</v>
      </c>
      <c r="B16" s="263" t="s">
        <v>221</v>
      </c>
      <c r="C16" s="285">
        <v>6469.25</v>
      </c>
      <c r="D16" s="265">
        <v>6487.4666666666672</v>
      </c>
      <c r="E16" s="265">
        <v>6398.8833333333341</v>
      </c>
      <c r="F16" s="265">
        <v>6328.5166666666673</v>
      </c>
      <c r="G16" s="265">
        <v>6239.9333333333343</v>
      </c>
      <c r="H16" s="265">
        <v>6557.8333333333339</v>
      </c>
      <c r="I16" s="265">
        <v>6646.4166666666661</v>
      </c>
      <c r="J16" s="265">
        <v>6716.7833333333338</v>
      </c>
      <c r="K16" s="285">
        <v>6576.05</v>
      </c>
      <c r="L16" s="285">
        <v>6417.1</v>
      </c>
      <c r="M16" s="288"/>
    </row>
    <row r="17" spans="1:13">
      <c r="A17" s="282">
        <v>8</v>
      </c>
      <c r="B17" s="263" t="s">
        <v>38</v>
      </c>
      <c r="C17" s="263">
        <v>1825.8</v>
      </c>
      <c r="D17" s="265">
        <v>1871.9333333333334</v>
      </c>
      <c r="E17" s="265">
        <v>1763.8666666666668</v>
      </c>
      <c r="F17" s="265">
        <v>1701.9333333333334</v>
      </c>
      <c r="G17" s="265">
        <v>1593.8666666666668</v>
      </c>
      <c r="H17" s="265">
        <v>1933.8666666666668</v>
      </c>
      <c r="I17" s="265">
        <v>2041.9333333333334</v>
      </c>
      <c r="J17" s="265">
        <v>2103.8666666666668</v>
      </c>
      <c r="K17" s="263">
        <v>1980</v>
      </c>
      <c r="L17" s="263">
        <v>1810</v>
      </c>
      <c r="M17" s="263">
        <v>58.73433</v>
      </c>
    </row>
    <row r="18" spans="1:13">
      <c r="A18" s="282">
        <v>9</v>
      </c>
      <c r="B18" s="263" t="s">
        <v>222</v>
      </c>
      <c r="C18" s="263">
        <v>1041.3</v>
      </c>
      <c r="D18" s="265">
        <v>1038.7666666666667</v>
      </c>
      <c r="E18" s="265">
        <v>1022.5333333333333</v>
      </c>
      <c r="F18" s="265">
        <v>1003.7666666666667</v>
      </c>
      <c r="G18" s="265">
        <v>987.5333333333333</v>
      </c>
      <c r="H18" s="265">
        <v>1057.5333333333333</v>
      </c>
      <c r="I18" s="265">
        <v>1073.7666666666664</v>
      </c>
      <c r="J18" s="265">
        <v>1092.5333333333333</v>
      </c>
      <c r="K18" s="263">
        <v>1055</v>
      </c>
      <c r="L18" s="263">
        <v>1020</v>
      </c>
      <c r="M18" s="263">
        <v>14.783060000000001</v>
      </c>
    </row>
    <row r="19" spans="1:13">
      <c r="A19" s="282">
        <v>10</v>
      </c>
      <c r="B19" s="263" t="s">
        <v>735</v>
      </c>
      <c r="C19" s="264">
        <v>1434.7</v>
      </c>
      <c r="D19" s="265">
        <v>1431.25</v>
      </c>
      <c r="E19" s="265">
        <v>1414.45</v>
      </c>
      <c r="F19" s="265">
        <v>1394.2</v>
      </c>
      <c r="G19" s="265">
        <v>1377.4</v>
      </c>
      <c r="H19" s="265">
        <v>1451.5</v>
      </c>
      <c r="I19" s="265">
        <v>1468.3000000000002</v>
      </c>
      <c r="J19" s="265">
        <v>1488.55</v>
      </c>
      <c r="K19" s="263">
        <v>1448.05</v>
      </c>
      <c r="L19" s="263">
        <v>1411</v>
      </c>
      <c r="M19" s="263">
        <v>2.8711099999999998</v>
      </c>
    </row>
    <row r="20" spans="1:13">
      <c r="A20" s="282">
        <v>11</v>
      </c>
      <c r="B20" s="263" t="s">
        <v>288</v>
      </c>
      <c r="C20" s="263">
        <v>14839.9</v>
      </c>
      <c r="D20" s="265">
        <v>14860</v>
      </c>
      <c r="E20" s="265">
        <v>14730</v>
      </c>
      <c r="F20" s="265">
        <v>14620.1</v>
      </c>
      <c r="G20" s="265">
        <v>14490.1</v>
      </c>
      <c r="H20" s="265">
        <v>14969.9</v>
      </c>
      <c r="I20" s="265">
        <v>15099.9</v>
      </c>
      <c r="J20" s="265">
        <v>15209.8</v>
      </c>
      <c r="K20" s="263">
        <v>14990</v>
      </c>
      <c r="L20" s="263">
        <v>14750.1</v>
      </c>
      <c r="M20" s="263">
        <v>0.11046</v>
      </c>
    </row>
    <row r="21" spans="1:13">
      <c r="A21" s="282">
        <v>12</v>
      </c>
      <c r="B21" s="263" t="s">
        <v>40</v>
      </c>
      <c r="C21" s="263">
        <v>1142.75</v>
      </c>
      <c r="D21" s="265">
        <v>1148.5</v>
      </c>
      <c r="E21" s="265">
        <v>1119.3</v>
      </c>
      <c r="F21" s="265">
        <v>1095.8499999999999</v>
      </c>
      <c r="G21" s="265">
        <v>1066.6499999999999</v>
      </c>
      <c r="H21" s="265">
        <v>1171.95</v>
      </c>
      <c r="I21" s="265">
        <v>1201.1499999999999</v>
      </c>
      <c r="J21" s="265">
        <v>1224.6000000000001</v>
      </c>
      <c r="K21" s="263">
        <v>1177.7</v>
      </c>
      <c r="L21" s="263">
        <v>1125.05</v>
      </c>
      <c r="M21" s="263">
        <v>82.611720000000005</v>
      </c>
    </row>
    <row r="22" spans="1:13">
      <c r="A22" s="282">
        <v>13</v>
      </c>
      <c r="B22" s="263" t="s">
        <v>289</v>
      </c>
      <c r="C22" s="263">
        <v>1043.95</v>
      </c>
      <c r="D22" s="265">
        <v>1055.6499999999999</v>
      </c>
      <c r="E22" s="265">
        <v>1025.2999999999997</v>
      </c>
      <c r="F22" s="265">
        <v>1006.6499999999999</v>
      </c>
      <c r="G22" s="265">
        <v>976.29999999999973</v>
      </c>
      <c r="H22" s="265">
        <v>1074.2999999999997</v>
      </c>
      <c r="I22" s="265">
        <v>1104.6499999999996</v>
      </c>
      <c r="J22" s="265">
        <v>1123.2999999999997</v>
      </c>
      <c r="K22" s="263">
        <v>1086</v>
      </c>
      <c r="L22" s="263">
        <v>1037</v>
      </c>
      <c r="M22" s="263">
        <v>4.7754899999999996</v>
      </c>
    </row>
    <row r="23" spans="1:13">
      <c r="A23" s="282">
        <v>14</v>
      </c>
      <c r="B23" s="263" t="s">
        <v>41</v>
      </c>
      <c r="C23" s="263">
        <v>720.45</v>
      </c>
      <c r="D23" s="265">
        <v>725.44999999999993</v>
      </c>
      <c r="E23" s="265">
        <v>704.99999999999989</v>
      </c>
      <c r="F23" s="265">
        <v>689.55</v>
      </c>
      <c r="G23" s="265">
        <v>669.09999999999991</v>
      </c>
      <c r="H23" s="265">
        <v>740.89999999999986</v>
      </c>
      <c r="I23" s="265">
        <v>761.34999999999991</v>
      </c>
      <c r="J23" s="265">
        <v>776.79999999999984</v>
      </c>
      <c r="K23" s="263">
        <v>745.9</v>
      </c>
      <c r="L23" s="263">
        <v>710</v>
      </c>
      <c r="M23" s="263">
        <v>213.15167</v>
      </c>
    </row>
    <row r="24" spans="1:13">
      <c r="A24" s="282">
        <v>15</v>
      </c>
      <c r="B24" s="263" t="s">
        <v>831</v>
      </c>
      <c r="C24" s="263">
        <v>1154</v>
      </c>
      <c r="D24" s="265">
        <v>1167.0666666666666</v>
      </c>
      <c r="E24" s="265">
        <v>1120.1333333333332</v>
      </c>
      <c r="F24" s="265">
        <v>1086.2666666666667</v>
      </c>
      <c r="G24" s="265">
        <v>1039.3333333333333</v>
      </c>
      <c r="H24" s="265">
        <v>1200.9333333333332</v>
      </c>
      <c r="I24" s="265">
        <v>1247.8666666666666</v>
      </c>
      <c r="J24" s="265">
        <v>1281.7333333333331</v>
      </c>
      <c r="K24" s="263">
        <v>1214</v>
      </c>
      <c r="L24" s="263">
        <v>1133.2</v>
      </c>
      <c r="M24" s="263">
        <v>21.50909</v>
      </c>
    </row>
    <row r="25" spans="1:13">
      <c r="A25" s="282">
        <v>16</v>
      </c>
      <c r="B25" s="263" t="s">
        <v>290</v>
      </c>
      <c r="C25" s="263">
        <v>1020.7</v>
      </c>
      <c r="D25" s="265">
        <v>1029.5</v>
      </c>
      <c r="E25" s="265">
        <v>1006.3</v>
      </c>
      <c r="F25" s="265">
        <v>991.9</v>
      </c>
      <c r="G25" s="265">
        <v>968.69999999999993</v>
      </c>
      <c r="H25" s="265">
        <v>1043.9000000000001</v>
      </c>
      <c r="I25" s="265">
        <v>1067.0999999999999</v>
      </c>
      <c r="J25" s="265">
        <v>1081.5</v>
      </c>
      <c r="K25" s="263">
        <v>1052.7</v>
      </c>
      <c r="L25" s="263">
        <v>1015.1</v>
      </c>
      <c r="M25" s="263">
        <v>7.2537200000000004</v>
      </c>
    </row>
    <row r="26" spans="1:13">
      <c r="A26" s="282">
        <v>17</v>
      </c>
      <c r="B26" s="263" t="s">
        <v>223</v>
      </c>
      <c r="C26" s="263">
        <v>117.3</v>
      </c>
      <c r="D26" s="265">
        <v>117.96666666666665</v>
      </c>
      <c r="E26" s="265">
        <v>115.33333333333331</v>
      </c>
      <c r="F26" s="265">
        <v>113.36666666666666</v>
      </c>
      <c r="G26" s="265">
        <v>110.73333333333332</v>
      </c>
      <c r="H26" s="265">
        <v>119.93333333333331</v>
      </c>
      <c r="I26" s="265">
        <v>122.56666666666666</v>
      </c>
      <c r="J26" s="265">
        <v>124.5333333333333</v>
      </c>
      <c r="K26" s="263">
        <v>120.6</v>
      </c>
      <c r="L26" s="263">
        <v>116</v>
      </c>
      <c r="M26" s="263">
        <v>36.983559999999997</v>
      </c>
    </row>
    <row r="27" spans="1:13">
      <c r="A27" s="282">
        <v>18</v>
      </c>
      <c r="B27" s="263" t="s">
        <v>224</v>
      </c>
      <c r="C27" s="263">
        <v>173.85</v>
      </c>
      <c r="D27" s="265">
        <v>172.33333333333334</v>
      </c>
      <c r="E27" s="265">
        <v>168.51666666666668</v>
      </c>
      <c r="F27" s="265">
        <v>163.18333333333334</v>
      </c>
      <c r="G27" s="265">
        <v>159.36666666666667</v>
      </c>
      <c r="H27" s="265">
        <v>177.66666666666669</v>
      </c>
      <c r="I27" s="265">
        <v>181.48333333333335</v>
      </c>
      <c r="J27" s="265">
        <v>186.81666666666669</v>
      </c>
      <c r="K27" s="263">
        <v>176.15</v>
      </c>
      <c r="L27" s="263">
        <v>167</v>
      </c>
      <c r="M27" s="263">
        <v>43.050980000000003</v>
      </c>
    </row>
    <row r="28" spans="1:13">
      <c r="A28" s="282">
        <v>19</v>
      </c>
      <c r="B28" s="263" t="s">
        <v>225</v>
      </c>
      <c r="C28" s="263">
        <v>1797.4</v>
      </c>
      <c r="D28" s="265">
        <v>1779.5</v>
      </c>
      <c r="E28" s="265">
        <v>1749</v>
      </c>
      <c r="F28" s="265">
        <v>1700.6</v>
      </c>
      <c r="G28" s="265">
        <v>1670.1</v>
      </c>
      <c r="H28" s="265">
        <v>1827.9</v>
      </c>
      <c r="I28" s="265">
        <v>1858.4</v>
      </c>
      <c r="J28" s="265">
        <v>1906.8000000000002</v>
      </c>
      <c r="K28" s="263">
        <v>1810</v>
      </c>
      <c r="L28" s="263">
        <v>1731.1</v>
      </c>
      <c r="M28" s="263">
        <v>3.8530700000000002</v>
      </c>
    </row>
    <row r="29" spans="1:13">
      <c r="A29" s="282">
        <v>20</v>
      </c>
      <c r="B29" s="263" t="s">
        <v>294</v>
      </c>
      <c r="C29" s="263">
        <v>995.8</v>
      </c>
      <c r="D29" s="265">
        <v>1000.1999999999999</v>
      </c>
      <c r="E29" s="265">
        <v>980.69999999999982</v>
      </c>
      <c r="F29" s="265">
        <v>965.59999999999991</v>
      </c>
      <c r="G29" s="265">
        <v>946.0999999999998</v>
      </c>
      <c r="H29" s="265">
        <v>1015.2999999999998</v>
      </c>
      <c r="I29" s="265">
        <v>1034.8000000000002</v>
      </c>
      <c r="J29" s="265">
        <v>1049.8999999999999</v>
      </c>
      <c r="K29" s="263">
        <v>1019.7</v>
      </c>
      <c r="L29" s="263">
        <v>985.1</v>
      </c>
      <c r="M29" s="263">
        <v>3.86639</v>
      </c>
    </row>
    <row r="30" spans="1:13">
      <c r="A30" s="282">
        <v>21</v>
      </c>
      <c r="B30" s="263" t="s">
        <v>226</v>
      </c>
      <c r="C30" s="263">
        <v>2740.65</v>
      </c>
      <c r="D30" s="265">
        <v>2750.9333333333329</v>
      </c>
      <c r="E30" s="265">
        <v>2721.8666666666659</v>
      </c>
      <c r="F30" s="265">
        <v>2703.083333333333</v>
      </c>
      <c r="G30" s="265">
        <v>2674.016666666666</v>
      </c>
      <c r="H30" s="265">
        <v>2769.7166666666658</v>
      </c>
      <c r="I30" s="265">
        <v>2798.7833333333324</v>
      </c>
      <c r="J30" s="265">
        <v>2817.5666666666657</v>
      </c>
      <c r="K30" s="263">
        <v>2780</v>
      </c>
      <c r="L30" s="263">
        <v>2732.15</v>
      </c>
      <c r="M30" s="263">
        <v>1.3376999999999999</v>
      </c>
    </row>
    <row r="31" spans="1:13">
      <c r="A31" s="282">
        <v>22</v>
      </c>
      <c r="B31" s="263" t="s">
        <v>44</v>
      </c>
      <c r="C31" s="263">
        <v>800.85</v>
      </c>
      <c r="D31" s="265">
        <v>805.18333333333339</v>
      </c>
      <c r="E31" s="265">
        <v>794.46666666666681</v>
      </c>
      <c r="F31" s="265">
        <v>788.08333333333337</v>
      </c>
      <c r="G31" s="265">
        <v>777.36666666666679</v>
      </c>
      <c r="H31" s="265">
        <v>811.56666666666683</v>
      </c>
      <c r="I31" s="265">
        <v>822.28333333333353</v>
      </c>
      <c r="J31" s="265">
        <v>828.66666666666686</v>
      </c>
      <c r="K31" s="263">
        <v>815.9</v>
      </c>
      <c r="L31" s="263">
        <v>798.8</v>
      </c>
      <c r="M31" s="263">
        <v>10.62673</v>
      </c>
    </row>
    <row r="32" spans="1:13">
      <c r="A32" s="282">
        <v>23</v>
      </c>
      <c r="B32" s="263" t="s">
        <v>45</v>
      </c>
      <c r="C32" s="263">
        <v>295.7</v>
      </c>
      <c r="D32" s="265">
        <v>300.66666666666669</v>
      </c>
      <c r="E32" s="265">
        <v>287.48333333333335</v>
      </c>
      <c r="F32" s="265">
        <v>279.26666666666665</v>
      </c>
      <c r="G32" s="265">
        <v>266.08333333333331</v>
      </c>
      <c r="H32" s="265">
        <v>308.88333333333338</v>
      </c>
      <c r="I32" s="265">
        <v>322.06666666666666</v>
      </c>
      <c r="J32" s="265">
        <v>330.28333333333342</v>
      </c>
      <c r="K32" s="263">
        <v>313.85000000000002</v>
      </c>
      <c r="L32" s="263">
        <v>292.45</v>
      </c>
      <c r="M32" s="263">
        <v>122.22234</v>
      </c>
    </row>
    <row r="33" spans="1:13">
      <c r="A33" s="282">
        <v>24</v>
      </c>
      <c r="B33" s="263" t="s">
        <v>46</v>
      </c>
      <c r="C33" s="263">
        <v>3269.65</v>
      </c>
      <c r="D33" s="265">
        <v>3253.4666666666667</v>
      </c>
      <c r="E33" s="265">
        <v>3197.9333333333334</v>
      </c>
      <c r="F33" s="265">
        <v>3126.2166666666667</v>
      </c>
      <c r="G33" s="265">
        <v>3070.6833333333334</v>
      </c>
      <c r="H33" s="265">
        <v>3325.1833333333334</v>
      </c>
      <c r="I33" s="265">
        <v>3380.7166666666672</v>
      </c>
      <c r="J33" s="265">
        <v>3452.4333333333334</v>
      </c>
      <c r="K33" s="263">
        <v>3309</v>
      </c>
      <c r="L33" s="263">
        <v>3181.75</v>
      </c>
      <c r="M33" s="263">
        <v>25.754200000000001</v>
      </c>
    </row>
    <row r="34" spans="1:13">
      <c r="A34" s="282">
        <v>25</v>
      </c>
      <c r="B34" s="263" t="s">
        <v>47</v>
      </c>
      <c r="C34" s="263">
        <v>202.2</v>
      </c>
      <c r="D34" s="265">
        <v>203.71666666666667</v>
      </c>
      <c r="E34" s="265">
        <v>198.93333333333334</v>
      </c>
      <c r="F34" s="265">
        <v>195.66666666666666</v>
      </c>
      <c r="G34" s="265">
        <v>190.88333333333333</v>
      </c>
      <c r="H34" s="265">
        <v>206.98333333333335</v>
      </c>
      <c r="I34" s="265">
        <v>211.76666666666671</v>
      </c>
      <c r="J34" s="265">
        <v>215.03333333333336</v>
      </c>
      <c r="K34" s="263">
        <v>208.5</v>
      </c>
      <c r="L34" s="263">
        <v>200.45</v>
      </c>
      <c r="M34" s="263">
        <v>43.180840000000003</v>
      </c>
    </row>
    <row r="35" spans="1:13">
      <c r="A35" s="282">
        <v>26</v>
      </c>
      <c r="B35" s="263" t="s">
        <v>48</v>
      </c>
      <c r="C35" s="263">
        <v>112.85</v>
      </c>
      <c r="D35" s="265">
        <v>112.63333333333333</v>
      </c>
      <c r="E35" s="265">
        <v>110.96666666666665</v>
      </c>
      <c r="F35" s="265">
        <v>109.08333333333333</v>
      </c>
      <c r="G35" s="265">
        <v>107.41666666666666</v>
      </c>
      <c r="H35" s="265">
        <v>114.51666666666665</v>
      </c>
      <c r="I35" s="265">
        <v>116.18333333333334</v>
      </c>
      <c r="J35" s="265">
        <v>118.06666666666665</v>
      </c>
      <c r="K35" s="263">
        <v>114.3</v>
      </c>
      <c r="L35" s="263">
        <v>110.75</v>
      </c>
      <c r="M35" s="263">
        <v>320.76834000000002</v>
      </c>
    </row>
    <row r="36" spans="1:13">
      <c r="A36" s="282">
        <v>27</v>
      </c>
      <c r="B36" s="263" t="s">
        <v>50</v>
      </c>
      <c r="C36" s="263">
        <v>2553.65</v>
      </c>
      <c r="D36" s="265">
        <v>2562.3833333333337</v>
      </c>
      <c r="E36" s="265">
        <v>2520.0666666666675</v>
      </c>
      <c r="F36" s="265">
        <v>2486.483333333334</v>
      </c>
      <c r="G36" s="265">
        <v>2444.1666666666679</v>
      </c>
      <c r="H36" s="265">
        <v>2595.9666666666672</v>
      </c>
      <c r="I36" s="265">
        <v>2638.2833333333338</v>
      </c>
      <c r="J36" s="265">
        <v>2671.8666666666668</v>
      </c>
      <c r="K36" s="263">
        <v>2604.6999999999998</v>
      </c>
      <c r="L36" s="263">
        <v>2528.8000000000002</v>
      </c>
      <c r="M36" s="263">
        <v>14.89287</v>
      </c>
    </row>
    <row r="37" spans="1:13">
      <c r="A37" s="282">
        <v>28</v>
      </c>
      <c r="B37" s="263" t="s">
        <v>52</v>
      </c>
      <c r="C37" s="263">
        <v>987.3</v>
      </c>
      <c r="D37" s="265">
        <v>990.01666666666677</v>
      </c>
      <c r="E37" s="265">
        <v>973.78333333333353</v>
      </c>
      <c r="F37" s="265">
        <v>960.26666666666677</v>
      </c>
      <c r="G37" s="265">
        <v>944.03333333333353</v>
      </c>
      <c r="H37" s="265">
        <v>1003.5333333333335</v>
      </c>
      <c r="I37" s="265">
        <v>1019.7666666666669</v>
      </c>
      <c r="J37" s="265">
        <v>1033.2833333333335</v>
      </c>
      <c r="K37" s="263">
        <v>1006.25</v>
      </c>
      <c r="L37" s="263">
        <v>976.5</v>
      </c>
      <c r="M37" s="263">
        <v>69.619540000000001</v>
      </c>
    </row>
    <row r="38" spans="1:13">
      <c r="A38" s="282">
        <v>29</v>
      </c>
      <c r="B38" s="263" t="s">
        <v>227</v>
      </c>
      <c r="C38" s="263">
        <v>2778.25</v>
      </c>
      <c r="D38" s="265">
        <v>2808.0166666666664</v>
      </c>
      <c r="E38" s="265">
        <v>2726.2333333333327</v>
      </c>
      <c r="F38" s="265">
        <v>2674.2166666666662</v>
      </c>
      <c r="G38" s="265">
        <v>2592.4333333333325</v>
      </c>
      <c r="H38" s="265">
        <v>2860.0333333333328</v>
      </c>
      <c r="I38" s="265">
        <v>2941.8166666666666</v>
      </c>
      <c r="J38" s="265">
        <v>2993.833333333333</v>
      </c>
      <c r="K38" s="263">
        <v>2889.8</v>
      </c>
      <c r="L38" s="263">
        <v>2756</v>
      </c>
      <c r="M38" s="263">
        <v>4.5184600000000001</v>
      </c>
    </row>
    <row r="39" spans="1:13">
      <c r="A39" s="282">
        <v>30</v>
      </c>
      <c r="B39" s="263" t="s">
        <v>54</v>
      </c>
      <c r="C39" s="263">
        <v>651.75</v>
      </c>
      <c r="D39" s="265">
        <v>652.25</v>
      </c>
      <c r="E39" s="265">
        <v>642.5</v>
      </c>
      <c r="F39" s="265">
        <v>633.25</v>
      </c>
      <c r="G39" s="265">
        <v>623.5</v>
      </c>
      <c r="H39" s="265">
        <v>661.5</v>
      </c>
      <c r="I39" s="265">
        <v>671.25</v>
      </c>
      <c r="J39" s="265">
        <v>680.5</v>
      </c>
      <c r="K39" s="263">
        <v>662</v>
      </c>
      <c r="L39" s="263">
        <v>643</v>
      </c>
      <c r="M39" s="263">
        <v>122.96248</v>
      </c>
    </row>
    <row r="40" spans="1:13">
      <c r="A40" s="282">
        <v>31</v>
      </c>
      <c r="B40" s="263" t="s">
        <v>55</v>
      </c>
      <c r="C40" s="263">
        <v>3600.9</v>
      </c>
      <c r="D40" s="265">
        <v>3593.4333333333338</v>
      </c>
      <c r="E40" s="265">
        <v>3562.5666666666675</v>
      </c>
      <c r="F40" s="265">
        <v>3524.2333333333336</v>
      </c>
      <c r="G40" s="265">
        <v>3493.3666666666672</v>
      </c>
      <c r="H40" s="265">
        <v>3631.7666666666678</v>
      </c>
      <c r="I40" s="265">
        <v>3662.6333333333337</v>
      </c>
      <c r="J40" s="265">
        <v>3700.9666666666681</v>
      </c>
      <c r="K40" s="263">
        <v>3624.3</v>
      </c>
      <c r="L40" s="263">
        <v>3555.1</v>
      </c>
      <c r="M40" s="263">
        <v>6.7655799999999999</v>
      </c>
    </row>
    <row r="41" spans="1:13">
      <c r="A41" s="282">
        <v>32</v>
      </c>
      <c r="B41" s="263" t="s">
        <v>58</v>
      </c>
      <c r="C41" s="263">
        <v>4613.6499999999996</v>
      </c>
      <c r="D41" s="265">
        <v>4622.6166666666659</v>
      </c>
      <c r="E41" s="265">
        <v>4546.2333333333318</v>
      </c>
      <c r="F41" s="265">
        <v>4478.8166666666657</v>
      </c>
      <c r="G41" s="265">
        <v>4402.4333333333316</v>
      </c>
      <c r="H41" s="265">
        <v>4690.0333333333319</v>
      </c>
      <c r="I41" s="265">
        <v>4766.4166666666652</v>
      </c>
      <c r="J41" s="265">
        <v>4833.8333333333321</v>
      </c>
      <c r="K41" s="263">
        <v>4699</v>
      </c>
      <c r="L41" s="263">
        <v>4555.2</v>
      </c>
      <c r="M41" s="263">
        <v>33.945970000000003</v>
      </c>
    </row>
    <row r="42" spans="1:13">
      <c r="A42" s="282">
        <v>33</v>
      </c>
      <c r="B42" s="263" t="s">
        <v>57</v>
      </c>
      <c r="C42" s="263">
        <v>9819.4</v>
      </c>
      <c r="D42" s="265">
        <v>9788.3000000000011</v>
      </c>
      <c r="E42" s="265">
        <v>9631.1000000000022</v>
      </c>
      <c r="F42" s="265">
        <v>9442.8000000000011</v>
      </c>
      <c r="G42" s="265">
        <v>9285.6000000000022</v>
      </c>
      <c r="H42" s="265">
        <v>9976.6000000000022</v>
      </c>
      <c r="I42" s="265">
        <v>10133.800000000003</v>
      </c>
      <c r="J42" s="265">
        <v>10322.100000000002</v>
      </c>
      <c r="K42" s="263">
        <v>9945.5</v>
      </c>
      <c r="L42" s="263">
        <v>9600</v>
      </c>
      <c r="M42" s="263">
        <v>7.9873200000000004</v>
      </c>
    </row>
    <row r="43" spans="1:13">
      <c r="A43" s="282">
        <v>34</v>
      </c>
      <c r="B43" s="263" t="s">
        <v>228</v>
      </c>
      <c r="C43" s="263">
        <v>3377.7</v>
      </c>
      <c r="D43" s="265">
        <v>3352.9333333333329</v>
      </c>
      <c r="E43" s="265">
        <v>3307.1666666666661</v>
      </c>
      <c r="F43" s="265">
        <v>3236.6333333333332</v>
      </c>
      <c r="G43" s="265">
        <v>3190.8666666666663</v>
      </c>
      <c r="H43" s="265">
        <v>3423.4666666666658</v>
      </c>
      <c r="I43" s="265">
        <v>3469.2333333333331</v>
      </c>
      <c r="J43" s="265">
        <v>3539.7666666666655</v>
      </c>
      <c r="K43" s="263">
        <v>3398.7</v>
      </c>
      <c r="L43" s="263">
        <v>3282.4</v>
      </c>
      <c r="M43" s="263">
        <v>0.2114</v>
      </c>
    </row>
    <row r="44" spans="1:13">
      <c r="A44" s="282">
        <v>35</v>
      </c>
      <c r="B44" s="263" t="s">
        <v>59</v>
      </c>
      <c r="C44" s="263">
        <v>1690.8</v>
      </c>
      <c r="D44" s="265">
        <v>1701.9000000000003</v>
      </c>
      <c r="E44" s="265">
        <v>1663.8000000000006</v>
      </c>
      <c r="F44" s="265">
        <v>1636.8000000000004</v>
      </c>
      <c r="G44" s="265">
        <v>1598.7000000000007</v>
      </c>
      <c r="H44" s="265">
        <v>1728.9000000000005</v>
      </c>
      <c r="I44" s="265">
        <v>1767.0000000000005</v>
      </c>
      <c r="J44" s="265">
        <v>1794.0000000000005</v>
      </c>
      <c r="K44" s="263">
        <v>1740</v>
      </c>
      <c r="L44" s="263">
        <v>1674.9</v>
      </c>
      <c r="M44" s="263">
        <v>12.25868</v>
      </c>
    </row>
    <row r="45" spans="1:13">
      <c r="A45" s="282">
        <v>36</v>
      </c>
      <c r="B45" s="263" t="s">
        <v>229</v>
      </c>
      <c r="C45" s="263">
        <v>309.14999999999998</v>
      </c>
      <c r="D45" s="265">
        <v>309.90000000000003</v>
      </c>
      <c r="E45" s="265">
        <v>304.80000000000007</v>
      </c>
      <c r="F45" s="265">
        <v>300.45000000000005</v>
      </c>
      <c r="G45" s="265">
        <v>295.35000000000008</v>
      </c>
      <c r="H45" s="265">
        <v>314.25000000000006</v>
      </c>
      <c r="I45" s="265">
        <v>319.35000000000008</v>
      </c>
      <c r="J45" s="265">
        <v>323.70000000000005</v>
      </c>
      <c r="K45" s="263">
        <v>315</v>
      </c>
      <c r="L45" s="263">
        <v>305.55</v>
      </c>
      <c r="M45" s="263">
        <v>67.66422</v>
      </c>
    </row>
    <row r="46" spans="1:13">
      <c r="A46" s="282">
        <v>37</v>
      </c>
      <c r="B46" s="263" t="s">
        <v>60</v>
      </c>
      <c r="C46" s="263">
        <v>63.25</v>
      </c>
      <c r="D46" s="265">
        <v>63.916666666666664</v>
      </c>
      <c r="E46" s="265">
        <v>62.033333333333331</v>
      </c>
      <c r="F46" s="265">
        <v>60.81666666666667</v>
      </c>
      <c r="G46" s="265">
        <v>58.933333333333337</v>
      </c>
      <c r="H46" s="265">
        <v>65.133333333333326</v>
      </c>
      <c r="I46" s="265">
        <v>67.016666666666666</v>
      </c>
      <c r="J46" s="265">
        <v>68.23333333333332</v>
      </c>
      <c r="K46" s="263">
        <v>65.8</v>
      </c>
      <c r="L46" s="263">
        <v>62.7</v>
      </c>
      <c r="M46" s="263">
        <v>367.14141999999998</v>
      </c>
    </row>
    <row r="47" spans="1:13">
      <c r="A47" s="282">
        <v>38</v>
      </c>
      <c r="B47" s="263" t="s">
        <v>61</v>
      </c>
      <c r="C47" s="263">
        <v>64.599999999999994</v>
      </c>
      <c r="D47" s="265">
        <v>65.033333333333331</v>
      </c>
      <c r="E47" s="265">
        <v>63.566666666666663</v>
      </c>
      <c r="F47" s="265">
        <v>62.533333333333331</v>
      </c>
      <c r="G47" s="265">
        <v>61.066666666666663</v>
      </c>
      <c r="H47" s="265">
        <v>66.066666666666663</v>
      </c>
      <c r="I47" s="265">
        <v>67.533333333333331</v>
      </c>
      <c r="J47" s="265">
        <v>68.566666666666663</v>
      </c>
      <c r="K47" s="263">
        <v>66.5</v>
      </c>
      <c r="L47" s="263">
        <v>64</v>
      </c>
      <c r="M47" s="263">
        <v>52.4788</v>
      </c>
    </row>
    <row r="48" spans="1:13">
      <c r="A48" s="282">
        <v>39</v>
      </c>
      <c r="B48" s="263" t="s">
        <v>62</v>
      </c>
      <c r="C48" s="263">
        <v>1297.6500000000001</v>
      </c>
      <c r="D48" s="265">
        <v>1305.1333333333334</v>
      </c>
      <c r="E48" s="265">
        <v>1280.5166666666669</v>
      </c>
      <c r="F48" s="265">
        <v>1263.3833333333334</v>
      </c>
      <c r="G48" s="265">
        <v>1238.7666666666669</v>
      </c>
      <c r="H48" s="265">
        <v>1322.2666666666669</v>
      </c>
      <c r="I48" s="265">
        <v>1346.8833333333332</v>
      </c>
      <c r="J48" s="265">
        <v>1364.0166666666669</v>
      </c>
      <c r="K48" s="263">
        <v>1329.75</v>
      </c>
      <c r="L48" s="263">
        <v>1288</v>
      </c>
      <c r="M48" s="263">
        <v>5.1785800000000002</v>
      </c>
    </row>
    <row r="49" spans="1:13">
      <c r="A49" s="282">
        <v>40</v>
      </c>
      <c r="B49" s="263" t="s">
        <v>65</v>
      </c>
      <c r="C49" s="263">
        <v>709.5</v>
      </c>
      <c r="D49" s="265">
        <v>713.43333333333339</v>
      </c>
      <c r="E49" s="265">
        <v>702.11666666666679</v>
      </c>
      <c r="F49" s="265">
        <v>694.73333333333335</v>
      </c>
      <c r="G49" s="265">
        <v>683.41666666666674</v>
      </c>
      <c r="H49" s="265">
        <v>720.81666666666683</v>
      </c>
      <c r="I49" s="265">
        <v>732.13333333333344</v>
      </c>
      <c r="J49" s="265">
        <v>739.51666666666688</v>
      </c>
      <c r="K49" s="263">
        <v>724.75</v>
      </c>
      <c r="L49" s="263">
        <v>706.05</v>
      </c>
      <c r="M49" s="263">
        <v>4.2330199999999998</v>
      </c>
    </row>
    <row r="50" spans="1:13">
      <c r="A50" s="282">
        <v>41</v>
      </c>
      <c r="B50" s="263" t="s">
        <v>64</v>
      </c>
      <c r="C50" s="263">
        <v>124.3</v>
      </c>
      <c r="D50" s="265">
        <v>125.2</v>
      </c>
      <c r="E50" s="265">
        <v>122.75</v>
      </c>
      <c r="F50" s="265">
        <v>121.2</v>
      </c>
      <c r="G50" s="265">
        <v>118.75</v>
      </c>
      <c r="H50" s="265">
        <v>126.75</v>
      </c>
      <c r="I50" s="265">
        <v>129.20000000000002</v>
      </c>
      <c r="J50" s="265">
        <v>130.75</v>
      </c>
      <c r="K50" s="263">
        <v>127.65</v>
      </c>
      <c r="L50" s="263">
        <v>123.65</v>
      </c>
      <c r="M50" s="263">
        <v>88.781130000000005</v>
      </c>
    </row>
    <row r="51" spans="1:13">
      <c r="A51" s="282">
        <v>42</v>
      </c>
      <c r="B51" s="263" t="s">
        <v>66</v>
      </c>
      <c r="C51" s="263">
        <v>575.35</v>
      </c>
      <c r="D51" s="265">
        <v>576.69999999999993</v>
      </c>
      <c r="E51" s="265">
        <v>562.64999999999986</v>
      </c>
      <c r="F51" s="265">
        <v>549.94999999999993</v>
      </c>
      <c r="G51" s="265">
        <v>535.89999999999986</v>
      </c>
      <c r="H51" s="265">
        <v>589.39999999999986</v>
      </c>
      <c r="I51" s="265">
        <v>603.44999999999982</v>
      </c>
      <c r="J51" s="265">
        <v>616.14999999999986</v>
      </c>
      <c r="K51" s="263">
        <v>590.75</v>
      </c>
      <c r="L51" s="263">
        <v>564</v>
      </c>
      <c r="M51" s="263">
        <v>26.30705</v>
      </c>
    </row>
    <row r="52" spans="1:13">
      <c r="A52" s="282">
        <v>43</v>
      </c>
      <c r="B52" s="263" t="s">
        <v>69</v>
      </c>
      <c r="C52" s="263">
        <v>44.2</v>
      </c>
      <c r="D52" s="265">
        <v>44.483333333333341</v>
      </c>
      <c r="E52" s="265">
        <v>43.616666666666681</v>
      </c>
      <c r="F52" s="265">
        <v>43.033333333333339</v>
      </c>
      <c r="G52" s="265">
        <v>42.166666666666679</v>
      </c>
      <c r="H52" s="265">
        <v>45.066666666666684</v>
      </c>
      <c r="I52" s="265">
        <v>45.933333333333344</v>
      </c>
      <c r="J52" s="265">
        <v>46.516666666666687</v>
      </c>
      <c r="K52" s="263">
        <v>45.35</v>
      </c>
      <c r="L52" s="263">
        <v>43.9</v>
      </c>
      <c r="M52" s="263">
        <v>325.91935999999998</v>
      </c>
    </row>
    <row r="53" spans="1:13">
      <c r="A53" s="282">
        <v>44</v>
      </c>
      <c r="B53" s="263" t="s">
        <v>73</v>
      </c>
      <c r="C53" s="263">
        <v>408.1</v>
      </c>
      <c r="D53" s="265">
        <v>409.55</v>
      </c>
      <c r="E53" s="265">
        <v>404.65000000000003</v>
      </c>
      <c r="F53" s="265">
        <v>401.20000000000005</v>
      </c>
      <c r="G53" s="265">
        <v>396.30000000000007</v>
      </c>
      <c r="H53" s="265">
        <v>413</v>
      </c>
      <c r="I53" s="265">
        <v>417.9</v>
      </c>
      <c r="J53" s="265">
        <v>421.34999999999997</v>
      </c>
      <c r="K53" s="263">
        <v>414.45</v>
      </c>
      <c r="L53" s="263">
        <v>406.1</v>
      </c>
      <c r="M53" s="263">
        <v>35.134439999999998</v>
      </c>
    </row>
    <row r="54" spans="1:13">
      <c r="A54" s="282">
        <v>45</v>
      </c>
      <c r="B54" s="263" t="s">
        <v>68</v>
      </c>
      <c r="C54" s="263">
        <v>530.20000000000005</v>
      </c>
      <c r="D54" s="265">
        <v>531.0333333333333</v>
      </c>
      <c r="E54" s="265">
        <v>525.06666666666661</v>
      </c>
      <c r="F54" s="265">
        <v>519.93333333333328</v>
      </c>
      <c r="G54" s="265">
        <v>513.96666666666658</v>
      </c>
      <c r="H54" s="265">
        <v>536.16666666666663</v>
      </c>
      <c r="I54" s="265">
        <v>542.13333333333333</v>
      </c>
      <c r="J54" s="265">
        <v>547.26666666666665</v>
      </c>
      <c r="K54" s="263">
        <v>537</v>
      </c>
      <c r="L54" s="263">
        <v>525.9</v>
      </c>
      <c r="M54" s="263">
        <v>72.333039999999997</v>
      </c>
    </row>
    <row r="55" spans="1:13">
      <c r="A55" s="282">
        <v>46</v>
      </c>
      <c r="B55" s="263" t="s">
        <v>70</v>
      </c>
      <c r="C55" s="263">
        <v>401.15</v>
      </c>
      <c r="D55" s="265">
        <v>402.96666666666664</v>
      </c>
      <c r="E55" s="265">
        <v>395.98333333333329</v>
      </c>
      <c r="F55" s="265">
        <v>390.81666666666666</v>
      </c>
      <c r="G55" s="265">
        <v>383.83333333333331</v>
      </c>
      <c r="H55" s="265">
        <v>408.13333333333327</v>
      </c>
      <c r="I55" s="265">
        <v>415.11666666666662</v>
      </c>
      <c r="J55" s="265">
        <v>420.28333333333325</v>
      </c>
      <c r="K55" s="263">
        <v>409.95</v>
      </c>
      <c r="L55" s="263">
        <v>397.8</v>
      </c>
      <c r="M55" s="263">
        <v>44.360259999999997</v>
      </c>
    </row>
    <row r="56" spans="1:13">
      <c r="A56" s="282">
        <v>47</v>
      </c>
      <c r="B56" s="263" t="s">
        <v>230</v>
      </c>
      <c r="C56" s="263">
        <v>1162.0999999999999</v>
      </c>
      <c r="D56" s="265">
        <v>1167.9166666666667</v>
      </c>
      <c r="E56" s="265">
        <v>1153.1833333333334</v>
      </c>
      <c r="F56" s="265">
        <v>1144.2666666666667</v>
      </c>
      <c r="G56" s="265">
        <v>1129.5333333333333</v>
      </c>
      <c r="H56" s="265">
        <v>1176.8333333333335</v>
      </c>
      <c r="I56" s="265">
        <v>1191.5666666666666</v>
      </c>
      <c r="J56" s="265">
        <v>1200.4833333333336</v>
      </c>
      <c r="K56" s="263">
        <v>1182.6500000000001</v>
      </c>
      <c r="L56" s="263">
        <v>1159</v>
      </c>
      <c r="M56" s="263">
        <v>0.20446</v>
      </c>
    </row>
    <row r="57" spans="1:13">
      <c r="A57" s="282">
        <v>48</v>
      </c>
      <c r="B57" s="263" t="s">
        <v>71</v>
      </c>
      <c r="C57" s="263">
        <v>13416.8</v>
      </c>
      <c r="D57" s="265">
        <v>13470.216666666667</v>
      </c>
      <c r="E57" s="265">
        <v>13250.583333333334</v>
      </c>
      <c r="F57" s="265">
        <v>13084.366666666667</v>
      </c>
      <c r="G57" s="265">
        <v>12864.733333333334</v>
      </c>
      <c r="H57" s="265">
        <v>13636.433333333334</v>
      </c>
      <c r="I57" s="265">
        <v>13856.066666666666</v>
      </c>
      <c r="J57" s="265">
        <v>14022.283333333335</v>
      </c>
      <c r="K57" s="263">
        <v>13689.85</v>
      </c>
      <c r="L57" s="263">
        <v>13304</v>
      </c>
      <c r="M57" s="263">
        <v>0.23995</v>
      </c>
    </row>
    <row r="58" spans="1:13">
      <c r="A58" s="282">
        <v>49</v>
      </c>
      <c r="B58" s="263" t="s">
        <v>74</v>
      </c>
      <c r="C58" s="263">
        <v>3729.9</v>
      </c>
      <c r="D58" s="265">
        <v>3724.25</v>
      </c>
      <c r="E58" s="265">
        <v>3695.75</v>
      </c>
      <c r="F58" s="265">
        <v>3661.6</v>
      </c>
      <c r="G58" s="265">
        <v>3633.1</v>
      </c>
      <c r="H58" s="265">
        <v>3758.4</v>
      </c>
      <c r="I58" s="265">
        <v>3786.9</v>
      </c>
      <c r="J58" s="265">
        <v>3821.05</v>
      </c>
      <c r="K58" s="263">
        <v>3752.75</v>
      </c>
      <c r="L58" s="263">
        <v>3690.1</v>
      </c>
      <c r="M58" s="263">
        <v>3.3147700000000002</v>
      </c>
    </row>
    <row r="59" spans="1:13">
      <c r="A59" s="282">
        <v>50</v>
      </c>
      <c r="B59" s="263" t="s">
        <v>80</v>
      </c>
      <c r="C59" s="263">
        <v>583.45000000000005</v>
      </c>
      <c r="D59" s="265">
        <v>589.2166666666667</v>
      </c>
      <c r="E59" s="265">
        <v>575.43333333333339</v>
      </c>
      <c r="F59" s="265">
        <v>567.41666666666674</v>
      </c>
      <c r="G59" s="265">
        <v>553.63333333333344</v>
      </c>
      <c r="H59" s="265">
        <v>597.23333333333335</v>
      </c>
      <c r="I59" s="265">
        <v>611.01666666666665</v>
      </c>
      <c r="J59" s="265">
        <v>619.0333333333333</v>
      </c>
      <c r="K59" s="263">
        <v>603</v>
      </c>
      <c r="L59" s="263">
        <v>581.20000000000005</v>
      </c>
      <c r="M59" s="263">
        <v>5.0157100000000003</v>
      </c>
    </row>
    <row r="60" spans="1:13">
      <c r="A60" s="282">
        <v>51</v>
      </c>
      <c r="B60" s="263" t="s">
        <v>75</v>
      </c>
      <c r="C60" s="263">
        <v>556.25</v>
      </c>
      <c r="D60" s="265">
        <v>552.6</v>
      </c>
      <c r="E60" s="265">
        <v>536.30000000000007</v>
      </c>
      <c r="F60" s="265">
        <v>516.35</v>
      </c>
      <c r="G60" s="265">
        <v>500.05000000000007</v>
      </c>
      <c r="H60" s="265">
        <v>572.55000000000007</v>
      </c>
      <c r="I60" s="265">
        <v>588.85</v>
      </c>
      <c r="J60" s="265">
        <v>608.80000000000007</v>
      </c>
      <c r="K60" s="263">
        <v>568.9</v>
      </c>
      <c r="L60" s="263">
        <v>532.65</v>
      </c>
      <c r="M60" s="263">
        <v>280.48180000000002</v>
      </c>
    </row>
    <row r="61" spans="1:13">
      <c r="A61" s="282">
        <v>52</v>
      </c>
      <c r="B61" s="263" t="s">
        <v>76</v>
      </c>
      <c r="C61" s="263">
        <v>128.05000000000001</v>
      </c>
      <c r="D61" s="265">
        <v>129.29999999999998</v>
      </c>
      <c r="E61" s="265">
        <v>125.59999999999997</v>
      </c>
      <c r="F61" s="265">
        <v>123.14999999999998</v>
      </c>
      <c r="G61" s="265">
        <v>119.44999999999996</v>
      </c>
      <c r="H61" s="265">
        <v>131.74999999999997</v>
      </c>
      <c r="I61" s="265">
        <v>135.44999999999996</v>
      </c>
      <c r="J61" s="265">
        <v>137.89999999999998</v>
      </c>
      <c r="K61" s="263">
        <v>133</v>
      </c>
      <c r="L61" s="263">
        <v>126.85</v>
      </c>
      <c r="M61" s="263">
        <v>130.38498999999999</v>
      </c>
    </row>
    <row r="62" spans="1:13">
      <c r="A62" s="282">
        <v>53</v>
      </c>
      <c r="B62" s="263" t="s">
        <v>77</v>
      </c>
      <c r="C62" s="263">
        <v>120.85</v>
      </c>
      <c r="D62" s="265">
        <v>121.45</v>
      </c>
      <c r="E62" s="265">
        <v>120.05000000000001</v>
      </c>
      <c r="F62" s="265">
        <v>119.25000000000001</v>
      </c>
      <c r="G62" s="265">
        <v>117.85000000000002</v>
      </c>
      <c r="H62" s="265">
        <v>122.25</v>
      </c>
      <c r="I62" s="265">
        <v>123.65</v>
      </c>
      <c r="J62" s="265">
        <v>124.44999999999999</v>
      </c>
      <c r="K62" s="263">
        <v>122.85</v>
      </c>
      <c r="L62" s="263">
        <v>120.65</v>
      </c>
      <c r="M62" s="263">
        <v>11.9313</v>
      </c>
    </row>
    <row r="63" spans="1:13">
      <c r="A63" s="282">
        <v>54</v>
      </c>
      <c r="B63" s="263" t="s">
        <v>81</v>
      </c>
      <c r="C63" s="263">
        <v>538.75</v>
      </c>
      <c r="D63" s="265">
        <v>543.73333333333335</v>
      </c>
      <c r="E63" s="265">
        <v>528.26666666666665</v>
      </c>
      <c r="F63" s="265">
        <v>517.7833333333333</v>
      </c>
      <c r="G63" s="265">
        <v>502.31666666666661</v>
      </c>
      <c r="H63" s="265">
        <v>554.2166666666667</v>
      </c>
      <c r="I63" s="265">
        <v>569.68333333333339</v>
      </c>
      <c r="J63" s="265">
        <v>580.16666666666674</v>
      </c>
      <c r="K63" s="263">
        <v>559.20000000000005</v>
      </c>
      <c r="L63" s="263">
        <v>533.25</v>
      </c>
      <c r="M63" s="263">
        <v>60.395650000000003</v>
      </c>
    </row>
    <row r="64" spans="1:13">
      <c r="A64" s="282">
        <v>55</v>
      </c>
      <c r="B64" s="263" t="s">
        <v>82</v>
      </c>
      <c r="C64" s="263">
        <v>949.3</v>
      </c>
      <c r="D64" s="265">
        <v>952.25</v>
      </c>
      <c r="E64" s="265">
        <v>938.15</v>
      </c>
      <c r="F64" s="265">
        <v>927</v>
      </c>
      <c r="G64" s="265">
        <v>912.9</v>
      </c>
      <c r="H64" s="265">
        <v>963.4</v>
      </c>
      <c r="I64" s="265">
        <v>977.49999999999989</v>
      </c>
      <c r="J64" s="265">
        <v>988.65</v>
      </c>
      <c r="K64" s="263">
        <v>966.35</v>
      </c>
      <c r="L64" s="263">
        <v>941.1</v>
      </c>
      <c r="M64" s="263">
        <v>102.05616000000001</v>
      </c>
    </row>
    <row r="65" spans="1:13">
      <c r="A65" s="282">
        <v>56</v>
      </c>
      <c r="B65" s="263" t="s">
        <v>231</v>
      </c>
      <c r="C65" s="263">
        <v>158.30000000000001</v>
      </c>
      <c r="D65" s="265">
        <v>159.06666666666669</v>
      </c>
      <c r="E65" s="265">
        <v>157.13333333333338</v>
      </c>
      <c r="F65" s="265">
        <v>155.9666666666667</v>
      </c>
      <c r="G65" s="265">
        <v>154.03333333333339</v>
      </c>
      <c r="H65" s="265">
        <v>160.23333333333338</v>
      </c>
      <c r="I65" s="265">
        <v>162.16666666666671</v>
      </c>
      <c r="J65" s="265">
        <v>163.33333333333337</v>
      </c>
      <c r="K65" s="263">
        <v>161</v>
      </c>
      <c r="L65" s="263">
        <v>157.9</v>
      </c>
      <c r="M65" s="263">
        <v>10.88175</v>
      </c>
    </row>
    <row r="66" spans="1:13">
      <c r="A66" s="282">
        <v>57</v>
      </c>
      <c r="B66" s="263" t="s">
        <v>83</v>
      </c>
      <c r="C66" s="263">
        <v>124.5</v>
      </c>
      <c r="D66" s="265">
        <v>124.93333333333334</v>
      </c>
      <c r="E66" s="265">
        <v>123.61666666666667</v>
      </c>
      <c r="F66" s="265">
        <v>122.73333333333333</v>
      </c>
      <c r="G66" s="265">
        <v>121.41666666666667</v>
      </c>
      <c r="H66" s="265">
        <v>125.81666666666668</v>
      </c>
      <c r="I66" s="265">
        <v>127.13333333333334</v>
      </c>
      <c r="J66" s="265">
        <v>128.01666666666668</v>
      </c>
      <c r="K66" s="263">
        <v>126.25</v>
      </c>
      <c r="L66" s="263">
        <v>124.05</v>
      </c>
      <c r="M66" s="263">
        <v>77.388710000000003</v>
      </c>
    </row>
    <row r="67" spans="1:13">
      <c r="A67" s="282">
        <v>58</v>
      </c>
      <c r="B67" s="263" t="s">
        <v>822</v>
      </c>
      <c r="C67" s="263">
        <v>3010</v>
      </c>
      <c r="D67" s="265">
        <v>3048.5666666666671</v>
      </c>
      <c r="E67" s="265">
        <v>2949.1833333333343</v>
      </c>
      <c r="F67" s="265">
        <v>2888.3666666666672</v>
      </c>
      <c r="G67" s="265">
        <v>2788.9833333333345</v>
      </c>
      <c r="H67" s="265">
        <v>3109.3833333333341</v>
      </c>
      <c r="I67" s="265">
        <v>3208.7666666666664</v>
      </c>
      <c r="J67" s="265">
        <v>3269.5833333333339</v>
      </c>
      <c r="K67" s="263">
        <v>3147.95</v>
      </c>
      <c r="L67" s="263">
        <v>2987.75</v>
      </c>
      <c r="M67" s="263">
        <v>4.9455799999999996</v>
      </c>
    </row>
    <row r="68" spans="1:13">
      <c r="A68" s="282">
        <v>59</v>
      </c>
      <c r="B68" s="263" t="s">
        <v>84</v>
      </c>
      <c r="C68" s="263">
        <v>1521.8</v>
      </c>
      <c r="D68" s="265">
        <v>1527.7833333333335</v>
      </c>
      <c r="E68" s="265">
        <v>1505.0166666666671</v>
      </c>
      <c r="F68" s="265">
        <v>1488.2333333333336</v>
      </c>
      <c r="G68" s="265">
        <v>1465.4666666666672</v>
      </c>
      <c r="H68" s="265">
        <v>1544.5666666666671</v>
      </c>
      <c r="I68" s="265">
        <v>1567.3333333333335</v>
      </c>
      <c r="J68" s="265">
        <v>1584.116666666667</v>
      </c>
      <c r="K68" s="263">
        <v>1550.55</v>
      </c>
      <c r="L68" s="263">
        <v>1511</v>
      </c>
      <c r="M68" s="263">
        <v>4.2911400000000004</v>
      </c>
    </row>
    <row r="69" spans="1:13">
      <c r="A69" s="282">
        <v>60</v>
      </c>
      <c r="B69" s="263" t="s">
        <v>85</v>
      </c>
      <c r="C69" s="263">
        <v>549.1</v>
      </c>
      <c r="D69" s="265">
        <v>556.06666666666661</v>
      </c>
      <c r="E69" s="265">
        <v>539.13333333333321</v>
      </c>
      <c r="F69" s="265">
        <v>529.16666666666663</v>
      </c>
      <c r="G69" s="265">
        <v>512.23333333333323</v>
      </c>
      <c r="H69" s="265">
        <v>566.03333333333319</v>
      </c>
      <c r="I69" s="265">
        <v>582.96666666666658</v>
      </c>
      <c r="J69" s="265">
        <v>592.93333333333317</v>
      </c>
      <c r="K69" s="263">
        <v>573</v>
      </c>
      <c r="L69" s="263">
        <v>546.1</v>
      </c>
      <c r="M69" s="263">
        <v>16.695399999999999</v>
      </c>
    </row>
    <row r="70" spans="1:13">
      <c r="A70" s="282">
        <v>61</v>
      </c>
      <c r="B70" s="263" t="s">
        <v>232</v>
      </c>
      <c r="C70" s="263">
        <v>737.3</v>
      </c>
      <c r="D70" s="265">
        <v>737.05000000000007</v>
      </c>
      <c r="E70" s="265">
        <v>727.85000000000014</v>
      </c>
      <c r="F70" s="265">
        <v>718.40000000000009</v>
      </c>
      <c r="G70" s="265">
        <v>709.20000000000016</v>
      </c>
      <c r="H70" s="265">
        <v>746.50000000000011</v>
      </c>
      <c r="I70" s="265">
        <v>755.70000000000016</v>
      </c>
      <c r="J70" s="265">
        <v>765.15000000000009</v>
      </c>
      <c r="K70" s="263">
        <v>746.25</v>
      </c>
      <c r="L70" s="263">
        <v>727.6</v>
      </c>
      <c r="M70" s="263">
        <v>1.95272</v>
      </c>
    </row>
    <row r="71" spans="1:13">
      <c r="A71" s="282">
        <v>62</v>
      </c>
      <c r="B71" s="263" t="s">
        <v>233</v>
      </c>
      <c r="C71" s="263">
        <v>367.3</v>
      </c>
      <c r="D71" s="265">
        <v>369.4666666666667</v>
      </c>
      <c r="E71" s="265">
        <v>361.83333333333337</v>
      </c>
      <c r="F71" s="265">
        <v>356.36666666666667</v>
      </c>
      <c r="G71" s="265">
        <v>348.73333333333335</v>
      </c>
      <c r="H71" s="265">
        <v>374.93333333333339</v>
      </c>
      <c r="I71" s="265">
        <v>382.56666666666672</v>
      </c>
      <c r="J71" s="265">
        <v>388.03333333333342</v>
      </c>
      <c r="K71" s="263">
        <v>377.1</v>
      </c>
      <c r="L71" s="263">
        <v>364</v>
      </c>
      <c r="M71" s="263">
        <v>14.16259</v>
      </c>
    </row>
    <row r="72" spans="1:13">
      <c r="A72" s="282">
        <v>63</v>
      </c>
      <c r="B72" s="263" t="s">
        <v>86</v>
      </c>
      <c r="C72" s="263">
        <v>833.4</v>
      </c>
      <c r="D72" s="265">
        <v>837.55000000000007</v>
      </c>
      <c r="E72" s="265">
        <v>820.10000000000014</v>
      </c>
      <c r="F72" s="265">
        <v>806.80000000000007</v>
      </c>
      <c r="G72" s="265">
        <v>789.35000000000014</v>
      </c>
      <c r="H72" s="265">
        <v>850.85000000000014</v>
      </c>
      <c r="I72" s="265">
        <v>868.30000000000018</v>
      </c>
      <c r="J72" s="265">
        <v>881.60000000000014</v>
      </c>
      <c r="K72" s="263">
        <v>855</v>
      </c>
      <c r="L72" s="263">
        <v>824.25</v>
      </c>
      <c r="M72" s="263">
        <v>4.0777200000000002</v>
      </c>
    </row>
    <row r="73" spans="1:13">
      <c r="A73" s="282">
        <v>64</v>
      </c>
      <c r="B73" s="263" t="s">
        <v>92</v>
      </c>
      <c r="C73" s="263">
        <v>234.4</v>
      </c>
      <c r="D73" s="265">
        <v>235.9666666666667</v>
      </c>
      <c r="E73" s="265">
        <v>230.48333333333341</v>
      </c>
      <c r="F73" s="265">
        <v>226.56666666666672</v>
      </c>
      <c r="G73" s="265">
        <v>221.08333333333343</v>
      </c>
      <c r="H73" s="265">
        <v>239.88333333333338</v>
      </c>
      <c r="I73" s="265">
        <v>245.36666666666667</v>
      </c>
      <c r="J73" s="265">
        <v>249.28333333333336</v>
      </c>
      <c r="K73" s="263">
        <v>241.45</v>
      </c>
      <c r="L73" s="263">
        <v>232.05</v>
      </c>
      <c r="M73" s="263">
        <v>121.62782</v>
      </c>
    </row>
    <row r="74" spans="1:13">
      <c r="A74" s="282">
        <v>65</v>
      </c>
      <c r="B74" s="263" t="s">
        <v>87</v>
      </c>
      <c r="C74" s="263">
        <v>569</v>
      </c>
      <c r="D74" s="265">
        <v>570.25</v>
      </c>
      <c r="E74" s="265">
        <v>564.54999999999995</v>
      </c>
      <c r="F74" s="265">
        <v>560.09999999999991</v>
      </c>
      <c r="G74" s="265">
        <v>554.39999999999986</v>
      </c>
      <c r="H74" s="265">
        <v>574.70000000000005</v>
      </c>
      <c r="I74" s="265">
        <v>580.40000000000009</v>
      </c>
      <c r="J74" s="265">
        <v>584.85000000000014</v>
      </c>
      <c r="K74" s="263">
        <v>575.95000000000005</v>
      </c>
      <c r="L74" s="263">
        <v>565.79999999999995</v>
      </c>
      <c r="M74" s="263">
        <v>23.213460000000001</v>
      </c>
    </row>
    <row r="75" spans="1:13">
      <c r="A75" s="282">
        <v>66</v>
      </c>
      <c r="B75" s="263" t="s">
        <v>234</v>
      </c>
      <c r="C75" s="263">
        <v>1447.35</v>
      </c>
      <c r="D75" s="265">
        <v>1480.0333333333335</v>
      </c>
      <c r="E75" s="265">
        <v>1395.3166666666671</v>
      </c>
      <c r="F75" s="265">
        <v>1343.2833333333335</v>
      </c>
      <c r="G75" s="265">
        <v>1258.5666666666671</v>
      </c>
      <c r="H75" s="265">
        <v>1532.0666666666671</v>
      </c>
      <c r="I75" s="265">
        <v>1616.7833333333338</v>
      </c>
      <c r="J75" s="265">
        <v>1668.8166666666671</v>
      </c>
      <c r="K75" s="263">
        <v>1564.75</v>
      </c>
      <c r="L75" s="263">
        <v>1428</v>
      </c>
      <c r="M75" s="263">
        <v>2.6099899999999998</v>
      </c>
    </row>
    <row r="76" spans="1:13">
      <c r="A76" s="282">
        <v>67</v>
      </c>
      <c r="B76" s="263" t="s">
        <v>833</v>
      </c>
      <c r="C76" s="263">
        <v>187.05</v>
      </c>
      <c r="D76" s="265">
        <v>190.79999999999998</v>
      </c>
      <c r="E76" s="265">
        <v>181.74999999999997</v>
      </c>
      <c r="F76" s="265">
        <v>176.45</v>
      </c>
      <c r="G76" s="265">
        <v>167.39999999999998</v>
      </c>
      <c r="H76" s="265">
        <v>196.09999999999997</v>
      </c>
      <c r="I76" s="265">
        <v>205.14999999999998</v>
      </c>
      <c r="J76" s="265">
        <v>210.44999999999996</v>
      </c>
      <c r="K76" s="263">
        <v>199.85</v>
      </c>
      <c r="L76" s="263">
        <v>185.5</v>
      </c>
      <c r="M76" s="263">
        <v>11.358890000000001</v>
      </c>
    </row>
    <row r="77" spans="1:13">
      <c r="A77" s="282">
        <v>68</v>
      </c>
      <c r="B77" s="263" t="s">
        <v>90</v>
      </c>
      <c r="C77" s="263">
        <v>3779.7</v>
      </c>
      <c r="D77" s="265">
        <v>3792.8666666666668</v>
      </c>
      <c r="E77" s="265">
        <v>3736.8333333333335</v>
      </c>
      <c r="F77" s="265">
        <v>3693.9666666666667</v>
      </c>
      <c r="G77" s="265">
        <v>3637.9333333333334</v>
      </c>
      <c r="H77" s="265">
        <v>3835.7333333333336</v>
      </c>
      <c r="I77" s="265">
        <v>3891.7666666666664</v>
      </c>
      <c r="J77" s="265">
        <v>3934.6333333333337</v>
      </c>
      <c r="K77" s="263">
        <v>3848.9</v>
      </c>
      <c r="L77" s="263">
        <v>3750</v>
      </c>
      <c r="M77" s="263">
        <v>5.9457000000000004</v>
      </c>
    </row>
    <row r="78" spans="1:13">
      <c r="A78" s="282">
        <v>69</v>
      </c>
      <c r="B78" s="263" t="s">
        <v>348</v>
      </c>
      <c r="C78" s="263">
        <v>2904.75</v>
      </c>
      <c r="D78" s="265">
        <v>2922.2000000000003</v>
      </c>
      <c r="E78" s="265">
        <v>2843.5500000000006</v>
      </c>
      <c r="F78" s="265">
        <v>2782.3500000000004</v>
      </c>
      <c r="G78" s="265">
        <v>2703.7000000000007</v>
      </c>
      <c r="H78" s="265">
        <v>2983.4000000000005</v>
      </c>
      <c r="I78" s="265">
        <v>3062.05</v>
      </c>
      <c r="J78" s="265">
        <v>3123.2500000000005</v>
      </c>
      <c r="K78" s="263">
        <v>3000.85</v>
      </c>
      <c r="L78" s="263">
        <v>2861</v>
      </c>
      <c r="M78" s="263">
        <v>7.6776</v>
      </c>
    </row>
    <row r="79" spans="1:13">
      <c r="A79" s="282">
        <v>70</v>
      </c>
      <c r="B79" s="263" t="s">
        <v>93</v>
      </c>
      <c r="C79" s="263">
        <v>5156.75</v>
      </c>
      <c r="D79" s="265">
        <v>5152.333333333333</v>
      </c>
      <c r="E79" s="265">
        <v>5093.9166666666661</v>
      </c>
      <c r="F79" s="265">
        <v>5031.083333333333</v>
      </c>
      <c r="G79" s="265">
        <v>4972.6666666666661</v>
      </c>
      <c r="H79" s="265">
        <v>5215.1666666666661</v>
      </c>
      <c r="I79" s="265">
        <v>5273.5833333333321</v>
      </c>
      <c r="J79" s="265">
        <v>5336.4166666666661</v>
      </c>
      <c r="K79" s="263">
        <v>5210.75</v>
      </c>
      <c r="L79" s="263">
        <v>5089.5</v>
      </c>
      <c r="M79" s="263">
        <v>34.849760000000003</v>
      </c>
    </row>
    <row r="80" spans="1:13">
      <c r="A80" s="282">
        <v>71</v>
      </c>
      <c r="B80" s="263" t="s">
        <v>235</v>
      </c>
      <c r="C80" s="263">
        <v>60.7</v>
      </c>
      <c r="D80" s="265">
        <v>61.449999999999996</v>
      </c>
      <c r="E80" s="265">
        <v>59.499999999999993</v>
      </c>
      <c r="F80" s="265">
        <v>58.3</v>
      </c>
      <c r="G80" s="265">
        <v>56.349999999999994</v>
      </c>
      <c r="H80" s="265">
        <v>62.649999999999991</v>
      </c>
      <c r="I80" s="265">
        <v>64.599999999999994</v>
      </c>
      <c r="J80" s="265">
        <v>65.799999999999983</v>
      </c>
      <c r="K80" s="263">
        <v>63.4</v>
      </c>
      <c r="L80" s="263">
        <v>60.25</v>
      </c>
      <c r="M80" s="263">
        <v>10.49133</v>
      </c>
    </row>
    <row r="81" spans="1:13">
      <c r="A81" s="282">
        <v>72</v>
      </c>
      <c r="B81" s="263" t="s">
        <v>94</v>
      </c>
      <c r="C81" s="263">
        <v>2340</v>
      </c>
      <c r="D81" s="265">
        <v>2354.4500000000003</v>
      </c>
      <c r="E81" s="265">
        <v>2304.4500000000007</v>
      </c>
      <c r="F81" s="265">
        <v>2268.9000000000005</v>
      </c>
      <c r="G81" s="265">
        <v>2218.900000000001</v>
      </c>
      <c r="H81" s="265">
        <v>2390.0000000000005</v>
      </c>
      <c r="I81" s="265">
        <v>2439.9999999999995</v>
      </c>
      <c r="J81" s="265">
        <v>2475.5500000000002</v>
      </c>
      <c r="K81" s="263">
        <v>2404.4499999999998</v>
      </c>
      <c r="L81" s="263">
        <v>2318.9</v>
      </c>
      <c r="M81" s="263">
        <v>10.40931</v>
      </c>
    </row>
    <row r="82" spans="1:13">
      <c r="A82" s="282">
        <v>73</v>
      </c>
      <c r="B82" s="263" t="s">
        <v>236</v>
      </c>
      <c r="C82" s="263">
        <v>517</v>
      </c>
      <c r="D82" s="265">
        <v>520.16666666666663</v>
      </c>
      <c r="E82" s="265">
        <v>505.33333333333326</v>
      </c>
      <c r="F82" s="265">
        <v>493.66666666666663</v>
      </c>
      <c r="G82" s="265">
        <v>478.83333333333326</v>
      </c>
      <c r="H82" s="265">
        <v>531.83333333333326</v>
      </c>
      <c r="I82" s="265">
        <v>546.66666666666652</v>
      </c>
      <c r="J82" s="265">
        <v>558.33333333333326</v>
      </c>
      <c r="K82" s="263">
        <v>535</v>
      </c>
      <c r="L82" s="263">
        <v>508.5</v>
      </c>
      <c r="M82" s="263">
        <v>4.3819400000000002</v>
      </c>
    </row>
    <row r="83" spans="1:13">
      <c r="A83" s="282">
        <v>74</v>
      </c>
      <c r="B83" s="263" t="s">
        <v>237</v>
      </c>
      <c r="C83" s="263">
        <v>1288.45</v>
      </c>
      <c r="D83" s="265">
        <v>1288.45</v>
      </c>
      <c r="E83" s="265">
        <v>1275.9000000000001</v>
      </c>
      <c r="F83" s="265">
        <v>1263.3500000000001</v>
      </c>
      <c r="G83" s="265">
        <v>1250.8000000000002</v>
      </c>
      <c r="H83" s="265">
        <v>1301</v>
      </c>
      <c r="I83" s="265">
        <v>1313.5499999999997</v>
      </c>
      <c r="J83" s="265">
        <v>1326.1</v>
      </c>
      <c r="K83" s="263">
        <v>1301</v>
      </c>
      <c r="L83" s="263">
        <v>1275.9000000000001</v>
      </c>
      <c r="M83" s="263">
        <v>2.4913699999999999</v>
      </c>
    </row>
    <row r="84" spans="1:13">
      <c r="A84" s="282">
        <v>75</v>
      </c>
      <c r="B84" s="263" t="s">
        <v>96</v>
      </c>
      <c r="C84" s="263">
        <v>1210.5999999999999</v>
      </c>
      <c r="D84" s="265">
        <v>1214.5999999999999</v>
      </c>
      <c r="E84" s="265">
        <v>1189.8499999999999</v>
      </c>
      <c r="F84" s="265">
        <v>1169.0999999999999</v>
      </c>
      <c r="G84" s="265">
        <v>1144.3499999999999</v>
      </c>
      <c r="H84" s="265">
        <v>1235.3499999999999</v>
      </c>
      <c r="I84" s="265">
        <v>1260.0999999999999</v>
      </c>
      <c r="J84" s="265">
        <v>1280.8499999999999</v>
      </c>
      <c r="K84" s="263">
        <v>1239.3499999999999</v>
      </c>
      <c r="L84" s="263">
        <v>1193.8499999999999</v>
      </c>
      <c r="M84" s="263">
        <v>7.4509800000000004</v>
      </c>
    </row>
    <row r="85" spans="1:13">
      <c r="A85" s="282">
        <v>76</v>
      </c>
      <c r="B85" s="263" t="s">
        <v>97</v>
      </c>
      <c r="C85" s="263">
        <v>173.45</v>
      </c>
      <c r="D85" s="265">
        <v>173.93333333333331</v>
      </c>
      <c r="E85" s="265">
        <v>171.86666666666662</v>
      </c>
      <c r="F85" s="265">
        <v>170.2833333333333</v>
      </c>
      <c r="G85" s="265">
        <v>168.21666666666661</v>
      </c>
      <c r="H85" s="265">
        <v>175.51666666666662</v>
      </c>
      <c r="I85" s="265">
        <v>177.58333333333329</v>
      </c>
      <c r="J85" s="265">
        <v>179.16666666666663</v>
      </c>
      <c r="K85" s="263">
        <v>176</v>
      </c>
      <c r="L85" s="263">
        <v>172.35</v>
      </c>
      <c r="M85" s="263">
        <v>24.915749999999999</v>
      </c>
    </row>
    <row r="86" spans="1:13">
      <c r="A86" s="282">
        <v>77</v>
      </c>
      <c r="B86" s="263" t="s">
        <v>98</v>
      </c>
      <c r="C86" s="263">
        <v>72.099999999999994</v>
      </c>
      <c r="D86" s="265">
        <v>72.766666666666666</v>
      </c>
      <c r="E86" s="265">
        <v>71.033333333333331</v>
      </c>
      <c r="F86" s="265">
        <v>69.966666666666669</v>
      </c>
      <c r="G86" s="265">
        <v>68.233333333333334</v>
      </c>
      <c r="H86" s="265">
        <v>73.833333333333329</v>
      </c>
      <c r="I86" s="265">
        <v>75.566666666666649</v>
      </c>
      <c r="J86" s="265">
        <v>76.633333333333326</v>
      </c>
      <c r="K86" s="263">
        <v>74.5</v>
      </c>
      <c r="L86" s="263">
        <v>71.7</v>
      </c>
      <c r="M86" s="263">
        <v>224.45563999999999</v>
      </c>
    </row>
    <row r="87" spans="1:13">
      <c r="A87" s="282">
        <v>78</v>
      </c>
      <c r="B87" s="263" t="s">
        <v>359</v>
      </c>
      <c r="C87" s="263">
        <v>207.9</v>
      </c>
      <c r="D87" s="265">
        <v>209.5</v>
      </c>
      <c r="E87" s="265">
        <v>201.5</v>
      </c>
      <c r="F87" s="265">
        <v>195.1</v>
      </c>
      <c r="G87" s="265">
        <v>187.1</v>
      </c>
      <c r="H87" s="265">
        <v>215.9</v>
      </c>
      <c r="I87" s="265">
        <v>223.9</v>
      </c>
      <c r="J87" s="265">
        <v>230.3</v>
      </c>
      <c r="K87" s="263">
        <v>217.5</v>
      </c>
      <c r="L87" s="263">
        <v>203.1</v>
      </c>
      <c r="M87" s="263">
        <v>109.49396</v>
      </c>
    </row>
    <row r="88" spans="1:13">
      <c r="A88" s="282">
        <v>79</v>
      </c>
      <c r="B88" s="263" t="s">
        <v>240</v>
      </c>
      <c r="C88" s="263">
        <v>47.7</v>
      </c>
      <c r="D88" s="265">
        <v>47.883333333333333</v>
      </c>
      <c r="E88" s="265">
        <v>47.216666666666669</v>
      </c>
      <c r="F88" s="265">
        <v>46.733333333333334</v>
      </c>
      <c r="G88" s="265">
        <v>46.06666666666667</v>
      </c>
      <c r="H88" s="265">
        <v>48.366666666666667</v>
      </c>
      <c r="I88" s="265">
        <v>49.033333333333339</v>
      </c>
      <c r="J88" s="265">
        <v>49.516666666666666</v>
      </c>
      <c r="K88" s="263">
        <v>48.55</v>
      </c>
      <c r="L88" s="263">
        <v>47.4</v>
      </c>
      <c r="M88" s="263">
        <v>15.647869999999999</v>
      </c>
    </row>
    <row r="89" spans="1:13">
      <c r="A89" s="282">
        <v>80</v>
      </c>
      <c r="B89" s="263" t="s">
        <v>99</v>
      </c>
      <c r="C89" s="263">
        <v>134.4</v>
      </c>
      <c r="D89" s="265">
        <v>135.88333333333333</v>
      </c>
      <c r="E89" s="265">
        <v>132.01666666666665</v>
      </c>
      <c r="F89" s="265">
        <v>129.63333333333333</v>
      </c>
      <c r="G89" s="265">
        <v>125.76666666666665</v>
      </c>
      <c r="H89" s="265">
        <v>138.26666666666665</v>
      </c>
      <c r="I89" s="265">
        <v>142.13333333333333</v>
      </c>
      <c r="J89" s="265">
        <v>144.51666666666665</v>
      </c>
      <c r="K89" s="263">
        <v>139.75</v>
      </c>
      <c r="L89" s="263">
        <v>133.5</v>
      </c>
      <c r="M89" s="263">
        <v>189.26713000000001</v>
      </c>
    </row>
    <row r="90" spans="1:13">
      <c r="A90" s="282">
        <v>81</v>
      </c>
      <c r="B90" s="263" t="s">
        <v>102</v>
      </c>
      <c r="C90" s="263">
        <v>23.05</v>
      </c>
      <c r="D90" s="265">
        <v>23.133333333333336</v>
      </c>
      <c r="E90" s="265">
        <v>22.666666666666671</v>
      </c>
      <c r="F90" s="265">
        <v>22.283333333333335</v>
      </c>
      <c r="G90" s="265">
        <v>21.81666666666667</v>
      </c>
      <c r="H90" s="265">
        <v>23.516666666666673</v>
      </c>
      <c r="I90" s="265">
        <v>23.983333333333334</v>
      </c>
      <c r="J90" s="265">
        <v>24.366666666666674</v>
      </c>
      <c r="K90" s="263">
        <v>23.6</v>
      </c>
      <c r="L90" s="263">
        <v>22.75</v>
      </c>
      <c r="M90" s="263">
        <v>129.67966999999999</v>
      </c>
    </row>
    <row r="91" spans="1:13">
      <c r="A91" s="282">
        <v>82</v>
      </c>
      <c r="B91" s="263" t="s">
        <v>241</v>
      </c>
      <c r="C91" s="263">
        <v>203.45</v>
      </c>
      <c r="D91" s="265">
        <v>205.15</v>
      </c>
      <c r="E91" s="265">
        <v>199.3</v>
      </c>
      <c r="F91" s="265">
        <v>195.15</v>
      </c>
      <c r="G91" s="265">
        <v>189.3</v>
      </c>
      <c r="H91" s="265">
        <v>209.3</v>
      </c>
      <c r="I91" s="265">
        <v>215.14999999999998</v>
      </c>
      <c r="J91" s="265">
        <v>219.3</v>
      </c>
      <c r="K91" s="263">
        <v>211</v>
      </c>
      <c r="L91" s="263">
        <v>201</v>
      </c>
      <c r="M91" s="263">
        <v>10.90404</v>
      </c>
    </row>
    <row r="92" spans="1:13">
      <c r="A92" s="282">
        <v>83</v>
      </c>
      <c r="B92" s="263" t="s">
        <v>100</v>
      </c>
      <c r="C92" s="263">
        <v>571.6</v>
      </c>
      <c r="D92" s="265">
        <v>576.18333333333328</v>
      </c>
      <c r="E92" s="265">
        <v>562.36666666666656</v>
      </c>
      <c r="F92" s="265">
        <v>553.13333333333333</v>
      </c>
      <c r="G92" s="265">
        <v>539.31666666666661</v>
      </c>
      <c r="H92" s="265">
        <v>585.41666666666652</v>
      </c>
      <c r="I92" s="265">
        <v>599.23333333333335</v>
      </c>
      <c r="J92" s="265">
        <v>608.46666666666647</v>
      </c>
      <c r="K92" s="263">
        <v>590</v>
      </c>
      <c r="L92" s="263">
        <v>566.95000000000005</v>
      </c>
      <c r="M92" s="263">
        <v>67.239050000000006</v>
      </c>
    </row>
    <row r="93" spans="1:13">
      <c r="A93" s="282">
        <v>84</v>
      </c>
      <c r="B93" s="263" t="s">
        <v>242</v>
      </c>
      <c r="C93" s="263">
        <v>484.95</v>
      </c>
      <c r="D93" s="265">
        <v>485.86666666666662</v>
      </c>
      <c r="E93" s="265">
        <v>480.73333333333323</v>
      </c>
      <c r="F93" s="265">
        <v>476.51666666666659</v>
      </c>
      <c r="G93" s="265">
        <v>471.38333333333321</v>
      </c>
      <c r="H93" s="265">
        <v>490.08333333333326</v>
      </c>
      <c r="I93" s="265">
        <v>495.21666666666658</v>
      </c>
      <c r="J93" s="265">
        <v>499.43333333333328</v>
      </c>
      <c r="K93" s="263">
        <v>491</v>
      </c>
      <c r="L93" s="263">
        <v>481.65</v>
      </c>
      <c r="M93" s="263">
        <v>0.39977000000000001</v>
      </c>
    </row>
    <row r="94" spans="1:13">
      <c r="A94" s="282">
        <v>85</v>
      </c>
      <c r="B94" s="263" t="s">
        <v>103</v>
      </c>
      <c r="C94" s="263">
        <v>725.65</v>
      </c>
      <c r="D94" s="265">
        <v>725.65</v>
      </c>
      <c r="E94" s="265">
        <v>717.55</v>
      </c>
      <c r="F94" s="265">
        <v>709.44999999999993</v>
      </c>
      <c r="G94" s="265">
        <v>701.34999999999991</v>
      </c>
      <c r="H94" s="265">
        <v>733.75</v>
      </c>
      <c r="I94" s="265">
        <v>741.85000000000014</v>
      </c>
      <c r="J94" s="265">
        <v>749.95</v>
      </c>
      <c r="K94" s="263">
        <v>733.75</v>
      </c>
      <c r="L94" s="263">
        <v>717.55</v>
      </c>
      <c r="M94" s="263">
        <v>11.18993</v>
      </c>
    </row>
    <row r="95" spans="1:13">
      <c r="A95" s="282">
        <v>86</v>
      </c>
      <c r="B95" s="263" t="s">
        <v>243</v>
      </c>
      <c r="C95" s="263">
        <v>515.9</v>
      </c>
      <c r="D95" s="265">
        <v>523.5</v>
      </c>
      <c r="E95" s="265">
        <v>502.5</v>
      </c>
      <c r="F95" s="265">
        <v>489.1</v>
      </c>
      <c r="G95" s="265">
        <v>468.1</v>
      </c>
      <c r="H95" s="265">
        <v>536.9</v>
      </c>
      <c r="I95" s="265">
        <v>557.9</v>
      </c>
      <c r="J95" s="265">
        <v>571.29999999999995</v>
      </c>
      <c r="K95" s="263">
        <v>544.5</v>
      </c>
      <c r="L95" s="263">
        <v>510.1</v>
      </c>
      <c r="M95" s="263">
        <v>0.87716000000000005</v>
      </c>
    </row>
    <row r="96" spans="1:13">
      <c r="A96" s="282">
        <v>87</v>
      </c>
      <c r="B96" s="263" t="s">
        <v>244</v>
      </c>
      <c r="C96" s="263">
        <v>1327.55</v>
      </c>
      <c r="D96" s="265">
        <v>1330.8833333333334</v>
      </c>
      <c r="E96" s="265">
        <v>1309.7666666666669</v>
      </c>
      <c r="F96" s="265">
        <v>1291.9833333333333</v>
      </c>
      <c r="G96" s="265">
        <v>1270.8666666666668</v>
      </c>
      <c r="H96" s="265">
        <v>1348.666666666667</v>
      </c>
      <c r="I96" s="265">
        <v>1369.7833333333333</v>
      </c>
      <c r="J96" s="265">
        <v>1387.5666666666671</v>
      </c>
      <c r="K96" s="263">
        <v>1352</v>
      </c>
      <c r="L96" s="263">
        <v>1313.1</v>
      </c>
      <c r="M96" s="263">
        <v>6.8820399999999999</v>
      </c>
    </row>
    <row r="97" spans="1:13">
      <c r="A97" s="282">
        <v>88</v>
      </c>
      <c r="B97" s="263" t="s">
        <v>104</v>
      </c>
      <c r="C97" s="263">
        <v>1291.9000000000001</v>
      </c>
      <c r="D97" s="265">
        <v>1315.6166666666666</v>
      </c>
      <c r="E97" s="265">
        <v>1257.8833333333332</v>
      </c>
      <c r="F97" s="265">
        <v>1223.8666666666666</v>
      </c>
      <c r="G97" s="265">
        <v>1166.1333333333332</v>
      </c>
      <c r="H97" s="265">
        <v>1349.6333333333332</v>
      </c>
      <c r="I97" s="265">
        <v>1407.3666666666663</v>
      </c>
      <c r="J97" s="265">
        <v>1441.3833333333332</v>
      </c>
      <c r="K97" s="263">
        <v>1373.35</v>
      </c>
      <c r="L97" s="263">
        <v>1281.5999999999999</v>
      </c>
      <c r="M97" s="263">
        <v>36.881970000000003</v>
      </c>
    </row>
    <row r="98" spans="1:13">
      <c r="A98" s="282">
        <v>89</v>
      </c>
      <c r="B98" s="263" t="s">
        <v>372</v>
      </c>
      <c r="C98" s="263">
        <v>543.04999999999995</v>
      </c>
      <c r="D98" s="265">
        <v>544.33333333333337</v>
      </c>
      <c r="E98" s="265">
        <v>532.7166666666667</v>
      </c>
      <c r="F98" s="265">
        <v>522.38333333333333</v>
      </c>
      <c r="G98" s="265">
        <v>510.76666666666665</v>
      </c>
      <c r="H98" s="265">
        <v>554.66666666666674</v>
      </c>
      <c r="I98" s="265">
        <v>566.2833333333333</v>
      </c>
      <c r="J98" s="265">
        <v>576.61666666666679</v>
      </c>
      <c r="K98" s="263">
        <v>555.95000000000005</v>
      </c>
      <c r="L98" s="263">
        <v>534</v>
      </c>
      <c r="M98" s="263">
        <v>17.261900000000001</v>
      </c>
    </row>
    <row r="99" spans="1:13">
      <c r="A99" s="282">
        <v>90</v>
      </c>
      <c r="B99" s="263" t="s">
        <v>246</v>
      </c>
      <c r="C99" s="263">
        <v>248.6</v>
      </c>
      <c r="D99" s="265">
        <v>251.15</v>
      </c>
      <c r="E99" s="265">
        <v>244.3</v>
      </c>
      <c r="F99" s="265">
        <v>240</v>
      </c>
      <c r="G99" s="265">
        <v>233.15</v>
      </c>
      <c r="H99" s="265">
        <v>255.45000000000002</v>
      </c>
      <c r="I99" s="265">
        <v>262.29999999999995</v>
      </c>
      <c r="J99" s="265">
        <v>266.60000000000002</v>
      </c>
      <c r="K99" s="263">
        <v>258</v>
      </c>
      <c r="L99" s="263">
        <v>246.85</v>
      </c>
      <c r="M99" s="263">
        <v>7.2910000000000004</v>
      </c>
    </row>
    <row r="100" spans="1:13">
      <c r="A100" s="282">
        <v>91</v>
      </c>
      <c r="B100" s="263" t="s">
        <v>107</v>
      </c>
      <c r="C100" s="263">
        <v>961.3</v>
      </c>
      <c r="D100" s="265">
        <v>974.76666666666677</v>
      </c>
      <c r="E100" s="265">
        <v>943.53333333333353</v>
      </c>
      <c r="F100" s="265">
        <v>925.76666666666677</v>
      </c>
      <c r="G100" s="265">
        <v>894.53333333333353</v>
      </c>
      <c r="H100" s="265">
        <v>992.53333333333353</v>
      </c>
      <c r="I100" s="265">
        <v>1023.7666666666669</v>
      </c>
      <c r="J100" s="265">
        <v>1041.5333333333335</v>
      </c>
      <c r="K100" s="263">
        <v>1006</v>
      </c>
      <c r="L100" s="263">
        <v>957</v>
      </c>
      <c r="M100" s="263">
        <v>97.424180000000007</v>
      </c>
    </row>
    <row r="101" spans="1:13">
      <c r="A101" s="282">
        <v>92</v>
      </c>
      <c r="B101" s="263" t="s">
        <v>248</v>
      </c>
      <c r="C101" s="263">
        <v>2790.9</v>
      </c>
      <c r="D101" s="265">
        <v>2806.9666666666667</v>
      </c>
      <c r="E101" s="265">
        <v>2758.9333333333334</v>
      </c>
      <c r="F101" s="265">
        <v>2726.9666666666667</v>
      </c>
      <c r="G101" s="265">
        <v>2678.9333333333334</v>
      </c>
      <c r="H101" s="265">
        <v>2838.9333333333334</v>
      </c>
      <c r="I101" s="265">
        <v>2886.9666666666672</v>
      </c>
      <c r="J101" s="265">
        <v>2918.9333333333334</v>
      </c>
      <c r="K101" s="263">
        <v>2855</v>
      </c>
      <c r="L101" s="263">
        <v>2775</v>
      </c>
      <c r="M101" s="263">
        <v>2.3606600000000002</v>
      </c>
    </row>
    <row r="102" spans="1:13">
      <c r="A102" s="282">
        <v>93</v>
      </c>
      <c r="B102" s="263" t="s">
        <v>109</v>
      </c>
      <c r="C102" s="263">
        <v>1391.4</v>
      </c>
      <c r="D102" s="265">
        <v>1400.5833333333333</v>
      </c>
      <c r="E102" s="265">
        <v>1374.7666666666664</v>
      </c>
      <c r="F102" s="265">
        <v>1358.1333333333332</v>
      </c>
      <c r="G102" s="265">
        <v>1332.3166666666664</v>
      </c>
      <c r="H102" s="265">
        <v>1417.2166666666665</v>
      </c>
      <c r="I102" s="265">
        <v>1443.0333333333335</v>
      </c>
      <c r="J102" s="265">
        <v>1459.6666666666665</v>
      </c>
      <c r="K102" s="263">
        <v>1426.4</v>
      </c>
      <c r="L102" s="263">
        <v>1383.95</v>
      </c>
      <c r="M102" s="263">
        <v>115.93134999999999</v>
      </c>
    </row>
    <row r="103" spans="1:13">
      <c r="A103" s="282">
        <v>94</v>
      </c>
      <c r="B103" s="263" t="s">
        <v>249</v>
      </c>
      <c r="C103" s="263">
        <v>685.2</v>
      </c>
      <c r="D103" s="265">
        <v>681.43333333333339</v>
      </c>
      <c r="E103" s="265">
        <v>673.86666666666679</v>
      </c>
      <c r="F103" s="265">
        <v>662.53333333333342</v>
      </c>
      <c r="G103" s="265">
        <v>654.96666666666681</v>
      </c>
      <c r="H103" s="265">
        <v>692.76666666666677</v>
      </c>
      <c r="I103" s="265">
        <v>700.33333333333337</v>
      </c>
      <c r="J103" s="265">
        <v>711.66666666666674</v>
      </c>
      <c r="K103" s="263">
        <v>689</v>
      </c>
      <c r="L103" s="263">
        <v>670.1</v>
      </c>
      <c r="M103" s="263">
        <v>53.732329999999997</v>
      </c>
    </row>
    <row r="104" spans="1:13">
      <c r="A104" s="282">
        <v>95</v>
      </c>
      <c r="B104" s="263" t="s">
        <v>105</v>
      </c>
      <c r="C104" s="263">
        <v>1004.8</v>
      </c>
      <c r="D104" s="265">
        <v>1007.4</v>
      </c>
      <c r="E104" s="265">
        <v>993.9</v>
      </c>
      <c r="F104" s="265">
        <v>983</v>
      </c>
      <c r="G104" s="265">
        <v>969.5</v>
      </c>
      <c r="H104" s="265">
        <v>1018.3</v>
      </c>
      <c r="I104" s="265">
        <v>1031.8</v>
      </c>
      <c r="J104" s="265">
        <v>1042.6999999999998</v>
      </c>
      <c r="K104" s="263">
        <v>1020.9</v>
      </c>
      <c r="L104" s="263">
        <v>996.5</v>
      </c>
      <c r="M104" s="263">
        <v>9.2498299999999993</v>
      </c>
    </row>
    <row r="105" spans="1:13">
      <c r="A105" s="282">
        <v>96</v>
      </c>
      <c r="B105" s="263" t="s">
        <v>110</v>
      </c>
      <c r="C105" s="263">
        <v>2823.7</v>
      </c>
      <c r="D105" s="265">
        <v>2824.4666666666667</v>
      </c>
      <c r="E105" s="265">
        <v>2800.0833333333335</v>
      </c>
      <c r="F105" s="265">
        <v>2776.4666666666667</v>
      </c>
      <c r="G105" s="265">
        <v>2752.0833333333335</v>
      </c>
      <c r="H105" s="265">
        <v>2848.0833333333335</v>
      </c>
      <c r="I105" s="265">
        <v>2872.4666666666667</v>
      </c>
      <c r="J105" s="265">
        <v>2896.0833333333335</v>
      </c>
      <c r="K105" s="263">
        <v>2848.85</v>
      </c>
      <c r="L105" s="263">
        <v>2800.85</v>
      </c>
      <c r="M105" s="263">
        <v>7.4009499999999999</v>
      </c>
    </row>
    <row r="106" spans="1:13">
      <c r="A106" s="282">
        <v>97</v>
      </c>
      <c r="B106" s="263" t="s">
        <v>112</v>
      </c>
      <c r="C106" s="263">
        <v>359.35</v>
      </c>
      <c r="D106" s="265">
        <v>361.8</v>
      </c>
      <c r="E106" s="265">
        <v>352.1</v>
      </c>
      <c r="F106" s="265">
        <v>344.85</v>
      </c>
      <c r="G106" s="265">
        <v>335.15000000000003</v>
      </c>
      <c r="H106" s="265">
        <v>369.05</v>
      </c>
      <c r="I106" s="265">
        <v>378.74999999999994</v>
      </c>
      <c r="J106" s="265">
        <v>386</v>
      </c>
      <c r="K106" s="263">
        <v>371.5</v>
      </c>
      <c r="L106" s="263">
        <v>354.55</v>
      </c>
      <c r="M106" s="263">
        <v>155.26407</v>
      </c>
    </row>
    <row r="107" spans="1:13">
      <c r="A107" s="282">
        <v>98</v>
      </c>
      <c r="B107" s="263" t="s">
        <v>113</v>
      </c>
      <c r="C107" s="263">
        <v>232.7</v>
      </c>
      <c r="D107" s="265">
        <v>232.91666666666666</v>
      </c>
      <c r="E107" s="265">
        <v>231.0333333333333</v>
      </c>
      <c r="F107" s="265">
        <v>229.36666666666665</v>
      </c>
      <c r="G107" s="265">
        <v>227.48333333333329</v>
      </c>
      <c r="H107" s="265">
        <v>234.58333333333331</v>
      </c>
      <c r="I107" s="265">
        <v>236.4666666666667</v>
      </c>
      <c r="J107" s="265">
        <v>238.13333333333333</v>
      </c>
      <c r="K107" s="263">
        <v>234.8</v>
      </c>
      <c r="L107" s="263">
        <v>231.25</v>
      </c>
      <c r="M107" s="263">
        <v>44.076770000000003</v>
      </c>
    </row>
    <row r="108" spans="1:13">
      <c r="A108" s="282">
        <v>99</v>
      </c>
      <c r="B108" s="263" t="s">
        <v>114</v>
      </c>
      <c r="C108" s="263">
        <v>2397.4499999999998</v>
      </c>
      <c r="D108" s="265">
        <v>2412.4166666666665</v>
      </c>
      <c r="E108" s="265">
        <v>2368.833333333333</v>
      </c>
      <c r="F108" s="265">
        <v>2340.2166666666667</v>
      </c>
      <c r="G108" s="265">
        <v>2296.6333333333332</v>
      </c>
      <c r="H108" s="265">
        <v>2441.0333333333328</v>
      </c>
      <c r="I108" s="265">
        <v>2484.6166666666659</v>
      </c>
      <c r="J108" s="265">
        <v>2513.2333333333327</v>
      </c>
      <c r="K108" s="263">
        <v>2456</v>
      </c>
      <c r="L108" s="263">
        <v>2383.8000000000002</v>
      </c>
      <c r="M108" s="263">
        <v>15.89508</v>
      </c>
    </row>
    <row r="109" spans="1:13">
      <c r="A109" s="282">
        <v>100</v>
      </c>
      <c r="B109" s="263" t="s">
        <v>250</v>
      </c>
      <c r="C109" s="263">
        <v>284.39999999999998</v>
      </c>
      <c r="D109" s="265">
        <v>285.21666666666664</v>
      </c>
      <c r="E109" s="265">
        <v>280.2833333333333</v>
      </c>
      <c r="F109" s="265">
        <v>276.16666666666669</v>
      </c>
      <c r="G109" s="265">
        <v>271.23333333333335</v>
      </c>
      <c r="H109" s="265">
        <v>289.33333333333326</v>
      </c>
      <c r="I109" s="265">
        <v>294.26666666666654</v>
      </c>
      <c r="J109" s="265">
        <v>298.38333333333321</v>
      </c>
      <c r="K109" s="263">
        <v>290.14999999999998</v>
      </c>
      <c r="L109" s="263">
        <v>281.10000000000002</v>
      </c>
      <c r="M109" s="263">
        <v>7.3845400000000003</v>
      </c>
    </row>
    <row r="110" spans="1:13">
      <c r="A110" s="282">
        <v>101</v>
      </c>
      <c r="B110" s="263" t="s">
        <v>251</v>
      </c>
      <c r="C110" s="263">
        <v>40.950000000000003</v>
      </c>
      <c r="D110" s="265">
        <v>41.233333333333334</v>
      </c>
      <c r="E110" s="265">
        <v>40.216666666666669</v>
      </c>
      <c r="F110" s="265">
        <v>39.483333333333334</v>
      </c>
      <c r="G110" s="265">
        <v>38.466666666666669</v>
      </c>
      <c r="H110" s="265">
        <v>41.966666666666669</v>
      </c>
      <c r="I110" s="265">
        <v>42.983333333333334</v>
      </c>
      <c r="J110" s="265">
        <v>43.716666666666669</v>
      </c>
      <c r="K110" s="263">
        <v>42.25</v>
      </c>
      <c r="L110" s="263">
        <v>40.5</v>
      </c>
      <c r="M110" s="263">
        <v>29.140149999999998</v>
      </c>
    </row>
    <row r="111" spans="1:13">
      <c r="A111" s="282">
        <v>102</v>
      </c>
      <c r="B111" s="263" t="s">
        <v>108</v>
      </c>
      <c r="C111" s="263">
        <v>2415.9</v>
      </c>
      <c r="D111" s="265">
        <v>2455.3666666666663</v>
      </c>
      <c r="E111" s="265">
        <v>2366.7333333333327</v>
      </c>
      <c r="F111" s="265">
        <v>2317.5666666666662</v>
      </c>
      <c r="G111" s="265">
        <v>2228.9333333333325</v>
      </c>
      <c r="H111" s="265">
        <v>2504.5333333333328</v>
      </c>
      <c r="I111" s="265">
        <v>2593.166666666667</v>
      </c>
      <c r="J111" s="265">
        <v>2642.333333333333</v>
      </c>
      <c r="K111" s="263">
        <v>2544</v>
      </c>
      <c r="L111" s="263">
        <v>2406.1999999999998</v>
      </c>
      <c r="M111" s="263">
        <v>73.657650000000004</v>
      </c>
    </row>
    <row r="112" spans="1:13">
      <c r="A112" s="282">
        <v>103</v>
      </c>
      <c r="B112" s="263" t="s">
        <v>116</v>
      </c>
      <c r="C112" s="263">
        <v>559.1</v>
      </c>
      <c r="D112" s="265">
        <v>561.44999999999993</v>
      </c>
      <c r="E112" s="265">
        <v>550.24999999999989</v>
      </c>
      <c r="F112" s="265">
        <v>541.4</v>
      </c>
      <c r="G112" s="265">
        <v>530.19999999999993</v>
      </c>
      <c r="H112" s="265">
        <v>570.29999999999984</v>
      </c>
      <c r="I112" s="265">
        <v>581.49999999999989</v>
      </c>
      <c r="J112" s="265">
        <v>590.3499999999998</v>
      </c>
      <c r="K112" s="263">
        <v>572.65</v>
      </c>
      <c r="L112" s="263">
        <v>552.6</v>
      </c>
      <c r="M112" s="263">
        <v>244.25842</v>
      </c>
    </row>
    <row r="113" spans="1:13">
      <c r="A113" s="282">
        <v>104</v>
      </c>
      <c r="B113" s="263" t="s">
        <v>252</v>
      </c>
      <c r="C113" s="263">
        <v>1399</v>
      </c>
      <c r="D113" s="265">
        <v>1394.3666666666668</v>
      </c>
      <c r="E113" s="265">
        <v>1370.7333333333336</v>
      </c>
      <c r="F113" s="265">
        <v>1342.4666666666667</v>
      </c>
      <c r="G113" s="265">
        <v>1318.8333333333335</v>
      </c>
      <c r="H113" s="265">
        <v>1422.6333333333337</v>
      </c>
      <c r="I113" s="265">
        <v>1446.2666666666669</v>
      </c>
      <c r="J113" s="265">
        <v>1474.5333333333338</v>
      </c>
      <c r="K113" s="263">
        <v>1418</v>
      </c>
      <c r="L113" s="263">
        <v>1366.1</v>
      </c>
      <c r="M113" s="263">
        <v>9.2868600000000008</v>
      </c>
    </row>
    <row r="114" spans="1:13">
      <c r="A114" s="282">
        <v>105</v>
      </c>
      <c r="B114" s="263" t="s">
        <v>117</v>
      </c>
      <c r="C114" s="263">
        <v>477.95</v>
      </c>
      <c r="D114" s="265">
        <v>486.11666666666662</v>
      </c>
      <c r="E114" s="265">
        <v>457.33333333333326</v>
      </c>
      <c r="F114" s="265">
        <v>436.71666666666664</v>
      </c>
      <c r="G114" s="265">
        <v>407.93333333333328</v>
      </c>
      <c r="H114" s="265">
        <v>506.73333333333323</v>
      </c>
      <c r="I114" s="265">
        <v>535.51666666666665</v>
      </c>
      <c r="J114" s="265">
        <v>556.13333333333321</v>
      </c>
      <c r="K114" s="263">
        <v>514.9</v>
      </c>
      <c r="L114" s="263">
        <v>465.5</v>
      </c>
      <c r="M114" s="263">
        <v>230.54764</v>
      </c>
    </row>
    <row r="115" spans="1:13">
      <c r="A115" s="282">
        <v>106</v>
      </c>
      <c r="B115" s="263" t="s">
        <v>387</v>
      </c>
      <c r="C115" s="263">
        <v>424.6</v>
      </c>
      <c r="D115" s="265">
        <v>422.53333333333336</v>
      </c>
      <c r="E115" s="265">
        <v>416.26666666666671</v>
      </c>
      <c r="F115" s="265">
        <v>407.93333333333334</v>
      </c>
      <c r="G115" s="265">
        <v>401.66666666666669</v>
      </c>
      <c r="H115" s="265">
        <v>430.86666666666673</v>
      </c>
      <c r="I115" s="265">
        <v>437.13333333333338</v>
      </c>
      <c r="J115" s="265">
        <v>445.46666666666675</v>
      </c>
      <c r="K115" s="263">
        <v>428.8</v>
      </c>
      <c r="L115" s="263">
        <v>414.2</v>
      </c>
      <c r="M115" s="263">
        <v>15.40584</v>
      </c>
    </row>
    <row r="116" spans="1:13">
      <c r="A116" s="282">
        <v>107</v>
      </c>
      <c r="B116" s="263" t="s">
        <v>119</v>
      </c>
      <c r="C116" s="263">
        <v>50.65</v>
      </c>
      <c r="D116" s="265">
        <v>51.083333333333336</v>
      </c>
      <c r="E116" s="265">
        <v>49.766666666666673</v>
      </c>
      <c r="F116" s="265">
        <v>48.88333333333334</v>
      </c>
      <c r="G116" s="265">
        <v>47.566666666666677</v>
      </c>
      <c r="H116" s="265">
        <v>51.966666666666669</v>
      </c>
      <c r="I116" s="265">
        <v>53.283333333333331</v>
      </c>
      <c r="J116" s="265">
        <v>54.166666666666664</v>
      </c>
      <c r="K116" s="263">
        <v>52.4</v>
      </c>
      <c r="L116" s="263">
        <v>50.2</v>
      </c>
      <c r="M116" s="263">
        <v>351.91057999999998</v>
      </c>
    </row>
    <row r="117" spans="1:13">
      <c r="A117" s="282">
        <v>108</v>
      </c>
      <c r="B117" s="263" t="s">
        <v>126</v>
      </c>
      <c r="C117" s="263">
        <v>203.55</v>
      </c>
      <c r="D117" s="265">
        <v>204.35</v>
      </c>
      <c r="E117" s="265">
        <v>201.7</v>
      </c>
      <c r="F117" s="265">
        <v>199.85</v>
      </c>
      <c r="G117" s="265">
        <v>197.2</v>
      </c>
      <c r="H117" s="265">
        <v>206.2</v>
      </c>
      <c r="I117" s="265">
        <v>208.85000000000002</v>
      </c>
      <c r="J117" s="265">
        <v>210.7</v>
      </c>
      <c r="K117" s="263">
        <v>207</v>
      </c>
      <c r="L117" s="263">
        <v>202.5</v>
      </c>
      <c r="M117" s="263">
        <v>213.64882</v>
      </c>
    </row>
    <row r="118" spans="1:13">
      <c r="A118" s="282">
        <v>109</v>
      </c>
      <c r="B118" s="263" t="s">
        <v>115</v>
      </c>
      <c r="C118" s="263">
        <v>165.1</v>
      </c>
      <c r="D118" s="265">
        <v>165.36666666666667</v>
      </c>
      <c r="E118" s="265">
        <v>162.73333333333335</v>
      </c>
      <c r="F118" s="265">
        <v>160.36666666666667</v>
      </c>
      <c r="G118" s="265">
        <v>157.73333333333335</v>
      </c>
      <c r="H118" s="265">
        <v>167.73333333333335</v>
      </c>
      <c r="I118" s="265">
        <v>170.36666666666667</v>
      </c>
      <c r="J118" s="265">
        <v>172.73333333333335</v>
      </c>
      <c r="K118" s="263">
        <v>168</v>
      </c>
      <c r="L118" s="263">
        <v>163</v>
      </c>
      <c r="M118" s="263">
        <v>149.95164</v>
      </c>
    </row>
    <row r="119" spans="1:13">
      <c r="A119" s="282">
        <v>110</v>
      </c>
      <c r="B119" s="263" t="s">
        <v>255</v>
      </c>
      <c r="C119" s="263">
        <v>95.95</v>
      </c>
      <c r="D119" s="265">
        <v>97.649999999999991</v>
      </c>
      <c r="E119" s="265">
        <v>93.049999999999983</v>
      </c>
      <c r="F119" s="265">
        <v>90.149999999999991</v>
      </c>
      <c r="G119" s="265">
        <v>85.549999999999983</v>
      </c>
      <c r="H119" s="265">
        <v>100.54999999999998</v>
      </c>
      <c r="I119" s="265">
        <v>105.14999999999998</v>
      </c>
      <c r="J119" s="265">
        <v>108.04999999999998</v>
      </c>
      <c r="K119" s="263">
        <v>102.25</v>
      </c>
      <c r="L119" s="263">
        <v>94.75</v>
      </c>
      <c r="M119" s="263">
        <v>94.289379999999994</v>
      </c>
    </row>
    <row r="120" spans="1:13">
      <c r="A120" s="282">
        <v>111</v>
      </c>
      <c r="B120" s="263" t="s">
        <v>125</v>
      </c>
      <c r="C120" s="263">
        <v>87.8</v>
      </c>
      <c r="D120" s="265">
        <v>88.383333333333326</v>
      </c>
      <c r="E120" s="265">
        <v>86.766666666666652</v>
      </c>
      <c r="F120" s="265">
        <v>85.73333333333332</v>
      </c>
      <c r="G120" s="265">
        <v>84.116666666666646</v>
      </c>
      <c r="H120" s="265">
        <v>89.416666666666657</v>
      </c>
      <c r="I120" s="265">
        <v>91.033333333333331</v>
      </c>
      <c r="J120" s="265">
        <v>92.066666666666663</v>
      </c>
      <c r="K120" s="263">
        <v>90</v>
      </c>
      <c r="L120" s="263">
        <v>87.35</v>
      </c>
      <c r="M120" s="263">
        <v>108.66043999999999</v>
      </c>
    </row>
    <row r="121" spans="1:13">
      <c r="A121" s="282">
        <v>112</v>
      </c>
      <c r="B121" s="263" t="s">
        <v>772</v>
      </c>
      <c r="C121" s="263">
        <v>1640.05</v>
      </c>
      <c r="D121" s="265">
        <v>1635</v>
      </c>
      <c r="E121" s="265">
        <v>1621.05</v>
      </c>
      <c r="F121" s="265">
        <v>1602.05</v>
      </c>
      <c r="G121" s="265">
        <v>1588.1</v>
      </c>
      <c r="H121" s="265">
        <v>1654</v>
      </c>
      <c r="I121" s="265">
        <v>1667.9499999999998</v>
      </c>
      <c r="J121" s="265">
        <v>1686.95</v>
      </c>
      <c r="K121" s="263">
        <v>1648.95</v>
      </c>
      <c r="L121" s="263">
        <v>1616</v>
      </c>
      <c r="M121" s="263">
        <v>11.43229</v>
      </c>
    </row>
    <row r="122" spans="1:13">
      <c r="A122" s="282">
        <v>113</v>
      </c>
      <c r="B122" s="263" t="s">
        <v>120</v>
      </c>
      <c r="C122" s="263">
        <v>504.2</v>
      </c>
      <c r="D122" s="265">
        <v>506.06666666666666</v>
      </c>
      <c r="E122" s="265">
        <v>498.13333333333333</v>
      </c>
      <c r="F122" s="265">
        <v>492.06666666666666</v>
      </c>
      <c r="G122" s="265">
        <v>484.13333333333333</v>
      </c>
      <c r="H122" s="265">
        <v>512.13333333333333</v>
      </c>
      <c r="I122" s="265">
        <v>520.06666666666661</v>
      </c>
      <c r="J122" s="265">
        <v>526.13333333333333</v>
      </c>
      <c r="K122" s="263">
        <v>514</v>
      </c>
      <c r="L122" s="263">
        <v>500</v>
      </c>
      <c r="M122" s="263">
        <v>16.634530000000002</v>
      </c>
    </row>
    <row r="123" spans="1:13">
      <c r="A123" s="282">
        <v>114</v>
      </c>
      <c r="B123" s="263" t="s">
        <v>826</v>
      </c>
      <c r="C123" s="263">
        <v>255.95</v>
      </c>
      <c r="D123" s="265">
        <v>257.2833333333333</v>
      </c>
      <c r="E123" s="265">
        <v>249.21666666666658</v>
      </c>
      <c r="F123" s="265">
        <v>242.48333333333329</v>
      </c>
      <c r="G123" s="265">
        <v>234.41666666666657</v>
      </c>
      <c r="H123" s="265">
        <v>264.01666666666659</v>
      </c>
      <c r="I123" s="265">
        <v>272.08333333333331</v>
      </c>
      <c r="J123" s="265">
        <v>278.81666666666661</v>
      </c>
      <c r="K123" s="263">
        <v>265.35000000000002</v>
      </c>
      <c r="L123" s="263">
        <v>250.55</v>
      </c>
      <c r="M123" s="263">
        <v>54.290779999999998</v>
      </c>
    </row>
    <row r="124" spans="1:13">
      <c r="A124" s="282">
        <v>115</v>
      </c>
      <c r="B124" s="263" t="s">
        <v>122</v>
      </c>
      <c r="C124" s="263">
        <v>845</v>
      </c>
      <c r="D124" s="265">
        <v>849.94999999999993</v>
      </c>
      <c r="E124" s="265">
        <v>835.09999999999991</v>
      </c>
      <c r="F124" s="265">
        <v>825.19999999999993</v>
      </c>
      <c r="G124" s="265">
        <v>810.34999999999991</v>
      </c>
      <c r="H124" s="265">
        <v>859.84999999999991</v>
      </c>
      <c r="I124" s="265">
        <v>874.7</v>
      </c>
      <c r="J124" s="265">
        <v>884.59999999999991</v>
      </c>
      <c r="K124" s="263">
        <v>864.8</v>
      </c>
      <c r="L124" s="263">
        <v>840.05</v>
      </c>
      <c r="M124" s="263">
        <v>82.406689999999998</v>
      </c>
    </row>
    <row r="125" spans="1:13">
      <c r="A125" s="282">
        <v>116</v>
      </c>
      <c r="B125" s="263" t="s">
        <v>256</v>
      </c>
      <c r="C125" s="263">
        <v>4777</v>
      </c>
      <c r="D125" s="265">
        <v>4754</v>
      </c>
      <c r="E125" s="265">
        <v>4678</v>
      </c>
      <c r="F125" s="265">
        <v>4579</v>
      </c>
      <c r="G125" s="265">
        <v>4503</v>
      </c>
      <c r="H125" s="265">
        <v>4853</v>
      </c>
      <c r="I125" s="265">
        <v>4929</v>
      </c>
      <c r="J125" s="265">
        <v>5028</v>
      </c>
      <c r="K125" s="263">
        <v>4830</v>
      </c>
      <c r="L125" s="263">
        <v>4655</v>
      </c>
      <c r="M125" s="263">
        <v>8.0130999999999997</v>
      </c>
    </row>
    <row r="126" spans="1:13">
      <c r="A126" s="282">
        <v>117</v>
      </c>
      <c r="B126" s="263" t="s">
        <v>124</v>
      </c>
      <c r="C126" s="263">
        <v>1351.35</v>
      </c>
      <c r="D126" s="265">
        <v>1357.5833333333333</v>
      </c>
      <c r="E126" s="265">
        <v>1336.1666666666665</v>
      </c>
      <c r="F126" s="265">
        <v>1320.9833333333333</v>
      </c>
      <c r="G126" s="265">
        <v>1299.5666666666666</v>
      </c>
      <c r="H126" s="265">
        <v>1372.7666666666664</v>
      </c>
      <c r="I126" s="265">
        <v>1394.1833333333329</v>
      </c>
      <c r="J126" s="265">
        <v>1409.3666666666663</v>
      </c>
      <c r="K126" s="263">
        <v>1379</v>
      </c>
      <c r="L126" s="263">
        <v>1342.4</v>
      </c>
      <c r="M126" s="263">
        <v>85.607659999999996</v>
      </c>
    </row>
    <row r="127" spans="1:13">
      <c r="A127" s="282">
        <v>118</v>
      </c>
      <c r="B127" s="263" t="s">
        <v>121</v>
      </c>
      <c r="C127" s="263">
        <v>1554.3</v>
      </c>
      <c r="D127" s="265">
        <v>1547.7166666666665</v>
      </c>
      <c r="E127" s="265">
        <v>1509.583333333333</v>
      </c>
      <c r="F127" s="265">
        <v>1464.8666666666666</v>
      </c>
      <c r="G127" s="265">
        <v>1426.7333333333331</v>
      </c>
      <c r="H127" s="265">
        <v>1592.4333333333329</v>
      </c>
      <c r="I127" s="265">
        <v>1630.5666666666666</v>
      </c>
      <c r="J127" s="265">
        <v>1675.2833333333328</v>
      </c>
      <c r="K127" s="263">
        <v>1585.85</v>
      </c>
      <c r="L127" s="263">
        <v>1503</v>
      </c>
      <c r="M127" s="263">
        <v>19.649229999999999</v>
      </c>
    </row>
    <row r="128" spans="1:13">
      <c r="A128" s="282">
        <v>119</v>
      </c>
      <c r="B128" s="263" t="s">
        <v>257</v>
      </c>
      <c r="C128" s="263">
        <v>2155.6999999999998</v>
      </c>
      <c r="D128" s="265">
        <v>2165.85</v>
      </c>
      <c r="E128" s="265">
        <v>2129.6499999999996</v>
      </c>
      <c r="F128" s="265">
        <v>2103.6</v>
      </c>
      <c r="G128" s="265">
        <v>2067.3999999999996</v>
      </c>
      <c r="H128" s="265">
        <v>2191.8999999999996</v>
      </c>
      <c r="I128" s="265">
        <v>2228.0999999999995</v>
      </c>
      <c r="J128" s="265">
        <v>2254.1499999999996</v>
      </c>
      <c r="K128" s="263">
        <v>2202.0500000000002</v>
      </c>
      <c r="L128" s="263">
        <v>2139.8000000000002</v>
      </c>
      <c r="M128" s="263">
        <v>2.3199299999999998</v>
      </c>
    </row>
    <row r="129" spans="1:13">
      <c r="A129" s="282">
        <v>120</v>
      </c>
      <c r="B129" s="263" t="s">
        <v>258</v>
      </c>
      <c r="C129" s="263">
        <v>100.8</v>
      </c>
      <c r="D129" s="265">
        <v>101.53333333333335</v>
      </c>
      <c r="E129" s="265">
        <v>98.366666666666688</v>
      </c>
      <c r="F129" s="265">
        <v>95.933333333333337</v>
      </c>
      <c r="G129" s="265">
        <v>92.76666666666668</v>
      </c>
      <c r="H129" s="265">
        <v>103.9666666666667</v>
      </c>
      <c r="I129" s="265">
        <v>107.13333333333335</v>
      </c>
      <c r="J129" s="265">
        <v>109.56666666666671</v>
      </c>
      <c r="K129" s="263">
        <v>104.7</v>
      </c>
      <c r="L129" s="263">
        <v>99.1</v>
      </c>
      <c r="M129" s="263">
        <v>109.99733000000001</v>
      </c>
    </row>
    <row r="130" spans="1:13">
      <c r="A130" s="282">
        <v>121</v>
      </c>
      <c r="B130" s="263" t="s">
        <v>128</v>
      </c>
      <c r="C130" s="263">
        <v>620.6</v>
      </c>
      <c r="D130" s="265">
        <v>621.33333333333337</v>
      </c>
      <c r="E130" s="265">
        <v>612.66666666666674</v>
      </c>
      <c r="F130" s="265">
        <v>604.73333333333335</v>
      </c>
      <c r="G130" s="265">
        <v>596.06666666666672</v>
      </c>
      <c r="H130" s="265">
        <v>629.26666666666677</v>
      </c>
      <c r="I130" s="265">
        <v>637.93333333333351</v>
      </c>
      <c r="J130" s="265">
        <v>645.86666666666679</v>
      </c>
      <c r="K130" s="263">
        <v>630</v>
      </c>
      <c r="L130" s="263">
        <v>613.4</v>
      </c>
      <c r="M130" s="263">
        <v>136.26064</v>
      </c>
    </row>
    <row r="131" spans="1:13">
      <c r="A131" s="282">
        <v>122</v>
      </c>
      <c r="B131" s="263" t="s">
        <v>127</v>
      </c>
      <c r="C131" s="263">
        <v>431.55</v>
      </c>
      <c r="D131" s="265">
        <v>428.81666666666666</v>
      </c>
      <c r="E131" s="265">
        <v>420.73333333333335</v>
      </c>
      <c r="F131" s="265">
        <v>409.91666666666669</v>
      </c>
      <c r="G131" s="265">
        <v>401.83333333333337</v>
      </c>
      <c r="H131" s="265">
        <v>439.63333333333333</v>
      </c>
      <c r="I131" s="265">
        <v>447.7166666666667</v>
      </c>
      <c r="J131" s="265">
        <v>458.5333333333333</v>
      </c>
      <c r="K131" s="263">
        <v>436.9</v>
      </c>
      <c r="L131" s="263">
        <v>418</v>
      </c>
      <c r="M131" s="263">
        <v>192.20824999999999</v>
      </c>
    </row>
    <row r="132" spans="1:13">
      <c r="A132" s="282">
        <v>123</v>
      </c>
      <c r="B132" s="263" t="s">
        <v>129</v>
      </c>
      <c r="C132" s="263">
        <v>2830.15</v>
      </c>
      <c r="D132" s="265">
        <v>2831.0666666666671</v>
      </c>
      <c r="E132" s="265">
        <v>2792.1333333333341</v>
      </c>
      <c r="F132" s="265">
        <v>2754.1166666666672</v>
      </c>
      <c r="G132" s="265">
        <v>2715.1833333333343</v>
      </c>
      <c r="H132" s="265">
        <v>2869.0833333333339</v>
      </c>
      <c r="I132" s="265">
        <v>2908.0166666666673</v>
      </c>
      <c r="J132" s="265">
        <v>2946.0333333333338</v>
      </c>
      <c r="K132" s="263">
        <v>2870</v>
      </c>
      <c r="L132" s="263">
        <v>2793.05</v>
      </c>
      <c r="M132" s="263">
        <v>6.3024800000000001</v>
      </c>
    </row>
    <row r="133" spans="1:13">
      <c r="A133" s="282">
        <v>124</v>
      </c>
      <c r="B133" s="263" t="s">
        <v>131</v>
      </c>
      <c r="C133" s="263">
        <v>1697.7</v>
      </c>
      <c r="D133" s="265">
        <v>1705.2166666666665</v>
      </c>
      <c r="E133" s="265">
        <v>1676.833333333333</v>
      </c>
      <c r="F133" s="265">
        <v>1655.9666666666665</v>
      </c>
      <c r="G133" s="265">
        <v>1627.583333333333</v>
      </c>
      <c r="H133" s="265">
        <v>1726.083333333333</v>
      </c>
      <c r="I133" s="265">
        <v>1754.4666666666667</v>
      </c>
      <c r="J133" s="265">
        <v>1775.333333333333</v>
      </c>
      <c r="K133" s="263">
        <v>1733.6</v>
      </c>
      <c r="L133" s="263">
        <v>1684.35</v>
      </c>
      <c r="M133" s="263">
        <v>33.170079999999999</v>
      </c>
    </row>
    <row r="134" spans="1:13">
      <c r="A134" s="282">
        <v>125</v>
      </c>
      <c r="B134" s="263" t="s">
        <v>132</v>
      </c>
      <c r="C134" s="263">
        <v>90.75</v>
      </c>
      <c r="D134" s="265">
        <v>90.933333333333337</v>
      </c>
      <c r="E134" s="265">
        <v>88.76666666666668</v>
      </c>
      <c r="F134" s="265">
        <v>86.783333333333346</v>
      </c>
      <c r="G134" s="265">
        <v>84.616666666666688</v>
      </c>
      <c r="H134" s="265">
        <v>92.916666666666671</v>
      </c>
      <c r="I134" s="265">
        <v>95.083333333333329</v>
      </c>
      <c r="J134" s="265">
        <v>97.066666666666663</v>
      </c>
      <c r="K134" s="263">
        <v>93.1</v>
      </c>
      <c r="L134" s="263">
        <v>88.95</v>
      </c>
      <c r="M134" s="263">
        <v>242.61623</v>
      </c>
    </row>
    <row r="135" spans="1:13">
      <c r="A135" s="282">
        <v>126</v>
      </c>
      <c r="B135" s="263" t="s">
        <v>259</v>
      </c>
      <c r="C135" s="263">
        <v>2608.65</v>
      </c>
      <c r="D135" s="265">
        <v>2650.85</v>
      </c>
      <c r="E135" s="265">
        <v>2552.7999999999997</v>
      </c>
      <c r="F135" s="265">
        <v>2496.9499999999998</v>
      </c>
      <c r="G135" s="265">
        <v>2398.8999999999996</v>
      </c>
      <c r="H135" s="265">
        <v>2706.7</v>
      </c>
      <c r="I135" s="265">
        <v>2804.75</v>
      </c>
      <c r="J135" s="265">
        <v>2860.6</v>
      </c>
      <c r="K135" s="263">
        <v>2748.9</v>
      </c>
      <c r="L135" s="263">
        <v>2595</v>
      </c>
      <c r="M135" s="263">
        <v>4.4237299999999999</v>
      </c>
    </row>
    <row r="136" spans="1:13">
      <c r="A136" s="282">
        <v>127</v>
      </c>
      <c r="B136" s="263" t="s">
        <v>133</v>
      </c>
      <c r="C136" s="263">
        <v>382.55</v>
      </c>
      <c r="D136" s="265">
        <v>384.63333333333338</v>
      </c>
      <c r="E136" s="265">
        <v>377.91666666666674</v>
      </c>
      <c r="F136" s="265">
        <v>373.28333333333336</v>
      </c>
      <c r="G136" s="265">
        <v>366.56666666666672</v>
      </c>
      <c r="H136" s="265">
        <v>389.26666666666677</v>
      </c>
      <c r="I136" s="265">
        <v>395.98333333333335</v>
      </c>
      <c r="J136" s="265">
        <v>400.61666666666679</v>
      </c>
      <c r="K136" s="263">
        <v>391.35</v>
      </c>
      <c r="L136" s="263">
        <v>380</v>
      </c>
      <c r="M136" s="263">
        <v>24.536750000000001</v>
      </c>
    </row>
    <row r="137" spans="1:13">
      <c r="A137" s="282">
        <v>128</v>
      </c>
      <c r="B137" s="263" t="s">
        <v>260</v>
      </c>
      <c r="C137" s="263">
        <v>3969.25</v>
      </c>
      <c r="D137" s="265">
        <v>4001.4500000000003</v>
      </c>
      <c r="E137" s="265">
        <v>3882.9000000000005</v>
      </c>
      <c r="F137" s="265">
        <v>3796.55</v>
      </c>
      <c r="G137" s="265">
        <v>3678.0000000000005</v>
      </c>
      <c r="H137" s="265">
        <v>4087.8000000000006</v>
      </c>
      <c r="I137" s="265">
        <v>4206.3500000000004</v>
      </c>
      <c r="J137" s="265">
        <v>4292.7000000000007</v>
      </c>
      <c r="K137" s="263">
        <v>4120</v>
      </c>
      <c r="L137" s="263">
        <v>3915.1</v>
      </c>
      <c r="M137" s="263">
        <v>2.6947700000000001</v>
      </c>
    </row>
    <row r="138" spans="1:13">
      <c r="A138" s="282">
        <v>129</v>
      </c>
      <c r="B138" s="263" t="s">
        <v>134</v>
      </c>
      <c r="C138" s="263">
        <v>1331.5</v>
      </c>
      <c r="D138" s="265">
        <v>1329.55</v>
      </c>
      <c r="E138" s="265">
        <v>1319.6499999999999</v>
      </c>
      <c r="F138" s="265">
        <v>1307.8</v>
      </c>
      <c r="G138" s="265">
        <v>1297.8999999999999</v>
      </c>
      <c r="H138" s="265">
        <v>1341.3999999999999</v>
      </c>
      <c r="I138" s="265">
        <v>1351.3</v>
      </c>
      <c r="J138" s="265">
        <v>1363.1499999999999</v>
      </c>
      <c r="K138" s="263">
        <v>1339.45</v>
      </c>
      <c r="L138" s="263">
        <v>1317.7</v>
      </c>
      <c r="M138" s="263">
        <v>29.892040000000001</v>
      </c>
    </row>
    <row r="139" spans="1:13">
      <c r="A139" s="282">
        <v>130</v>
      </c>
      <c r="B139" s="263" t="s">
        <v>135</v>
      </c>
      <c r="C139" s="263">
        <v>1089.8</v>
      </c>
      <c r="D139" s="265">
        <v>1083.9833333333333</v>
      </c>
      <c r="E139" s="265">
        <v>1068.9666666666667</v>
      </c>
      <c r="F139" s="265">
        <v>1048.1333333333334</v>
      </c>
      <c r="G139" s="265">
        <v>1033.1166666666668</v>
      </c>
      <c r="H139" s="265">
        <v>1104.8166666666666</v>
      </c>
      <c r="I139" s="265">
        <v>1119.8333333333335</v>
      </c>
      <c r="J139" s="265">
        <v>1140.6666666666665</v>
      </c>
      <c r="K139" s="263">
        <v>1099</v>
      </c>
      <c r="L139" s="263">
        <v>1063.1500000000001</v>
      </c>
      <c r="M139" s="263">
        <v>38.147329999999997</v>
      </c>
    </row>
    <row r="140" spans="1:13">
      <c r="A140" s="282">
        <v>131</v>
      </c>
      <c r="B140" s="263" t="s">
        <v>146</v>
      </c>
      <c r="C140" s="263">
        <v>79339.8</v>
      </c>
      <c r="D140" s="265">
        <v>79563.150000000009</v>
      </c>
      <c r="E140" s="265">
        <v>78476.200000000012</v>
      </c>
      <c r="F140" s="265">
        <v>77612.600000000006</v>
      </c>
      <c r="G140" s="265">
        <v>76525.650000000009</v>
      </c>
      <c r="H140" s="265">
        <v>80426.750000000015</v>
      </c>
      <c r="I140" s="265">
        <v>81513.7</v>
      </c>
      <c r="J140" s="265">
        <v>82377.300000000017</v>
      </c>
      <c r="K140" s="263">
        <v>80650.100000000006</v>
      </c>
      <c r="L140" s="263">
        <v>78699.55</v>
      </c>
      <c r="M140" s="263">
        <v>0.27667000000000003</v>
      </c>
    </row>
    <row r="141" spans="1:13">
      <c r="A141" s="282">
        <v>132</v>
      </c>
      <c r="B141" s="263" t="s">
        <v>143</v>
      </c>
      <c r="C141" s="263">
        <v>1076.3499999999999</v>
      </c>
      <c r="D141" s="265">
        <v>1086</v>
      </c>
      <c r="E141" s="265">
        <v>1062.05</v>
      </c>
      <c r="F141" s="265">
        <v>1047.75</v>
      </c>
      <c r="G141" s="265">
        <v>1023.8</v>
      </c>
      <c r="H141" s="265">
        <v>1100.3</v>
      </c>
      <c r="I141" s="265">
        <v>1124.2499999999998</v>
      </c>
      <c r="J141" s="265">
        <v>1138.55</v>
      </c>
      <c r="K141" s="263">
        <v>1109.95</v>
      </c>
      <c r="L141" s="263">
        <v>1071.7</v>
      </c>
      <c r="M141" s="263">
        <v>5.1702599999999999</v>
      </c>
    </row>
    <row r="142" spans="1:13">
      <c r="A142" s="282">
        <v>133</v>
      </c>
      <c r="B142" s="263" t="s">
        <v>137</v>
      </c>
      <c r="C142" s="263">
        <v>170.4</v>
      </c>
      <c r="D142" s="265">
        <v>170.95000000000002</v>
      </c>
      <c r="E142" s="265">
        <v>166.55000000000004</v>
      </c>
      <c r="F142" s="265">
        <v>162.70000000000002</v>
      </c>
      <c r="G142" s="265">
        <v>158.30000000000004</v>
      </c>
      <c r="H142" s="265">
        <v>174.80000000000004</v>
      </c>
      <c r="I142" s="265">
        <v>179.20000000000002</v>
      </c>
      <c r="J142" s="265">
        <v>183.05000000000004</v>
      </c>
      <c r="K142" s="263">
        <v>175.35</v>
      </c>
      <c r="L142" s="263">
        <v>167.1</v>
      </c>
      <c r="M142" s="263">
        <v>96.029200000000003</v>
      </c>
    </row>
    <row r="143" spans="1:13">
      <c r="A143" s="282">
        <v>134</v>
      </c>
      <c r="B143" s="263" t="s">
        <v>136</v>
      </c>
      <c r="C143" s="263">
        <v>811.15</v>
      </c>
      <c r="D143" s="265">
        <v>810.96666666666658</v>
      </c>
      <c r="E143" s="265">
        <v>800.73333333333312</v>
      </c>
      <c r="F143" s="265">
        <v>790.31666666666649</v>
      </c>
      <c r="G143" s="265">
        <v>780.08333333333303</v>
      </c>
      <c r="H143" s="265">
        <v>821.38333333333321</v>
      </c>
      <c r="I143" s="265">
        <v>831.61666666666656</v>
      </c>
      <c r="J143" s="265">
        <v>842.0333333333333</v>
      </c>
      <c r="K143" s="263">
        <v>821.2</v>
      </c>
      <c r="L143" s="263">
        <v>800.55</v>
      </c>
      <c r="M143" s="263">
        <v>48.309570000000001</v>
      </c>
    </row>
    <row r="144" spans="1:13">
      <c r="A144" s="282">
        <v>135</v>
      </c>
      <c r="B144" s="263" t="s">
        <v>138</v>
      </c>
      <c r="C144" s="263">
        <v>141.80000000000001</v>
      </c>
      <c r="D144" s="265">
        <v>143.28333333333333</v>
      </c>
      <c r="E144" s="265">
        <v>139.26666666666665</v>
      </c>
      <c r="F144" s="265">
        <v>136.73333333333332</v>
      </c>
      <c r="G144" s="265">
        <v>132.71666666666664</v>
      </c>
      <c r="H144" s="265">
        <v>145.81666666666666</v>
      </c>
      <c r="I144" s="265">
        <v>149.83333333333337</v>
      </c>
      <c r="J144" s="265">
        <v>152.36666666666667</v>
      </c>
      <c r="K144" s="263">
        <v>147.30000000000001</v>
      </c>
      <c r="L144" s="263">
        <v>140.75</v>
      </c>
      <c r="M144" s="263">
        <v>48.974710000000002</v>
      </c>
    </row>
    <row r="145" spans="1:13">
      <c r="A145" s="282">
        <v>136</v>
      </c>
      <c r="B145" s="263" t="s">
        <v>139</v>
      </c>
      <c r="C145" s="263">
        <v>410.2</v>
      </c>
      <c r="D145" s="265">
        <v>414.31666666666666</v>
      </c>
      <c r="E145" s="265">
        <v>403.33333333333331</v>
      </c>
      <c r="F145" s="265">
        <v>396.46666666666664</v>
      </c>
      <c r="G145" s="265">
        <v>385.48333333333329</v>
      </c>
      <c r="H145" s="265">
        <v>421.18333333333334</v>
      </c>
      <c r="I145" s="265">
        <v>432.16666666666669</v>
      </c>
      <c r="J145" s="265">
        <v>439.03333333333336</v>
      </c>
      <c r="K145" s="263">
        <v>425.3</v>
      </c>
      <c r="L145" s="263">
        <v>407.45</v>
      </c>
      <c r="M145" s="263">
        <v>18.814779999999999</v>
      </c>
    </row>
    <row r="146" spans="1:13">
      <c r="A146" s="282">
        <v>137</v>
      </c>
      <c r="B146" s="263" t="s">
        <v>140</v>
      </c>
      <c r="C146" s="263">
        <v>6646.65</v>
      </c>
      <c r="D146" s="265">
        <v>6627.9666666666662</v>
      </c>
      <c r="E146" s="265">
        <v>6577.2333333333327</v>
      </c>
      <c r="F146" s="265">
        <v>6507.8166666666666</v>
      </c>
      <c r="G146" s="265">
        <v>6457.083333333333</v>
      </c>
      <c r="H146" s="265">
        <v>6697.3833333333323</v>
      </c>
      <c r="I146" s="265">
        <v>6748.1166666666659</v>
      </c>
      <c r="J146" s="265">
        <v>6817.5333333333319</v>
      </c>
      <c r="K146" s="263">
        <v>6678.7</v>
      </c>
      <c r="L146" s="263">
        <v>6558.55</v>
      </c>
      <c r="M146" s="263">
        <v>9.1414200000000001</v>
      </c>
    </row>
    <row r="147" spans="1:13">
      <c r="A147" s="282">
        <v>138</v>
      </c>
      <c r="B147" s="263" t="s">
        <v>142</v>
      </c>
      <c r="C147" s="263">
        <v>848.4</v>
      </c>
      <c r="D147" s="265">
        <v>858.31666666666661</v>
      </c>
      <c r="E147" s="265">
        <v>833.08333333333326</v>
      </c>
      <c r="F147" s="265">
        <v>817.76666666666665</v>
      </c>
      <c r="G147" s="265">
        <v>792.5333333333333</v>
      </c>
      <c r="H147" s="265">
        <v>873.63333333333321</v>
      </c>
      <c r="I147" s="265">
        <v>898.86666666666656</v>
      </c>
      <c r="J147" s="265">
        <v>914.18333333333317</v>
      </c>
      <c r="K147" s="263">
        <v>883.55</v>
      </c>
      <c r="L147" s="263">
        <v>843</v>
      </c>
      <c r="M147" s="263">
        <v>3.9543400000000002</v>
      </c>
    </row>
    <row r="148" spans="1:13">
      <c r="A148" s="282">
        <v>139</v>
      </c>
      <c r="B148" s="263" t="s">
        <v>144</v>
      </c>
      <c r="C148" s="263">
        <v>2042</v>
      </c>
      <c r="D148" s="265">
        <v>2063.6833333333334</v>
      </c>
      <c r="E148" s="265">
        <v>2001.5166666666669</v>
      </c>
      <c r="F148" s="265">
        <v>1961.0333333333335</v>
      </c>
      <c r="G148" s="265">
        <v>1898.866666666667</v>
      </c>
      <c r="H148" s="265">
        <v>2104.166666666667</v>
      </c>
      <c r="I148" s="265">
        <v>2166.333333333333</v>
      </c>
      <c r="J148" s="265">
        <v>2206.8166666666666</v>
      </c>
      <c r="K148" s="263">
        <v>2125.85</v>
      </c>
      <c r="L148" s="263">
        <v>2023.2</v>
      </c>
      <c r="M148" s="263">
        <v>14.56195</v>
      </c>
    </row>
    <row r="149" spans="1:13">
      <c r="A149" s="282">
        <v>140</v>
      </c>
      <c r="B149" s="263" t="s">
        <v>145</v>
      </c>
      <c r="C149" s="263">
        <v>204.35</v>
      </c>
      <c r="D149" s="265">
        <v>205.4</v>
      </c>
      <c r="E149" s="265">
        <v>201.95000000000002</v>
      </c>
      <c r="F149" s="265">
        <v>199.55</v>
      </c>
      <c r="G149" s="265">
        <v>196.10000000000002</v>
      </c>
      <c r="H149" s="265">
        <v>207.8</v>
      </c>
      <c r="I149" s="265">
        <v>211.25</v>
      </c>
      <c r="J149" s="265">
        <v>213.65</v>
      </c>
      <c r="K149" s="263">
        <v>208.85</v>
      </c>
      <c r="L149" s="263">
        <v>203</v>
      </c>
      <c r="M149" s="263">
        <v>96.096400000000003</v>
      </c>
    </row>
    <row r="150" spans="1:13">
      <c r="A150" s="282">
        <v>141</v>
      </c>
      <c r="B150" s="263" t="s">
        <v>262</v>
      </c>
      <c r="C150" s="263">
        <v>1657.65</v>
      </c>
      <c r="D150" s="265">
        <v>1677.2166666666665</v>
      </c>
      <c r="E150" s="265">
        <v>1624.5333333333328</v>
      </c>
      <c r="F150" s="265">
        <v>1591.4166666666663</v>
      </c>
      <c r="G150" s="265">
        <v>1538.7333333333327</v>
      </c>
      <c r="H150" s="265">
        <v>1710.333333333333</v>
      </c>
      <c r="I150" s="265">
        <v>1763.0166666666669</v>
      </c>
      <c r="J150" s="265">
        <v>1796.1333333333332</v>
      </c>
      <c r="K150" s="263">
        <v>1729.9</v>
      </c>
      <c r="L150" s="263">
        <v>1644.1</v>
      </c>
      <c r="M150" s="263">
        <v>4.1123799999999999</v>
      </c>
    </row>
    <row r="151" spans="1:13">
      <c r="A151" s="282">
        <v>142</v>
      </c>
      <c r="B151" s="263" t="s">
        <v>147</v>
      </c>
      <c r="C151" s="263">
        <v>1141.95</v>
      </c>
      <c r="D151" s="265">
        <v>1149.4333333333334</v>
      </c>
      <c r="E151" s="265">
        <v>1126.5166666666669</v>
      </c>
      <c r="F151" s="265">
        <v>1111.0833333333335</v>
      </c>
      <c r="G151" s="265">
        <v>1088.166666666667</v>
      </c>
      <c r="H151" s="265">
        <v>1164.8666666666668</v>
      </c>
      <c r="I151" s="265">
        <v>1187.7833333333333</v>
      </c>
      <c r="J151" s="265">
        <v>1203.2166666666667</v>
      </c>
      <c r="K151" s="263">
        <v>1172.3499999999999</v>
      </c>
      <c r="L151" s="263">
        <v>1134</v>
      </c>
      <c r="M151" s="263">
        <v>8.7488399999999995</v>
      </c>
    </row>
    <row r="152" spans="1:13">
      <c r="A152" s="282">
        <v>143</v>
      </c>
      <c r="B152" s="263" t="s">
        <v>263</v>
      </c>
      <c r="C152" s="263">
        <v>893.25</v>
      </c>
      <c r="D152" s="265">
        <v>898.75</v>
      </c>
      <c r="E152" s="265">
        <v>882.5</v>
      </c>
      <c r="F152" s="265">
        <v>871.75</v>
      </c>
      <c r="G152" s="265">
        <v>855.5</v>
      </c>
      <c r="H152" s="265">
        <v>909.5</v>
      </c>
      <c r="I152" s="265">
        <v>925.75</v>
      </c>
      <c r="J152" s="265">
        <v>936.5</v>
      </c>
      <c r="K152" s="263">
        <v>915</v>
      </c>
      <c r="L152" s="263">
        <v>888</v>
      </c>
      <c r="M152" s="263">
        <v>2.9748000000000001</v>
      </c>
    </row>
    <row r="153" spans="1:13">
      <c r="A153" s="282">
        <v>144</v>
      </c>
      <c r="B153" s="263" t="s">
        <v>152</v>
      </c>
      <c r="C153" s="263">
        <v>137.6</v>
      </c>
      <c r="D153" s="265">
        <v>138.33333333333334</v>
      </c>
      <c r="E153" s="265">
        <v>135.76666666666668</v>
      </c>
      <c r="F153" s="265">
        <v>133.93333333333334</v>
      </c>
      <c r="G153" s="265">
        <v>131.36666666666667</v>
      </c>
      <c r="H153" s="265">
        <v>140.16666666666669</v>
      </c>
      <c r="I153" s="265">
        <v>142.73333333333335</v>
      </c>
      <c r="J153" s="265">
        <v>144.56666666666669</v>
      </c>
      <c r="K153" s="263">
        <v>140.9</v>
      </c>
      <c r="L153" s="263">
        <v>136.5</v>
      </c>
      <c r="M153" s="263">
        <v>67.0505</v>
      </c>
    </row>
    <row r="154" spans="1:13">
      <c r="A154" s="282">
        <v>145</v>
      </c>
      <c r="B154" s="263" t="s">
        <v>153</v>
      </c>
      <c r="C154" s="263">
        <v>99.05</v>
      </c>
      <c r="D154" s="265">
        <v>99.366666666666674</v>
      </c>
      <c r="E154" s="265">
        <v>97.833333333333343</v>
      </c>
      <c r="F154" s="265">
        <v>96.616666666666674</v>
      </c>
      <c r="G154" s="265">
        <v>95.083333333333343</v>
      </c>
      <c r="H154" s="265">
        <v>100.58333333333334</v>
      </c>
      <c r="I154" s="265">
        <v>102.11666666666667</v>
      </c>
      <c r="J154" s="265">
        <v>103.33333333333334</v>
      </c>
      <c r="K154" s="263">
        <v>100.9</v>
      </c>
      <c r="L154" s="263">
        <v>98.15</v>
      </c>
      <c r="M154" s="263">
        <v>165.28675000000001</v>
      </c>
    </row>
    <row r="155" spans="1:13">
      <c r="A155" s="282">
        <v>146</v>
      </c>
      <c r="B155" s="263" t="s">
        <v>148</v>
      </c>
      <c r="C155" s="263">
        <v>56.6</v>
      </c>
      <c r="D155" s="265">
        <v>57.133333333333333</v>
      </c>
      <c r="E155" s="265">
        <v>55.466666666666669</v>
      </c>
      <c r="F155" s="265">
        <v>54.333333333333336</v>
      </c>
      <c r="G155" s="265">
        <v>52.666666666666671</v>
      </c>
      <c r="H155" s="265">
        <v>58.266666666666666</v>
      </c>
      <c r="I155" s="265">
        <v>59.933333333333337</v>
      </c>
      <c r="J155" s="265">
        <v>61.066666666666663</v>
      </c>
      <c r="K155" s="263">
        <v>58.8</v>
      </c>
      <c r="L155" s="263">
        <v>56</v>
      </c>
      <c r="M155" s="263">
        <v>170.92852999999999</v>
      </c>
    </row>
    <row r="156" spans="1:13">
      <c r="A156" s="282">
        <v>147</v>
      </c>
      <c r="B156" s="263" t="s">
        <v>450</v>
      </c>
      <c r="C156" s="263">
        <v>3013</v>
      </c>
      <c r="D156" s="265">
        <v>3049.6333333333332</v>
      </c>
      <c r="E156" s="265">
        <v>2958.3666666666663</v>
      </c>
      <c r="F156" s="265">
        <v>2903.7333333333331</v>
      </c>
      <c r="G156" s="265">
        <v>2812.4666666666662</v>
      </c>
      <c r="H156" s="265">
        <v>3104.2666666666664</v>
      </c>
      <c r="I156" s="265">
        <v>3195.5333333333328</v>
      </c>
      <c r="J156" s="265">
        <v>3250.1666666666665</v>
      </c>
      <c r="K156" s="263">
        <v>3140.9</v>
      </c>
      <c r="L156" s="263">
        <v>2995</v>
      </c>
      <c r="M156" s="263">
        <v>1.9296500000000001</v>
      </c>
    </row>
    <row r="157" spans="1:13">
      <c r="A157" s="282">
        <v>148</v>
      </c>
      <c r="B157" s="263" t="s">
        <v>151</v>
      </c>
      <c r="C157" s="263">
        <v>17095.650000000001</v>
      </c>
      <c r="D157" s="265">
        <v>17135.233333333334</v>
      </c>
      <c r="E157" s="265">
        <v>16850.466666666667</v>
      </c>
      <c r="F157" s="265">
        <v>16605.283333333333</v>
      </c>
      <c r="G157" s="265">
        <v>16320.516666666666</v>
      </c>
      <c r="H157" s="265">
        <v>17380.416666666668</v>
      </c>
      <c r="I157" s="265">
        <v>17665.183333333338</v>
      </c>
      <c r="J157" s="265">
        <v>17910.366666666669</v>
      </c>
      <c r="K157" s="263">
        <v>17420</v>
      </c>
      <c r="L157" s="263">
        <v>16890.05</v>
      </c>
      <c r="M157" s="263">
        <v>1.03687</v>
      </c>
    </row>
    <row r="158" spans="1:13">
      <c r="A158" s="282">
        <v>149</v>
      </c>
      <c r="B158" s="263" t="s">
        <v>790</v>
      </c>
      <c r="C158" s="263">
        <v>327.7</v>
      </c>
      <c r="D158" s="265">
        <v>328.68333333333334</v>
      </c>
      <c r="E158" s="265">
        <v>323.86666666666667</v>
      </c>
      <c r="F158" s="265">
        <v>320.03333333333336</v>
      </c>
      <c r="G158" s="265">
        <v>315.2166666666667</v>
      </c>
      <c r="H158" s="265">
        <v>332.51666666666665</v>
      </c>
      <c r="I158" s="265">
        <v>337.33333333333337</v>
      </c>
      <c r="J158" s="265">
        <v>341.16666666666663</v>
      </c>
      <c r="K158" s="263">
        <v>333.5</v>
      </c>
      <c r="L158" s="263">
        <v>324.85000000000002</v>
      </c>
      <c r="M158" s="263">
        <v>10.022819999999999</v>
      </c>
    </row>
    <row r="159" spans="1:13">
      <c r="A159" s="282">
        <v>150</v>
      </c>
      <c r="B159" s="263" t="s">
        <v>265</v>
      </c>
      <c r="C159" s="263">
        <v>533.25</v>
      </c>
      <c r="D159" s="265">
        <v>537.36666666666667</v>
      </c>
      <c r="E159" s="265">
        <v>524.73333333333335</v>
      </c>
      <c r="F159" s="265">
        <v>516.2166666666667</v>
      </c>
      <c r="G159" s="265">
        <v>503.58333333333337</v>
      </c>
      <c r="H159" s="265">
        <v>545.88333333333333</v>
      </c>
      <c r="I159" s="265">
        <v>558.51666666666677</v>
      </c>
      <c r="J159" s="265">
        <v>567.0333333333333</v>
      </c>
      <c r="K159" s="263">
        <v>550</v>
      </c>
      <c r="L159" s="263">
        <v>528.85</v>
      </c>
      <c r="M159" s="263">
        <v>1.53315</v>
      </c>
    </row>
    <row r="160" spans="1:13">
      <c r="A160" s="282">
        <v>151</v>
      </c>
      <c r="B160" s="263" t="s">
        <v>155</v>
      </c>
      <c r="C160" s="263">
        <v>102.85</v>
      </c>
      <c r="D160" s="265">
        <v>103.35000000000001</v>
      </c>
      <c r="E160" s="265">
        <v>101.70000000000002</v>
      </c>
      <c r="F160" s="265">
        <v>100.55000000000001</v>
      </c>
      <c r="G160" s="265">
        <v>98.90000000000002</v>
      </c>
      <c r="H160" s="265">
        <v>104.50000000000001</v>
      </c>
      <c r="I160" s="265">
        <v>106.15000000000002</v>
      </c>
      <c r="J160" s="265">
        <v>107.30000000000001</v>
      </c>
      <c r="K160" s="263">
        <v>105</v>
      </c>
      <c r="L160" s="263">
        <v>102.2</v>
      </c>
      <c r="M160" s="263">
        <v>230.82015000000001</v>
      </c>
    </row>
    <row r="161" spans="1:13">
      <c r="A161" s="282">
        <v>152</v>
      </c>
      <c r="B161" s="263" t="s">
        <v>154</v>
      </c>
      <c r="C161" s="263">
        <v>116.9</v>
      </c>
      <c r="D161" s="265">
        <v>116.96666666666665</v>
      </c>
      <c r="E161" s="265">
        <v>115.43333333333331</v>
      </c>
      <c r="F161" s="265">
        <v>113.96666666666665</v>
      </c>
      <c r="G161" s="265">
        <v>112.43333333333331</v>
      </c>
      <c r="H161" s="265">
        <v>118.43333333333331</v>
      </c>
      <c r="I161" s="265">
        <v>119.96666666666664</v>
      </c>
      <c r="J161" s="265">
        <v>121.43333333333331</v>
      </c>
      <c r="K161" s="263">
        <v>118.5</v>
      </c>
      <c r="L161" s="263">
        <v>115.5</v>
      </c>
      <c r="M161" s="263">
        <v>5.74505</v>
      </c>
    </row>
    <row r="162" spans="1:13">
      <c r="A162" s="282">
        <v>153</v>
      </c>
      <c r="B162" s="263" t="s">
        <v>266</v>
      </c>
      <c r="C162" s="263">
        <v>3296.85</v>
      </c>
      <c r="D162" s="265">
        <v>3315.2000000000003</v>
      </c>
      <c r="E162" s="265">
        <v>3227.6500000000005</v>
      </c>
      <c r="F162" s="265">
        <v>3158.4500000000003</v>
      </c>
      <c r="G162" s="265">
        <v>3070.9000000000005</v>
      </c>
      <c r="H162" s="265">
        <v>3384.4000000000005</v>
      </c>
      <c r="I162" s="265">
        <v>3471.9500000000007</v>
      </c>
      <c r="J162" s="265">
        <v>3541.1500000000005</v>
      </c>
      <c r="K162" s="263">
        <v>3402.75</v>
      </c>
      <c r="L162" s="263">
        <v>3246</v>
      </c>
      <c r="M162" s="263">
        <v>0.47588000000000003</v>
      </c>
    </row>
    <row r="163" spans="1:13">
      <c r="A163" s="282">
        <v>154</v>
      </c>
      <c r="B163" s="263" t="s">
        <v>267</v>
      </c>
      <c r="C163" s="263">
        <v>2542</v>
      </c>
      <c r="D163" s="265">
        <v>2526.1833333333334</v>
      </c>
      <c r="E163" s="265">
        <v>2454.3666666666668</v>
      </c>
      <c r="F163" s="265">
        <v>2366.7333333333336</v>
      </c>
      <c r="G163" s="265">
        <v>2294.916666666667</v>
      </c>
      <c r="H163" s="265">
        <v>2613.8166666666666</v>
      </c>
      <c r="I163" s="265">
        <v>2685.6333333333332</v>
      </c>
      <c r="J163" s="265">
        <v>2773.2666666666664</v>
      </c>
      <c r="K163" s="263">
        <v>2598</v>
      </c>
      <c r="L163" s="263">
        <v>2438.5500000000002</v>
      </c>
      <c r="M163" s="263">
        <v>5.2698299999999998</v>
      </c>
    </row>
    <row r="164" spans="1:13">
      <c r="A164" s="282">
        <v>155</v>
      </c>
      <c r="B164" s="263" t="s">
        <v>156</v>
      </c>
      <c r="C164" s="263">
        <v>30248.799999999999</v>
      </c>
      <c r="D164" s="265">
        <v>30204.600000000002</v>
      </c>
      <c r="E164" s="265">
        <v>29809.200000000004</v>
      </c>
      <c r="F164" s="265">
        <v>29369.600000000002</v>
      </c>
      <c r="G164" s="265">
        <v>28974.200000000004</v>
      </c>
      <c r="H164" s="265">
        <v>30644.200000000004</v>
      </c>
      <c r="I164" s="265">
        <v>31039.600000000006</v>
      </c>
      <c r="J164" s="265">
        <v>31479.200000000004</v>
      </c>
      <c r="K164" s="263">
        <v>30600</v>
      </c>
      <c r="L164" s="263">
        <v>29765</v>
      </c>
      <c r="M164" s="263">
        <v>0.24174000000000001</v>
      </c>
    </row>
    <row r="165" spans="1:13">
      <c r="A165" s="282">
        <v>156</v>
      </c>
      <c r="B165" s="263" t="s">
        <v>158</v>
      </c>
      <c r="C165" s="263">
        <v>219.85</v>
      </c>
      <c r="D165" s="265">
        <v>218.80000000000004</v>
      </c>
      <c r="E165" s="265">
        <v>216.60000000000008</v>
      </c>
      <c r="F165" s="265">
        <v>213.35000000000005</v>
      </c>
      <c r="G165" s="265">
        <v>211.15000000000009</v>
      </c>
      <c r="H165" s="265">
        <v>222.05000000000007</v>
      </c>
      <c r="I165" s="265">
        <v>224.25000000000006</v>
      </c>
      <c r="J165" s="265">
        <v>227.50000000000006</v>
      </c>
      <c r="K165" s="263">
        <v>221</v>
      </c>
      <c r="L165" s="263">
        <v>215.55</v>
      </c>
      <c r="M165" s="263">
        <v>33.921759999999999</v>
      </c>
    </row>
    <row r="166" spans="1:13">
      <c r="A166" s="282">
        <v>157</v>
      </c>
      <c r="B166" s="263" t="s">
        <v>269</v>
      </c>
      <c r="C166" s="263">
        <v>5492.35</v>
      </c>
      <c r="D166" s="265">
        <v>5497.8833333333341</v>
      </c>
      <c r="E166" s="265">
        <v>5386.7666666666682</v>
      </c>
      <c r="F166" s="265">
        <v>5281.1833333333343</v>
      </c>
      <c r="G166" s="265">
        <v>5170.0666666666684</v>
      </c>
      <c r="H166" s="265">
        <v>5603.4666666666681</v>
      </c>
      <c r="I166" s="265">
        <v>5714.5833333333348</v>
      </c>
      <c r="J166" s="265">
        <v>5820.1666666666679</v>
      </c>
      <c r="K166" s="263">
        <v>5609</v>
      </c>
      <c r="L166" s="263">
        <v>5392.3</v>
      </c>
      <c r="M166" s="263">
        <v>5.0903400000000003</v>
      </c>
    </row>
    <row r="167" spans="1:13">
      <c r="A167" s="282">
        <v>158</v>
      </c>
      <c r="B167" s="263" t="s">
        <v>160</v>
      </c>
      <c r="C167" s="263">
        <v>1773.1</v>
      </c>
      <c r="D167" s="265">
        <v>1778.2</v>
      </c>
      <c r="E167" s="265">
        <v>1756</v>
      </c>
      <c r="F167" s="265">
        <v>1738.8999999999999</v>
      </c>
      <c r="G167" s="265">
        <v>1716.6999999999998</v>
      </c>
      <c r="H167" s="265">
        <v>1795.3000000000002</v>
      </c>
      <c r="I167" s="265">
        <v>1817.5000000000005</v>
      </c>
      <c r="J167" s="265">
        <v>1834.6000000000004</v>
      </c>
      <c r="K167" s="263">
        <v>1800.4</v>
      </c>
      <c r="L167" s="263">
        <v>1761.1</v>
      </c>
      <c r="M167" s="263">
        <v>4.2332900000000002</v>
      </c>
    </row>
    <row r="168" spans="1:13">
      <c r="A168" s="282">
        <v>159</v>
      </c>
      <c r="B168" s="263" t="s">
        <v>157</v>
      </c>
      <c r="C168" s="263">
        <v>1704</v>
      </c>
      <c r="D168" s="265">
        <v>1714.1166666666668</v>
      </c>
      <c r="E168" s="265">
        <v>1669.8833333333337</v>
      </c>
      <c r="F168" s="265">
        <v>1635.7666666666669</v>
      </c>
      <c r="G168" s="265">
        <v>1591.5333333333338</v>
      </c>
      <c r="H168" s="265">
        <v>1748.2333333333336</v>
      </c>
      <c r="I168" s="265">
        <v>1792.4666666666667</v>
      </c>
      <c r="J168" s="265">
        <v>1826.5833333333335</v>
      </c>
      <c r="K168" s="263">
        <v>1758.35</v>
      </c>
      <c r="L168" s="263">
        <v>1680</v>
      </c>
      <c r="M168" s="263">
        <v>13.98433</v>
      </c>
    </row>
    <row r="169" spans="1:13">
      <c r="A169" s="282">
        <v>160</v>
      </c>
      <c r="B169" s="263" t="s">
        <v>461</v>
      </c>
      <c r="C169" s="263">
        <v>1413.05</v>
      </c>
      <c r="D169" s="265">
        <v>1406.2833333333335</v>
      </c>
      <c r="E169" s="265">
        <v>1377.666666666667</v>
      </c>
      <c r="F169" s="265">
        <v>1342.2833333333335</v>
      </c>
      <c r="G169" s="265">
        <v>1313.666666666667</v>
      </c>
      <c r="H169" s="265">
        <v>1441.666666666667</v>
      </c>
      <c r="I169" s="265">
        <v>1470.2833333333333</v>
      </c>
      <c r="J169" s="265">
        <v>1505.666666666667</v>
      </c>
      <c r="K169" s="263">
        <v>1434.9</v>
      </c>
      <c r="L169" s="263">
        <v>1370.9</v>
      </c>
      <c r="M169" s="263">
        <v>3.0720000000000001</v>
      </c>
    </row>
    <row r="170" spans="1:13">
      <c r="A170" s="282">
        <v>161</v>
      </c>
      <c r="B170" s="263" t="s">
        <v>159</v>
      </c>
      <c r="C170" s="263">
        <v>105.55</v>
      </c>
      <c r="D170" s="265">
        <v>106.2</v>
      </c>
      <c r="E170" s="265">
        <v>104.10000000000001</v>
      </c>
      <c r="F170" s="265">
        <v>102.65</v>
      </c>
      <c r="G170" s="265">
        <v>100.55000000000001</v>
      </c>
      <c r="H170" s="265">
        <v>107.65</v>
      </c>
      <c r="I170" s="265">
        <v>109.75</v>
      </c>
      <c r="J170" s="265">
        <v>111.2</v>
      </c>
      <c r="K170" s="263">
        <v>108.3</v>
      </c>
      <c r="L170" s="263">
        <v>104.75</v>
      </c>
      <c r="M170" s="263">
        <v>25.928660000000001</v>
      </c>
    </row>
    <row r="171" spans="1:13">
      <c r="A171" s="282">
        <v>162</v>
      </c>
      <c r="B171" s="263" t="s">
        <v>162</v>
      </c>
      <c r="C171" s="263">
        <v>203.7</v>
      </c>
      <c r="D171" s="265">
        <v>203.68333333333331</v>
      </c>
      <c r="E171" s="265">
        <v>201.66666666666663</v>
      </c>
      <c r="F171" s="265">
        <v>199.63333333333333</v>
      </c>
      <c r="G171" s="265">
        <v>197.61666666666665</v>
      </c>
      <c r="H171" s="265">
        <v>205.71666666666661</v>
      </c>
      <c r="I171" s="265">
        <v>207.73333333333332</v>
      </c>
      <c r="J171" s="265">
        <v>209.76666666666659</v>
      </c>
      <c r="K171" s="263">
        <v>205.7</v>
      </c>
      <c r="L171" s="263">
        <v>201.65</v>
      </c>
      <c r="M171" s="263">
        <v>81.380610000000004</v>
      </c>
    </row>
    <row r="172" spans="1:13">
      <c r="A172" s="282">
        <v>163</v>
      </c>
      <c r="B172" s="263" t="s">
        <v>270</v>
      </c>
      <c r="C172" s="263">
        <v>275.10000000000002</v>
      </c>
      <c r="D172" s="265">
        <v>277.38333333333338</v>
      </c>
      <c r="E172" s="265">
        <v>270.71666666666675</v>
      </c>
      <c r="F172" s="265">
        <v>266.33333333333337</v>
      </c>
      <c r="G172" s="265">
        <v>259.66666666666674</v>
      </c>
      <c r="H172" s="265">
        <v>281.76666666666677</v>
      </c>
      <c r="I172" s="265">
        <v>288.43333333333339</v>
      </c>
      <c r="J172" s="265">
        <v>292.81666666666678</v>
      </c>
      <c r="K172" s="263">
        <v>284.05</v>
      </c>
      <c r="L172" s="263">
        <v>273</v>
      </c>
      <c r="M172" s="263">
        <v>2.7558099999999999</v>
      </c>
    </row>
    <row r="173" spans="1:13">
      <c r="A173" s="282">
        <v>164</v>
      </c>
      <c r="B173" s="263" t="s">
        <v>271</v>
      </c>
      <c r="C173" s="263">
        <v>13624.35</v>
      </c>
      <c r="D173" s="265">
        <v>13658.1</v>
      </c>
      <c r="E173" s="265">
        <v>13526.25</v>
      </c>
      <c r="F173" s="265">
        <v>13428.15</v>
      </c>
      <c r="G173" s="265">
        <v>13296.3</v>
      </c>
      <c r="H173" s="265">
        <v>13756.2</v>
      </c>
      <c r="I173" s="265">
        <v>13888.050000000003</v>
      </c>
      <c r="J173" s="265">
        <v>13986.150000000001</v>
      </c>
      <c r="K173" s="263">
        <v>13789.95</v>
      </c>
      <c r="L173" s="263">
        <v>13560</v>
      </c>
      <c r="M173" s="263">
        <v>5.4710000000000002E-2</v>
      </c>
    </row>
    <row r="174" spans="1:13">
      <c r="A174" s="282">
        <v>165</v>
      </c>
      <c r="B174" s="263" t="s">
        <v>161</v>
      </c>
      <c r="C174" s="263">
        <v>33.700000000000003</v>
      </c>
      <c r="D174" s="265">
        <v>33.766666666666673</v>
      </c>
      <c r="E174" s="265">
        <v>33.333333333333343</v>
      </c>
      <c r="F174" s="265">
        <v>32.966666666666669</v>
      </c>
      <c r="G174" s="265">
        <v>32.533333333333339</v>
      </c>
      <c r="H174" s="265">
        <v>34.133333333333347</v>
      </c>
      <c r="I174" s="265">
        <v>34.56666666666667</v>
      </c>
      <c r="J174" s="265">
        <v>34.933333333333351</v>
      </c>
      <c r="K174" s="263">
        <v>34.200000000000003</v>
      </c>
      <c r="L174" s="263">
        <v>33.4</v>
      </c>
      <c r="M174" s="263">
        <v>1173.71947</v>
      </c>
    </row>
    <row r="175" spans="1:13">
      <c r="A175" s="282">
        <v>166</v>
      </c>
      <c r="B175" s="263" t="s">
        <v>165</v>
      </c>
      <c r="C175" s="263">
        <v>174.55</v>
      </c>
      <c r="D175" s="265">
        <v>175.70000000000002</v>
      </c>
      <c r="E175" s="265">
        <v>171.45000000000005</v>
      </c>
      <c r="F175" s="265">
        <v>168.35000000000002</v>
      </c>
      <c r="G175" s="265">
        <v>164.10000000000005</v>
      </c>
      <c r="H175" s="265">
        <v>178.80000000000004</v>
      </c>
      <c r="I175" s="265">
        <v>183.04999999999998</v>
      </c>
      <c r="J175" s="265">
        <v>186.15000000000003</v>
      </c>
      <c r="K175" s="263">
        <v>179.95</v>
      </c>
      <c r="L175" s="263">
        <v>172.6</v>
      </c>
      <c r="M175" s="263">
        <v>175.58354</v>
      </c>
    </row>
    <row r="176" spans="1:13">
      <c r="A176" s="282">
        <v>167</v>
      </c>
      <c r="B176" s="263" t="s">
        <v>166</v>
      </c>
      <c r="C176" s="263">
        <v>125.6</v>
      </c>
      <c r="D176" s="265">
        <v>126.18333333333334</v>
      </c>
      <c r="E176" s="265">
        <v>124.36666666666667</v>
      </c>
      <c r="F176" s="265">
        <v>123.13333333333334</v>
      </c>
      <c r="G176" s="265">
        <v>121.31666666666668</v>
      </c>
      <c r="H176" s="265">
        <v>127.41666666666667</v>
      </c>
      <c r="I176" s="265">
        <v>129.23333333333335</v>
      </c>
      <c r="J176" s="265">
        <v>130.46666666666667</v>
      </c>
      <c r="K176" s="263">
        <v>128</v>
      </c>
      <c r="L176" s="263">
        <v>124.95</v>
      </c>
      <c r="M176" s="263">
        <v>33.036650000000002</v>
      </c>
    </row>
    <row r="177" spans="1:13">
      <c r="A177" s="282">
        <v>168</v>
      </c>
      <c r="B177" s="263" t="s">
        <v>273</v>
      </c>
      <c r="C177" s="263">
        <v>495.15</v>
      </c>
      <c r="D177" s="265">
        <v>497.01666666666665</v>
      </c>
      <c r="E177" s="265">
        <v>491.13333333333333</v>
      </c>
      <c r="F177" s="265">
        <v>487.11666666666667</v>
      </c>
      <c r="G177" s="265">
        <v>481.23333333333335</v>
      </c>
      <c r="H177" s="265">
        <v>501.0333333333333</v>
      </c>
      <c r="I177" s="265">
        <v>506.91666666666663</v>
      </c>
      <c r="J177" s="265">
        <v>510.93333333333328</v>
      </c>
      <c r="K177" s="263">
        <v>502.9</v>
      </c>
      <c r="L177" s="263">
        <v>493</v>
      </c>
      <c r="M177" s="263">
        <v>1.45706</v>
      </c>
    </row>
    <row r="178" spans="1:13">
      <c r="A178" s="282">
        <v>169</v>
      </c>
      <c r="B178" s="263" t="s">
        <v>167</v>
      </c>
      <c r="C178" s="263">
        <v>1901.15</v>
      </c>
      <c r="D178" s="265">
        <v>1903.5333333333335</v>
      </c>
      <c r="E178" s="265">
        <v>1888.0666666666671</v>
      </c>
      <c r="F178" s="265">
        <v>1874.9833333333336</v>
      </c>
      <c r="G178" s="265">
        <v>1859.5166666666671</v>
      </c>
      <c r="H178" s="265">
        <v>1916.616666666667</v>
      </c>
      <c r="I178" s="265">
        <v>1932.0833333333337</v>
      </c>
      <c r="J178" s="265">
        <v>1945.166666666667</v>
      </c>
      <c r="K178" s="263">
        <v>1919</v>
      </c>
      <c r="L178" s="263">
        <v>1890.45</v>
      </c>
      <c r="M178" s="263">
        <v>79.394900000000007</v>
      </c>
    </row>
    <row r="179" spans="1:13">
      <c r="A179" s="282">
        <v>170</v>
      </c>
      <c r="B179" s="263" t="s">
        <v>815</v>
      </c>
      <c r="C179" s="263">
        <v>964.8</v>
      </c>
      <c r="D179" s="265">
        <v>968.85</v>
      </c>
      <c r="E179" s="265">
        <v>948.7</v>
      </c>
      <c r="F179" s="265">
        <v>932.6</v>
      </c>
      <c r="G179" s="265">
        <v>912.45</v>
      </c>
      <c r="H179" s="265">
        <v>984.95</v>
      </c>
      <c r="I179" s="265">
        <v>1005.0999999999999</v>
      </c>
      <c r="J179" s="265">
        <v>1021.2</v>
      </c>
      <c r="K179" s="263">
        <v>989</v>
      </c>
      <c r="L179" s="263">
        <v>952.75</v>
      </c>
      <c r="M179" s="263">
        <v>18.98536</v>
      </c>
    </row>
    <row r="180" spans="1:13">
      <c r="A180" s="282">
        <v>171</v>
      </c>
      <c r="B180" s="263" t="s">
        <v>274</v>
      </c>
      <c r="C180" s="263">
        <v>898.95</v>
      </c>
      <c r="D180" s="265">
        <v>908.4666666666667</v>
      </c>
      <c r="E180" s="265">
        <v>885.83333333333337</v>
      </c>
      <c r="F180" s="265">
        <v>872.7166666666667</v>
      </c>
      <c r="G180" s="265">
        <v>850.08333333333337</v>
      </c>
      <c r="H180" s="265">
        <v>921.58333333333337</v>
      </c>
      <c r="I180" s="265">
        <v>944.21666666666658</v>
      </c>
      <c r="J180" s="265">
        <v>957.33333333333337</v>
      </c>
      <c r="K180" s="263">
        <v>931.1</v>
      </c>
      <c r="L180" s="263">
        <v>895.35</v>
      </c>
      <c r="M180" s="263">
        <v>35.931240000000003</v>
      </c>
    </row>
    <row r="181" spans="1:13">
      <c r="A181" s="282">
        <v>172</v>
      </c>
      <c r="B181" s="263" t="s">
        <v>172</v>
      </c>
      <c r="C181" s="263">
        <v>6150.5</v>
      </c>
      <c r="D181" s="265">
        <v>6164.2666666666664</v>
      </c>
      <c r="E181" s="265">
        <v>6038.9833333333327</v>
      </c>
      <c r="F181" s="265">
        <v>5927.4666666666662</v>
      </c>
      <c r="G181" s="265">
        <v>5802.1833333333325</v>
      </c>
      <c r="H181" s="265">
        <v>6275.7833333333328</v>
      </c>
      <c r="I181" s="265">
        <v>6401.0666666666657</v>
      </c>
      <c r="J181" s="265">
        <v>6512.583333333333</v>
      </c>
      <c r="K181" s="263">
        <v>6289.55</v>
      </c>
      <c r="L181" s="263">
        <v>6052.75</v>
      </c>
      <c r="M181" s="263">
        <v>1.7239599999999999</v>
      </c>
    </row>
    <row r="182" spans="1:13">
      <c r="A182" s="282">
        <v>173</v>
      </c>
      <c r="B182" s="263" t="s">
        <v>478</v>
      </c>
      <c r="C182" s="263">
        <v>7682.05</v>
      </c>
      <c r="D182" s="265">
        <v>7714.6500000000005</v>
      </c>
      <c r="E182" s="265">
        <v>7609.4000000000015</v>
      </c>
      <c r="F182" s="265">
        <v>7536.7500000000009</v>
      </c>
      <c r="G182" s="265">
        <v>7431.5000000000018</v>
      </c>
      <c r="H182" s="265">
        <v>7787.3000000000011</v>
      </c>
      <c r="I182" s="265">
        <v>7892.5499999999993</v>
      </c>
      <c r="J182" s="265">
        <v>7965.2000000000007</v>
      </c>
      <c r="K182" s="263">
        <v>7819.9</v>
      </c>
      <c r="L182" s="263">
        <v>7642</v>
      </c>
      <c r="M182" s="263">
        <v>0.23848</v>
      </c>
    </row>
    <row r="183" spans="1:13">
      <c r="A183" s="282">
        <v>174</v>
      </c>
      <c r="B183" s="263" t="s">
        <v>170</v>
      </c>
      <c r="C183" s="263">
        <v>29320.7</v>
      </c>
      <c r="D183" s="265">
        <v>29675.833333333332</v>
      </c>
      <c r="E183" s="265">
        <v>28695.866666666665</v>
      </c>
      <c r="F183" s="265">
        <v>28071.033333333333</v>
      </c>
      <c r="G183" s="265">
        <v>27091.066666666666</v>
      </c>
      <c r="H183" s="265">
        <v>30300.666666666664</v>
      </c>
      <c r="I183" s="265">
        <v>31280.633333333331</v>
      </c>
      <c r="J183" s="265">
        <v>31905.466666666664</v>
      </c>
      <c r="K183" s="263">
        <v>30655.8</v>
      </c>
      <c r="L183" s="263">
        <v>29051</v>
      </c>
      <c r="M183" s="263">
        <v>0.72618000000000005</v>
      </c>
    </row>
    <row r="184" spans="1:13">
      <c r="A184" s="282">
        <v>175</v>
      </c>
      <c r="B184" s="263" t="s">
        <v>173</v>
      </c>
      <c r="C184" s="263">
        <v>1345.05</v>
      </c>
      <c r="D184" s="265">
        <v>1351.2166666666667</v>
      </c>
      <c r="E184" s="265">
        <v>1316.4333333333334</v>
      </c>
      <c r="F184" s="265">
        <v>1287.8166666666666</v>
      </c>
      <c r="G184" s="265">
        <v>1253.0333333333333</v>
      </c>
      <c r="H184" s="265">
        <v>1379.8333333333335</v>
      </c>
      <c r="I184" s="265">
        <v>1414.6166666666668</v>
      </c>
      <c r="J184" s="265">
        <v>1443.2333333333336</v>
      </c>
      <c r="K184" s="263">
        <v>1386</v>
      </c>
      <c r="L184" s="263">
        <v>1322.6</v>
      </c>
      <c r="M184" s="263">
        <v>24.997450000000001</v>
      </c>
    </row>
    <row r="185" spans="1:13">
      <c r="A185" s="282">
        <v>176</v>
      </c>
      <c r="B185" s="263" t="s">
        <v>171</v>
      </c>
      <c r="C185" s="263">
        <v>1795.9</v>
      </c>
      <c r="D185" s="265">
        <v>1799.8999999999999</v>
      </c>
      <c r="E185" s="265">
        <v>1769.9999999999998</v>
      </c>
      <c r="F185" s="265">
        <v>1744.1</v>
      </c>
      <c r="G185" s="265">
        <v>1714.1999999999998</v>
      </c>
      <c r="H185" s="265">
        <v>1825.7999999999997</v>
      </c>
      <c r="I185" s="265">
        <v>1855.6999999999998</v>
      </c>
      <c r="J185" s="265">
        <v>1881.5999999999997</v>
      </c>
      <c r="K185" s="263">
        <v>1829.8</v>
      </c>
      <c r="L185" s="263">
        <v>1774</v>
      </c>
      <c r="M185" s="263">
        <v>2.33616</v>
      </c>
    </row>
    <row r="186" spans="1:13">
      <c r="A186" s="282">
        <v>177</v>
      </c>
      <c r="B186" s="263" t="s">
        <v>169</v>
      </c>
      <c r="C186" s="263">
        <v>329.5</v>
      </c>
      <c r="D186" s="265">
        <v>332.0333333333333</v>
      </c>
      <c r="E186" s="265">
        <v>324.16666666666663</v>
      </c>
      <c r="F186" s="265">
        <v>318.83333333333331</v>
      </c>
      <c r="G186" s="265">
        <v>310.96666666666664</v>
      </c>
      <c r="H186" s="265">
        <v>337.36666666666662</v>
      </c>
      <c r="I186" s="265">
        <v>345.23333333333329</v>
      </c>
      <c r="J186" s="265">
        <v>350.56666666666661</v>
      </c>
      <c r="K186" s="263">
        <v>339.9</v>
      </c>
      <c r="L186" s="263">
        <v>326.7</v>
      </c>
      <c r="M186" s="263">
        <v>412.96147000000002</v>
      </c>
    </row>
    <row r="187" spans="1:13">
      <c r="A187" s="282">
        <v>178</v>
      </c>
      <c r="B187" s="263" t="s">
        <v>168</v>
      </c>
      <c r="C187" s="263">
        <v>89</v>
      </c>
      <c r="D187" s="265">
        <v>89.616666666666674</v>
      </c>
      <c r="E187" s="265">
        <v>87.083333333333343</v>
      </c>
      <c r="F187" s="265">
        <v>85.166666666666671</v>
      </c>
      <c r="G187" s="265">
        <v>82.63333333333334</v>
      </c>
      <c r="H187" s="265">
        <v>91.533333333333346</v>
      </c>
      <c r="I187" s="265">
        <v>94.066666666666677</v>
      </c>
      <c r="J187" s="265">
        <v>95.983333333333348</v>
      </c>
      <c r="K187" s="263">
        <v>92.15</v>
      </c>
      <c r="L187" s="263">
        <v>87.7</v>
      </c>
      <c r="M187" s="263">
        <v>360.41449</v>
      </c>
    </row>
    <row r="188" spans="1:13">
      <c r="A188" s="282">
        <v>179</v>
      </c>
      <c r="B188" s="263" t="s">
        <v>175</v>
      </c>
      <c r="C188" s="263">
        <v>645.15</v>
      </c>
      <c r="D188" s="265">
        <v>647.93333333333339</v>
      </c>
      <c r="E188" s="265">
        <v>636.36666666666679</v>
      </c>
      <c r="F188" s="265">
        <v>627.58333333333337</v>
      </c>
      <c r="G188" s="265">
        <v>616.01666666666677</v>
      </c>
      <c r="H188" s="265">
        <v>656.71666666666681</v>
      </c>
      <c r="I188" s="265">
        <v>668.28333333333342</v>
      </c>
      <c r="J188" s="265">
        <v>677.06666666666683</v>
      </c>
      <c r="K188" s="263">
        <v>659.5</v>
      </c>
      <c r="L188" s="263">
        <v>639.15</v>
      </c>
      <c r="M188" s="263">
        <v>138.31258</v>
      </c>
    </row>
    <row r="189" spans="1:13">
      <c r="A189" s="282">
        <v>180</v>
      </c>
      <c r="B189" s="263" t="s">
        <v>176</v>
      </c>
      <c r="C189" s="263">
        <v>466.65</v>
      </c>
      <c r="D189" s="265">
        <v>465.23333333333335</v>
      </c>
      <c r="E189" s="265">
        <v>458.7166666666667</v>
      </c>
      <c r="F189" s="265">
        <v>450.78333333333336</v>
      </c>
      <c r="G189" s="265">
        <v>444.26666666666671</v>
      </c>
      <c r="H189" s="265">
        <v>473.16666666666669</v>
      </c>
      <c r="I189" s="265">
        <v>479.68333333333334</v>
      </c>
      <c r="J189" s="265">
        <v>487.61666666666667</v>
      </c>
      <c r="K189" s="263">
        <v>471.75</v>
      </c>
      <c r="L189" s="263">
        <v>457.3</v>
      </c>
      <c r="M189" s="263">
        <v>13.87405</v>
      </c>
    </row>
    <row r="190" spans="1:13">
      <c r="A190" s="282">
        <v>181</v>
      </c>
      <c r="B190" s="263" t="s">
        <v>275</v>
      </c>
      <c r="C190" s="263">
        <v>598.1</v>
      </c>
      <c r="D190" s="265">
        <v>600.33333333333337</v>
      </c>
      <c r="E190" s="265">
        <v>589.86666666666679</v>
      </c>
      <c r="F190" s="265">
        <v>581.63333333333344</v>
      </c>
      <c r="G190" s="265">
        <v>571.16666666666686</v>
      </c>
      <c r="H190" s="265">
        <v>608.56666666666672</v>
      </c>
      <c r="I190" s="265">
        <v>619.03333333333319</v>
      </c>
      <c r="J190" s="265">
        <v>627.26666666666665</v>
      </c>
      <c r="K190" s="263">
        <v>610.79999999999995</v>
      </c>
      <c r="L190" s="263">
        <v>592.1</v>
      </c>
      <c r="M190" s="263">
        <v>5.4128600000000002</v>
      </c>
    </row>
    <row r="191" spans="1:13">
      <c r="A191" s="282">
        <v>182</v>
      </c>
      <c r="B191" s="263" t="s">
        <v>188</v>
      </c>
      <c r="C191" s="263">
        <v>536.95000000000005</v>
      </c>
      <c r="D191" s="265">
        <v>539.1</v>
      </c>
      <c r="E191" s="265">
        <v>530.65000000000009</v>
      </c>
      <c r="F191" s="265">
        <v>524.35</v>
      </c>
      <c r="G191" s="265">
        <v>515.90000000000009</v>
      </c>
      <c r="H191" s="265">
        <v>545.40000000000009</v>
      </c>
      <c r="I191" s="265">
        <v>553.85000000000014</v>
      </c>
      <c r="J191" s="265">
        <v>560.15000000000009</v>
      </c>
      <c r="K191" s="263">
        <v>547.54999999999995</v>
      </c>
      <c r="L191" s="263">
        <v>532.79999999999995</v>
      </c>
      <c r="M191" s="263">
        <v>12.924799999999999</v>
      </c>
    </row>
    <row r="192" spans="1:13">
      <c r="A192" s="282">
        <v>183</v>
      </c>
      <c r="B192" s="263" t="s">
        <v>177</v>
      </c>
      <c r="C192" s="263">
        <v>724.6</v>
      </c>
      <c r="D192" s="265">
        <v>730.76666666666677</v>
      </c>
      <c r="E192" s="265">
        <v>712.58333333333348</v>
      </c>
      <c r="F192" s="265">
        <v>700.56666666666672</v>
      </c>
      <c r="G192" s="265">
        <v>682.38333333333344</v>
      </c>
      <c r="H192" s="265">
        <v>742.78333333333353</v>
      </c>
      <c r="I192" s="265">
        <v>760.9666666666667</v>
      </c>
      <c r="J192" s="265">
        <v>772.98333333333358</v>
      </c>
      <c r="K192" s="263">
        <v>748.95</v>
      </c>
      <c r="L192" s="263">
        <v>718.75</v>
      </c>
      <c r="M192" s="263">
        <v>35.713059999999999</v>
      </c>
    </row>
    <row r="193" spans="1:13">
      <c r="A193" s="282">
        <v>184</v>
      </c>
      <c r="B193" s="263" t="s">
        <v>183</v>
      </c>
      <c r="C193" s="263">
        <v>3144.55</v>
      </c>
      <c r="D193" s="265">
        <v>3165.4166666666665</v>
      </c>
      <c r="E193" s="265">
        <v>3105.4833333333331</v>
      </c>
      <c r="F193" s="265">
        <v>3066.4166666666665</v>
      </c>
      <c r="G193" s="265">
        <v>3006.4833333333331</v>
      </c>
      <c r="H193" s="265">
        <v>3204.4833333333331</v>
      </c>
      <c r="I193" s="265">
        <v>3264.4166666666665</v>
      </c>
      <c r="J193" s="265">
        <v>3303.4833333333331</v>
      </c>
      <c r="K193" s="263">
        <v>3225.35</v>
      </c>
      <c r="L193" s="263">
        <v>3126.35</v>
      </c>
      <c r="M193" s="263">
        <v>31.41893</v>
      </c>
    </row>
    <row r="194" spans="1:13">
      <c r="A194" s="282">
        <v>185</v>
      </c>
      <c r="B194" s="263" t="s">
        <v>804</v>
      </c>
      <c r="C194" s="263">
        <v>680.1</v>
      </c>
      <c r="D194" s="265">
        <v>681.46666666666658</v>
      </c>
      <c r="E194" s="265">
        <v>664.93333333333317</v>
      </c>
      <c r="F194" s="265">
        <v>649.76666666666654</v>
      </c>
      <c r="G194" s="265">
        <v>633.23333333333312</v>
      </c>
      <c r="H194" s="265">
        <v>696.63333333333321</v>
      </c>
      <c r="I194" s="265">
        <v>713.16666666666674</v>
      </c>
      <c r="J194" s="265">
        <v>728.33333333333326</v>
      </c>
      <c r="K194" s="263">
        <v>698</v>
      </c>
      <c r="L194" s="263">
        <v>666.3</v>
      </c>
      <c r="M194" s="263">
        <v>82.30341</v>
      </c>
    </row>
    <row r="195" spans="1:13">
      <c r="A195" s="282">
        <v>186</v>
      </c>
      <c r="B195" s="263" t="s">
        <v>179</v>
      </c>
      <c r="C195" s="263">
        <v>298.05</v>
      </c>
      <c r="D195" s="265">
        <v>300.13333333333338</v>
      </c>
      <c r="E195" s="265">
        <v>292.11666666666679</v>
      </c>
      <c r="F195" s="265">
        <v>286.18333333333339</v>
      </c>
      <c r="G195" s="265">
        <v>278.1666666666668</v>
      </c>
      <c r="H195" s="265">
        <v>306.06666666666678</v>
      </c>
      <c r="I195" s="265">
        <v>314.08333333333331</v>
      </c>
      <c r="J195" s="265">
        <v>320.01666666666677</v>
      </c>
      <c r="K195" s="263">
        <v>308.14999999999998</v>
      </c>
      <c r="L195" s="263">
        <v>294.2</v>
      </c>
      <c r="M195" s="263">
        <v>567.40291000000002</v>
      </c>
    </row>
    <row r="196" spans="1:13">
      <c r="A196" s="282">
        <v>187</v>
      </c>
      <c r="B196" s="254" t="s">
        <v>181</v>
      </c>
      <c r="C196" s="254">
        <v>93.6</v>
      </c>
      <c r="D196" s="289">
        <v>94</v>
      </c>
      <c r="E196" s="289">
        <v>92</v>
      </c>
      <c r="F196" s="289">
        <v>90.4</v>
      </c>
      <c r="G196" s="289">
        <v>88.4</v>
      </c>
      <c r="H196" s="289">
        <v>95.6</v>
      </c>
      <c r="I196" s="289">
        <v>97.6</v>
      </c>
      <c r="J196" s="289">
        <v>99.199999999999989</v>
      </c>
      <c r="K196" s="254">
        <v>96</v>
      </c>
      <c r="L196" s="254">
        <v>92.4</v>
      </c>
      <c r="M196" s="254">
        <v>356.31799000000001</v>
      </c>
    </row>
    <row r="197" spans="1:13">
      <c r="A197" s="282">
        <v>188</v>
      </c>
      <c r="B197" s="254" t="s">
        <v>182</v>
      </c>
      <c r="C197" s="254">
        <v>894</v>
      </c>
      <c r="D197" s="289">
        <v>893.91666666666663</v>
      </c>
      <c r="E197" s="289">
        <v>882.08333333333326</v>
      </c>
      <c r="F197" s="289">
        <v>870.16666666666663</v>
      </c>
      <c r="G197" s="289">
        <v>858.33333333333326</v>
      </c>
      <c r="H197" s="289">
        <v>905.83333333333326</v>
      </c>
      <c r="I197" s="289">
        <v>917.66666666666652</v>
      </c>
      <c r="J197" s="289">
        <v>929.58333333333326</v>
      </c>
      <c r="K197" s="254">
        <v>905.75</v>
      </c>
      <c r="L197" s="254">
        <v>882</v>
      </c>
      <c r="M197" s="254">
        <v>169.15293</v>
      </c>
    </row>
    <row r="198" spans="1:13">
      <c r="A198" s="282">
        <v>189</v>
      </c>
      <c r="B198" s="254" t="s">
        <v>184</v>
      </c>
      <c r="C198" s="254">
        <v>983.4</v>
      </c>
      <c r="D198" s="289">
        <v>988.08333333333337</v>
      </c>
      <c r="E198" s="289">
        <v>968.66666666666674</v>
      </c>
      <c r="F198" s="289">
        <v>953.93333333333339</v>
      </c>
      <c r="G198" s="289">
        <v>934.51666666666677</v>
      </c>
      <c r="H198" s="289">
        <v>1002.8166666666667</v>
      </c>
      <c r="I198" s="289">
        <v>1022.2333333333335</v>
      </c>
      <c r="J198" s="289">
        <v>1036.9666666666667</v>
      </c>
      <c r="K198" s="254">
        <v>1007.5</v>
      </c>
      <c r="L198" s="254">
        <v>973.35</v>
      </c>
      <c r="M198" s="254">
        <v>40.286360000000002</v>
      </c>
    </row>
    <row r="199" spans="1:13">
      <c r="A199" s="282">
        <v>190</v>
      </c>
      <c r="B199" s="254" t="s">
        <v>164</v>
      </c>
      <c r="C199" s="254">
        <v>966.7</v>
      </c>
      <c r="D199" s="289">
        <v>978.56666666666661</v>
      </c>
      <c r="E199" s="289">
        <v>945.58333333333326</v>
      </c>
      <c r="F199" s="289">
        <v>924.4666666666667</v>
      </c>
      <c r="G199" s="289">
        <v>891.48333333333335</v>
      </c>
      <c r="H199" s="289">
        <v>999.68333333333317</v>
      </c>
      <c r="I199" s="289">
        <v>1032.6666666666665</v>
      </c>
      <c r="J199" s="289">
        <v>1053.7833333333331</v>
      </c>
      <c r="K199" s="254">
        <v>1011.55</v>
      </c>
      <c r="L199" s="254">
        <v>957.45</v>
      </c>
      <c r="M199" s="254">
        <v>6.61599</v>
      </c>
    </row>
    <row r="200" spans="1:13">
      <c r="A200" s="282">
        <v>191</v>
      </c>
      <c r="B200" s="254" t="s">
        <v>185</v>
      </c>
      <c r="C200" s="254">
        <v>1522.9</v>
      </c>
      <c r="D200" s="289">
        <v>1530.9666666666665</v>
      </c>
      <c r="E200" s="289">
        <v>1501.9333333333329</v>
      </c>
      <c r="F200" s="289">
        <v>1480.9666666666665</v>
      </c>
      <c r="G200" s="289">
        <v>1451.9333333333329</v>
      </c>
      <c r="H200" s="289">
        <v>1551.9333333333329</v>
      </c>
      <c r="I200" s="289">
        <v>1580.9666666666662</v>
      </c>
      <c r="J200" s="289">
        <v>1601.9333333333329</v>
      </c>
      <c r="K200" s="254">
        <v>1560</v>
      </c>
      <c r="L200" s="254">
        <v>1510</v>
      </c>
      <c r="M200" s="254">
        <v>17.89104</v>
      </c>
    </row>
    <row r="201" spans="1:13">
      <c r="A201" s="282">
        <v>192</v>
      </c>
      <c r="B201" s="254" t="s">
        <v>186</v>
      </c>
      <c r="C201" s="254">
        <v>2604.85</v>
      </c>
      <c r="D201" s="289">
        <v>2605.9666666666667</v>
      </c>
      <c r="E201" s="289">
        <v>2576.9333333333334</v>
      </c>
      <c r="F201" s="289">
        <v>2549.0166666666669</v>
      </c>
      <c r="G201" s="289">
        <v>2519.9833333333336</v>
      </c>
      <c r="H201" s="289">
        <v>2633.8833333333332</v>
      </c>
      <c r="I201" s="289">
        <v>2662.916666666667</v>
      </c>
      <c r="J201" s="289">
        <v>2690.833333333333</v>
      </c>
      <c r="K201" s="254">
        <v>2635</v>
      </c>
      <c r="L201" s="254">
        <v>2578.0500000000002</v>
      </c>
      <c r="M201" s="254">
        <v>2.6022099999999999</v>
      </c>
    </row>
    <row r="202" spans="1:13">
      <c r="A202" s="282">
        <v>193</v>
      </c>
      <c r="B202" s="254" t="s">
        <v>187</v>
      </c>
      <c r="C202" s="254">
        <v>377.75</v>
      </c>
      <c r="D202" s="289">
        <v>382.33333333333331</v>
      </c>
      <c r="E202" s="289">
        <v>370.91666666666663</v>
      </c>
      <c r="F202" s="289">
        <v>364.08333333333331</v>
      </c>
      <c r="G202" s="289">
        <v>352.66666666666663</v>
      </c>
      <c r="H202" s="289">
        <v>389.16666666666663</v>
      </c>
      <c r="I202" s="289">
        <v>400.58333333333326</v>
      </c>
      <c r="J202" s="289">
        <v>407.41666666666663</v>
      </c>
      <c r="K202" s="254">
        <v>393.75</v>
      </c>
      <c r="L202" s="254">
        <v>375.5</v>
      </c>
      <c r="M202" s="254">
        <v>15.453189999999999</v>
      </c>
    </row>
    <row r="203" spans="1:13">
      <c r="A203" s="282">
        <v>194</v>
      </c>
      <c r="B203" s="254" t="s">
        <v>510</v>
      </c>
      <c r="C203" s="254">
        <v>736.5</v>
      </c>
      <c r="D203" s="289">
        <v>737.29999999999984</v>
      </c>
      <c r="E203" s="289">
        <v>726.99999999999966</v>
      </c>
      <c r="F203" s="289">
        <v>717.49999999999977</v>
      </c>
      <c r="G203" s="289">
        <v>707.19999999999959</v>
      </c>
      <c r="H203" s="289">
        <v>746.79999999999973</v>
      </c>
      <c r="I203" s="289">
        <v>757.09999999999991</v>
      </c>
      <c r="J203" s="289">
        <v>766.5999999999998</v>
      </c>
      <c r="K203" s="254">
        <v>747.6</v>
      </c>
      <c r="L203" s="254">
        <v>727.8</v>
      </c>
      <c r="M203" s="254">
        <v>4.7588800000000004</v>
      </c>
    </row>
    <row r="204" spans="1:13">
      <c r="A204" s="282">
        <v>195</v>
      </c>
      <c r="B204" s="254" t="s">
        <v>193</v>
      </c>
      <c r="C204" s="254">
        <v>591.75</v>
      </c>
      <c r="D204" s="289">
        <v>596.7833333333333</v>
      </c>
      <c r="E204" s="289">
        <v>580.56666666666661</v>
      </c>
      <c r="F204" s="289">
        <v>569.38333333333333</v>
      </c>
      <c r="G204" s="289">
        <v>553.16666666666663</v>
      </c>
      <c r="H204" s="289">
        <v>607.96666666666658</v>
      </c>
      <c r="I204" s="289">
        <v>624.18333333333328</v>
      </c>
      <c r="J204" s="289">
        <v>635.36666666666656</v>
      </c>
      <c r="K204" s="254">
        <v>613</v>
      </c>
      <c r="L204" s="254">
        <v>585.6</v>
      </c>
      <c r="M204" s="254">
        <v>34.031440000000003</v>
      </c>
    </row>
    <row r="205" spans="1:13">
      <c r="A205" s="282">
        <v>196</v>
      </c>
      <c r="B205" s="254" t="s">
        <v>191</v>
      </c>
      <c r="C205" s="254">
        <v>6200.85</v>
      </c>
      <c r="D205" s="289">
        <v>6356.4833333333336</v>
      </c>
      <c r="E205" s="289">
        <v>6024.3666666666668</v>
      </c>
      <c r="F205" s="289">
        <v>5847.8833333333332</v>
      </c>
      <c r="G205" s="289">
        <v>5515.7666666666664</v>
      </c>
      <c r="H205" s="289">
        <v>6532.9666666666672</v>
      </c>
      <c r="I205" s="289">
        <v>6865.0833333333339</v>
      </c>
      <c r="J205" s="289">
        <v>7041.5666666666675</v>
      </c>
      <c r="K205" s="254">
        <v>6688.6</v>
      </c>
      <c r="L205" s="254">
        <v>6180</v>
      </c>
      <c r="M205" s="254">
        <v>12.72134</v>
      </c>
    </row>
    <row r="206" spans="1:13">
      <c r="A206" s="282">
        <v>197</v>
      </c>
      <c r="B206" s="254" t="s">
        <v>192</v>
      </c>
      <c r="C206" s="254">
        <v>32.75</v>
      </c>
      <c r="D206" s="289">
        <v>32.949999999999996</v>
      </c>
      <c r="E206" s="289">
        <v>32.199999999999989</v>
      </c>
      <c r="F206" s="289">
        <v>31.649999999999991</v>
      </c>
      <c r="G206" s="289">
        <v>30.899999999999984</v>
      </c>
      <c r="H206" s="289">
        <v>33.499999999999993</v>
      </c>
      <c r="I206" s="289">
        <v>34.250000000000007</v>
      </c>
      <c r="J206" s="289">
        <v>34.799999999999997</v>
      </c>
      <c r="K206" s="254">
        <v>33.700000000000003</v>
      </c>
      <c r="L206" s="254">
        <v>32.4</v>
      </c>
      <c r="M206" s="254">
        <v>49.538449999999997</v>
      </c>
    </row>
    <row r="207" spans="1:13">
      <c r="A207" s="282">
        <v>198</v>
      </c>
      <c r="B207" s="254" t="s">
        <v>189</v>
      </c>
      <c r="C207" s="254">
        <v>1130.3499999999999</v>
      </c>
      <c r="D207" s="289">
        <v>1125.2499999999998</v>
      </c>
      <c r="E207" s="289">
        <v>1116.6999999999996</v>
      </c>
      <c r="F207" s="289">
        <v>1103.0499999999997</v>
      </c>
      <c r="G207" s="289">
        <v>1094.4999999999995</v>
      </c>
      <c r="H207" s="289">
        <v>1138.8999999999996</v>
      </c>
      <c r="I207" s="289">
        <v>1147.4499999999998</v>
      </c>
      <c r="J207" s="289">
        <v>1161.0999999999997</v>
      </c>
      <c r="K207" s="254">
        <v>1133.8</v>
      </c>
      <c r="L207" s="254">
        <v>1111.5999999999999</v>
      </c>
      <c r="M207" s="254">
        <v>5.9113899999999999</v>
      </c>
    </row>
    <row r="208" spans="1:13">
      <c r="A208" s="282">
        <v>199</v>
      </c>
      <c r="B208" s="254" t="s">
        <v>141</v>
      </c>
      <c r="C208" s="254">
        <v>522.9</v>
      </c>
      <c r="D208" s="289">
        <v>522.85</v>
      </c>
      <c r="E208" s="289">
        <v>518.30000000000007</v>
      </c>
      <c r="F208" s="289">
        <v>513.70000000000005</v>
      </c>
      <c r="G208" s="289">
        <v>509.15000000000009</v>
      </c>
      <c r="H208" s="289">
        <v>527.45000000000005</v>
      </c>
      <c r="I208" s="289">
        <v>532</v>
      </c>
      <c r="J208" s="289">
        <v>536.6</v>
      </c>
      <c r="K208" s="254">
        <v>527.4</v>
      </c>
      <c r="L208" s="254">
        <v>518.25</v>
      </c>
      <c r="M208" s="254">
        <v>21.28604</v>
      </c>
    </row>
    <row r="209" spans="1:13">
      <c r="A209" s="282">
        <v>200</v>
      </c>
      <c r="B209" s="254" t="s">
        <v>277</v>
      </c>
      <c r="C209" s="254">
        <v>226.65</v>
      </c>
      <c r="D209" s="289">
        <v>227.60000000000002</v>
      </c>
      <c r="E209" s="289">
        <v>224.15000000000003</v>
      </c>
      <c r="F209" s="289">
        <v>221.65</v>
      </c>
      <c r="G209" s="289">
        <v>218.20000000000002</v>
      </c>
      <c r="H209" s="289">
        <v>230.10000000000005</v>
      </c>
      <c r="I209" s="289">
        <v>233.55000000000004</v>
      </c>
      <c r="J209" s="289">
        <v>236.05000000000007</v>
      </c>
      <c r="K209" s="254">
        <v>231.05</v>
      </c>
      <c r="L209" s="254">
        <v>225.1</v>
      </c>
      <c r="M209" s="254">
        <v>3.4067099999999999</v>
      </c>
    </row>
    <row r="210" spans="1:13">
      <c r="A210" s="282">
        <v>201</v>
      </c>
      <c r="B210" s="254" t="s">
        <v>522</v>
      </c>
      <c r="C210" s="254">
        <v>926.3</v>
      </c>
      <c r="D210" s="289">
        <v>935.01666666666677</v>
      </c>
      <c r="E210" s="289">
        <v>911.28333333333353</v>
      </c>
      <c r="F210" s="289">
        <v>896.26666666666677</v>
      </c>
      <c r="G210" s="289">
        <v>872.53333333333353</v>
      </c>
      <c r="H210" s="289">
        <v>950.03333333333353</v>
      </c>
      <c r="I210" s="289">
        <v>973.76666666666688</v>
      </c>
      <c r="J210" s="289">
        <v>988.78333333333353</v>
      </c>
      <c r="K210" s="254">
        <v>958.75</v>
      </c>
      <c r="L210" s="254">
        <v>920</v>
      </c>
      <c r="M210" s="254">
        <v>2.6335099999999998</v>
      </c>
    </row>
    <row r="211" spans="1:13">
      <c r="A211" s="282">
        <v>202</v>
      </c>
      <c r="B211" s="254" t="s">
        <v>118</v>
      </c>
      <c r="C211" s="254">
        <v>8.4499999999999993</v>
      </c>
      <c r="D211" s="289">
        <v>8.4666666666666668</v>
      </c>
      <c r="E211" s="289">
        <v>8.2833333333333332</v>
      </c>
      <c r="F211" s="289">
        <v>8.1166666666666671</v>
      </c>
      <c r="G211" s="289">
        <v>7.9333333333333336</v>
      </c>
      <c r="H211" s="289">
        <v>8.6333333333333329</v>
      </c>
      <c r="I211" s="289">
        <v>8.8166666666666664</v>
      </c>
      <c r="J211" s="289">
        <v>8.9833333333333325</v>
      </c>
      <c r="K211" s="254">
        <v>8.65</v>
      </c>
      <c r="L211" s="254">
        <v>8.3000000000000007</v>
      </c>
      <c r="M211" s="254">
        <v>923.43831</v>
      </c>
    </row>
    <row r="212" spans="1:13">
      <c r="A212" s="282">
        <v>203</v>
      </c>
      <c r="B212" s="254" t="s">
        <v>195</v>
      </c>
      <c r="C212" s="254">
        <v>941.5</v>
      </c>
      <c r="D212" s="289">
        <v>950.31666666666661</v>
      </c>
      <c r="E212" s="289">
        <v>926.28333333333319</v>
      </c>
      <c r="F212" s="289">
        <v>911.06666666666661</v>
      </c>
      <c r="G212" s="289">
        <v>887.03333333333319</v>
      </c>
      <c r="H212" s="289">
        <v>965.53333333333319</v>
      </c>
      <c r="I212" s="289">
        <v>989.56666666666649</v>
      </c>
      <c r="J212" s="289">
        <v>1004.7833333333332</v>
      </c>
      <c r="K212" s="254">
        <v>974.35</v>
      </c>
      <c r="L212" s="254">
        <v>935.1</v>
      </c>
      <c r="M212" s="254">
        <v>15.570740000000001</v>
      </c>
    </row>
    <row r="213" spans="1:13">
      <c r="A213" s="282">
        <v>204</v>
      </c>
      <c r="B213" s="254" t="s">
        <v>528</v>
      </c>
      <c r="C213" s="254">
        <v>2149.5</v>
      </c>
      <c r="D213" s="289">
        <v>2151.5666666666671</v>
      </c>
      <c r="E213" s="289">
        <v>2139.0833333333339</v>
      </c>
      <c r="F213" s="289">
        <v>2128.666666666667</v>
      </c>
      <c r="G213" s="289">
        <v>2116.1833333333338</v>
      </c>
      <c r="H213" s="289">
        <v>2161.983333333334</v>
      </c>
      <c r="I213" s="289">
        <v>2174.4666666666667</v>
      </c>
      <c r="J213" s="289">
        <v>2184.8833333333341</v>
      </c>
      <c r="K213" s="254">
        <v>2164.0500000000002</v>
      </c>
      <c r="L213" s="254">
        <v>2141.15</v>
      </c>
      <c r="M213" s="254">
        <v>1.14971</v>
      </c>
    </row>
    <row r="214" spans="1:13">
      <c r="A214" s="282">
        <v>205</v>
      </c>
      <c r="B214" s="254" t="s">
        <v>196</v>
      </c>
      <c r="C214" s="289">
        <v>470.1</v>
      </c>
      <c r="D214" s="289">
        <v>471.81666666666666</v>
      </c>
      <c r="E214" s="289">
        <v>466.08333333333331</v>
      </c>
      <c r="F214" s="289">
        <v>462.06666666666666</v>
      </c>
      <c r="G214" s="289">
        <v>456.33333333333331</v>
      </c>
      <c r="H214" s="289">
        <v>475.83333333333331</v>
      </c>
      <c r="I214" s="289">
        <v>481.56666666666666</v>
      </c>
      <c r="J214" s="289">
        <v>485.58333333333331</v>
      </c>
      <c r="K214" s="289">
        <v>477.55</v>
      </c>
      <c r="L214" s="289">
        <v>467.8</v>
      </c>
      <c r="M214" s="289">
        <v>177.30690999999999</v>
      </c>
    </row>
    <row r="215" spans="1:13">
      <c r="A215" s="282">
        <v>206</v>
      </c>
      <c r="B215" s="254" t="s">
        <v>197</v>
      </c>
      <c r="C215" s="289">
        <v>14.05</v>
      </c>
      <c r="D215" s="289">
        <v>14.133333333333333</v>
      </c>
      <c r="E215" s="289">
        <v>13.916666666666666</v>
      </c>
      <c r="F215" s="289">
        <v>13.783333333333333</v>
      </c>
      <c r="G215" s="289">
        <v>13.566666666666666</v>
      </c>
      <c r="H215" s="289">
        <v>14.266666666666666</v>
      </c>
      <c r="I215" s="289">
        <v>14.483333333333334</v>
      </c>
      <c r="J215" s="289">
        <v>14.616666666666665</v>
      </c>
      <c r="K215" s="289">
        <v>14.35</v>
      </c>
      <c r="L215" s="289">
        <v>14</v>
      </c>
      <c r="M215" s="289">
        <v>799.98707000000002</v>
      </c>
    </row>
    <row r="216" spans="1:13">
      <c r="A216" s="282">
        <v>207</v>
      </c>
      <c r="B216" s="254" t="s">
        <v>198</v>
      </c>
      <c r="C216" s="289">
        <v>197.4</v>
      </c>
      <c r="D216" s="289">
        <v>197.11666666666665</v>
      </c>
      <c r="E216" s="289">
        <v>192.48333333333329</v>
      </c>
      <c r="F216" s="289">
        <v>187.56666666666663</v>
      </c>
      <c r="G216" s="289">
        <v>182.93333333333328</v>
      </c>
      <c r="H216" s="289">
        <v>202.0333333333333</v>
      </c>
      <c r="I216" s="289">
        <v>206.66666666666669</v>
      </c>
      <c r="J216" s="289">
        <v>211.58333333333331</v>
      </c>
      <c r="K216" s="289">
        <v>201.75</v>
      </c>
      <c r="L216" s="289">
        <v>192.2</v>
      </c>
      <c r="M216" s="289">
        <v>157.09132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80"/>
      <c r="B1" s="580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44308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77" t="s">
        <v>16</v>
      </c>
      <c r="B9" s="578" t="s">
        <v>18</v>
      </c>
      <c r="C9" s="576" t="s">
        <v>19</v>
      </c>
      <c r="D9" s="576" t="s">
        <v>20</v>
      </c>
      <c r="E9" s="576" t="s">
        <v>21</v>
      </c>
      <c r="F9" s="576"/>
      <c r="G9" s="576"/>
      <c r="H9" s="576" t="s">
        <v>22</v>
      </c>
      <c r="I9" s="576"/>
      <c r="J9" s="576"/>
      <c r="K9" s="260"/>
      <c r="L9" s="267"/>
      <c r="M9" s="268"/>
    </row>
    <row r="10" spans="1:15" ht="42.75" customHeight="1">
      <c r="A10" s="572"/>
      <c r="B10" s="574"/>
      <c r="C10" s="579" t="s">
        <v>23</v>
      </c>
      <c r="D10" s="579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497" t="s">
        <v>284</v>
      </c>
      <c r="C11" s="494">
        <v>26511.65</v>
      </c>
      <c r="D11" s="495">
        <v>26953.533333333336</v>
      </c>
      <c r="E11" s="495">
        <v>25937.066666666673</v>
      </c>
      <c r="F11" s="495">
        <v>25362.483333333337</v>
      </c>
      <c r="G11" s="495">
        <v>24346.016666666674</v>
      </c>
      <c r="H11" s="495">
        <v>27528.116666666672</v>
      </c>
      <c r="I11" s="495">
        <v>28544.583333333339</v>
      </c>
      <c r="J11" s="495">
        <v>29119.166666666672</v>
      </c>
      <c r="K11" s="494">
        <v>27970</v>
      </c>
      <c r="L11" s="494">
        <v>26378.95</v>
      </c>
      <c r="M11" s="494">
        <v>6.2050000000000001E-2</v>
      </c>
    </row>
    <row r="12" spans="1:15" ht="12" customHeight="1">
      <c r="A12" s="254">
        <v>2</v>
      </c>
      <c r="B12" s="497" t="s">
        <v>785</v>
      </c>
      <c r="C12" s="494">
        <v>1395.4</v>
      </c>
      <c r="D12" s="495">
        <v>1398.1666666666667</v>
      </c>
      <c r="E12" s="495">
        <v>1378.3333333333335</v>
      </c>
      <c r="F12" s="495">
        <v>1361.2666666666667</v>
      </c>
      <c r="G12" s="495">
        <v>1341.4333333333334</v>
      </c>
      <c r="H12" s="495">
        <v>1415.2333333333336</v>
      </c>
      <c r="I12" s="495">
        <v>1435.0666666666671</v>
      </c>
      <c r="J12" s="495">
        <v>1452.1333333333337</v>
      </c>
      <c r="K12" s="494">
        <v>1418</v>
      </c>
      <c r="L12" s="494">
        <v>1381.1</v>
      </c>
      <c r="M12" s="494">
        <v>1.7367600000000001</v>
      </c>
    </row>
    <row r="13" spans="1:15" ht="12" customHeight="1">
      <c r="A13" s="254">
        <v>3</v>
      </c>
      <c r="B13" s="497" t="s">
        <v>816</v>
      </c>
      <c r="C13" s="494">
        <v>1501.8</v>
      </c>
      <c r="D13" s="495">
        <v>1509.55</v>
      </c>
      <c r="E13" s="495">
        <v>1484.75</v>
      </c>
      <c r="F13" s="495">
        <v>1467.7</v>
      </c>
      <c r="G13" s="495">
        <v>1442.9</v>
      </c>
      <c r="H13" s="495">
        <v>1526.6</v>
      </c>
      <c r="I13" s="495">
        <v>1551.3999999999996</v>
      </c>
      <c r="J13" s="495">
        <v>1568.4499999999998</v>
      </c>
      <c r="K13" s="494">
        <v>1534.35</v>
      </c>
      <c r="L13" s="494">
        <v>1492.5</v>
      </c>
      <c r="M13" s="494">
        <v>0.14613999999999999</v>
      </c>
    </row>
    <row r="14" spans="1:15" ht="12" customHeight="1">
      <c r="A14" s="254">
        <v>4</v>
      </c>
      <c r="B14" s="497" t="s">
        <v>38</v>
      </c>
      <c r="C14" s="494">
        <v>1825.8</v>
      </c>
      <c r="D14" s="495">
        <v>1871.9333333333334</v>
      </c>
      <c r="E14" s="495">
        <v>1763.8666666666668</v>
      </c>
      <c r="F14" s="495">
        <v>1701.9333333333334</v>
      </c>
      <c r="G14" s="495">
        <v>1593.8666666666668</v>
      </c>
      <c r="H14" s="495">
        <v>1933.8666666666668</v>
      </c>
      <c r="I14" s="495">
        <v>2041.9333333333334</v>
      </c>
      <c r="J14" s="495">
        <v>2103.8666666666668</v>
      </c>
      <c r="K14" s="494">
        <v>1980</v>
      </c>
      <c r="L14" s="494">
        <v>1810</v>
      </c>
      <c r="M14" s="494">
        <v>58.73433</v>
      </c>
    </row>
    <row r="15" spans="1:15" ht="12" customHeight="1">
      <c r="A15" s="254">
        <v>5</v>
      </c>
      <c r="B15" s="497" t="s">
        <v>285</v>
      </c>
      <c r="C15" s="494">
        <v>1856.75</v>
      </c>
      <c r="D15" s="495">
        <v>1859.8999999999999</v>
      </c>
      <c r="E15" s="495">
        <v>1826.8499999999997</v>
      </c>
      <c r="F15" s="495">
        <v>1796.9499999999998</v>
      </c>
      <c r="G15" s="495">
        <v>1763.8999999999996</v>
      </c>
      <c r="H15" s="495">
        <v>1889.7999999999997</v>
      </c>
      <c r="I15" s="495">
        <v>1922.85</v>
      </c>
      <c r="J15" s="495">
        <v>1952.7499999999998</v>
      </c>
      <c r="K15" s="494">
        <v>1892.95</v>
      </c>
      <c r="L15" s="494">
        <v>1830</v>
      </c>
      <c r="M15" s="494">
        <v>0.24854999999999999</v>
      </c>
    </row>
    <row r="16" spans="1:15" ht="12" customHeight="1">
      <c r="A16" s="254">
        <v>6</v>
      </c>
      <c r="B16" s="497" t="s">
        <v>286</v>
      </c>
      <c r="C16" s="494">
        <v>1259.1500000000001</v>
      </c>
      <c r="D16" s="495">
        <v>1246.2166666666667</v>
      </c>
      <c r="E16" s="495">
        <v>1210.4333333333334</v>
      </c>
      <c r="F16" s="495">
        <v>1161.7166666666667</v>
      </c>
      <c r="G16" s="495">
        <v>1125.9333333333334</v>
      </c>
      <c r="H16" s="495">
        <v>1294.9333333333334</v>
      </c>
      <c r="I16" s="495">
        <v>1330.7166666666667</v>
      </c>
      <c r="J16" s="495">
        <v>1379.4333333333334</v>
      </c>
      <c r="K16" s="494">
        <v>1282</v>
      </c>
      <c r="L16" s="494">
        <v>1197.5</v>
      </c>
      <c r="M16" s="494">
        <v>3.4331100000000001</v>
      </c>
    </row>
    <row r="17" spans="1:13" ht="12" customHeight="1">
      <c r="A17" s="254">
        <v>7</v>
      </c>
      <c r="B17" s="497" t="s">
        <v>222</v>
      </c>
      <c r="C17" s="494">
        <v>1041.3</v>
      </c>
      <c r="D17" s="495">
        <v>1038.7666666666667</v>
      </c>
      <c r="E17" s="495">
        <v>1022.5333333333333</v>
      </c>
      <c r="F17" s="495">
        <v>1003.7666666666667</v>
      </c>
      <c r="G17" s="495">
        <v>987.5333333333333</v>
      </c>
      <c r="H17" s="495">
        <v>1057.5333333333333</v>
      </c>
      <c r="I17" s="495">
        <v>1073.7666666666664</v>
      </c>
      <c r="J17" s="495">
        <v>1092.5333333333333</v>
      </c>
      <c r="K17" s="494">
        <v>1055</v>
      </c>
      <c r="L17" s="494">
        <v>1020</v>
      </c>
      <c r="M17" s="494">
        <v>14.783060000000001</v>
      </c>
    </row>
    <row r="18" spans="1:13" ht="12" customHeight="1">
      <c r="A18" s="254">
        <v>8</v>
      </c>
      <c r="B18" s="497" t="s">
        <v>734</v>
      </c>
      <c r="C18" s="494">
        <v>722.2</v>
      </c>
      <c r="D18" s="495">
        <v>728.76666666666677</v>
      </c>
      <c r="E18" s="495">
        <v>709.58333333333348</v>
      </c>
      <c r="F18" s="495">
        <v>696.9666666666667</v>
      </c>
      <c r="G18" s="495">
        <v>677.78333333333342</v>
      </c>
      <c r="H18" s="495">
        <v>741.38333333333355</v>
      </c>
      <c r="I18" s="495">
        <v>760.56666666666672</v>
      </c>
      <c r="J18" s="495">
        <v>773.18333333333362</v>
      </c>
      <c r="K18" s="494">
        <v>747.95</v>
      </c>
      <c r="L18" s="494">
        <v>716.15</v>
      </c>
      <c r="M18" s="494">
        <v>13.6274</v>
      </c>
    </row>
    <row r="19" spans="1:13" ht="12" customHeight="1">
      <c r="A19" s="254">
        <v>9</v>
      </c>
      <c r="B19" s="497" t="s">
        <v>735</v>
      </c>
      <c r="C19" s="494">
        <v>1434.7</v>
      </c>
      <c r="D19" s="495">
        <v>1431.25</v>
      </c>
      <c r="E19" s="495">
        <v>1414.45</v>
      </c>
      <c r="F19" s="495">
        <v>1394.2</v>
      </c>
      <c r="G19" s="495">
        <v>1377.4</v>
      </c>
      <c r="H19" s="495">
        <v>1451.5</v>
      </c>
      <c r="I19" s="495">
        <v>1468.3000000000002</v>
      </c>
      <c r="J19" s="495">
        <v>1488.55</v>
      </c>
      <c r="K19" s="494">
        <v>1448.05</v>
      </c>
      <c r="L19" s="494">
        <v>1411</v>
      </c>
      <c r="M19" s="494">
        <v>2.8711099999999998</v>
      </c>
    </row>
    <row r="20" spans="1:13" ht="12" customHeight="1">
      <c r="A20" s="254">
        <v>10</v>
      </c>
      <c r="B20" s="497" t="s">
        <v>287</v>
      </c>
      <c r="C20" s="494">
        <v>2244.6999999999998</v>
      </c>
      <c r="D20" s="495">
        <v>2255.8166666666666</v>
      </c>
      <c r="E20" s="495">
        <v>2218.8833333333332</v>
      </c>
      <c r="F20" s="495">
        <v>2193.0666666666666</v>
      </c>
      <c r="G20" s="495">
        <v>2156.1333333333332</v>
      </c>
      <c r="H20" s="495">
        <v>2281.6333333333332</v>
      </c>
      <c r="I20" s="495">
        <v>2318.5666666666666</v>
      </c>
      <c r="J20" s="495">
        <v>2344.3833333333332</v>
      </c>
      <c r="K20" s="494">
        <v>2292.75</v>
      </c>
      <c r="L20" s="494">
        <v>2230</v>
      </c>
      <c r="M20" s="494">
        <v>0.22639999999999999</v>
      </c>
    </row>
    <row r="21" spans="1:13" ht="12" customHeight="1">
      <c r="A21" s="254">
        <v>11</v>
      </c>
      <c r="B21" s="497" t="s">
        <v>288</v>
      </c>
      <c r="C21" s="494">
        <v>14839.9</v>
      </c>
      <c r="D21" s="495">
        <v>14860</v>
      </c>
      <c r="E21" s="495">
        <v>14730</v>
      </c>
      <c r="F21" s="495">
        <v>14620.1</v>
      </c>
      <c r="G21" s="495">
        <v>14490.1</v>
      </c>
      <c r="H21" s="495">
        <v>14969.9</v>
      </c>
      <c r="I21" s="495">
        <v>15099.9</v>
      </c>
      <c r="J21" s="495">
        <v>15209.8</v>
      </c>
      <c r="K21" s="494">
        <v>14990</v>
      </c>
      <c r="L21" s="494">
        <v>14750.1</v>
      </c>
      <c r="M21" s="494">
        <v>0.11046</v>
      </c>
    </row>
    <row r="22" spans="1:13" ht="12" customHeight="1">
      <c r="A22" s="254">
        <v>12</v>
      </c>
      <c r="B22" s="497" t="s">
        <v>40</v>
      </c>
      <c r="C22" s="494">
        <v>1142.75</v>
      </c>
      <c r="D22" s="495">
        <v>1148.5</v>
      </c>
      <c r="E22" s="495">
        <v>1119.3</v>
      </c>
      <c r="F22" s="495">
        <v>1095.8499999999999</v>
      </c>
      <c r="G22" s="495">
        <v>1066.6499999999999</v>
      </c>
      <c r="H22" s="495">
        <v>1171.95</v>
      </c>
      <c r="I22" s="495">
        <v>1201.1499999999999</v>
      </c>
      <c r="J22" s="495">
        <v>1224.6000000000001</v>
      </c>
      <c r="K22" s="494">
        <v>1177.7</v>
      </c>
      <c r="L22" s="494">
        <v>1125.05</v>
      </c>
      <c r="M22" s="494">
        <v>82.611720000000005</v>
      </c>
    </row>
    <row r="23" spans="1:13">
      <c r="A23" s="254">
        <v>13</v>
      </c>
      <c r="B23" s="497" t="s">
        <v>289</v>
      </c>
      <c r="C23" s="494">
        <v>1043.95</v>
      </c>
      <c r="D23" s="495">
        <v>1055.6499999999999</v>
      </c>
      <c r="E23" s="495">
        <v>1025.2999999999997</v>
      </c>
      <c r="F23" s="495">
        <v>1006.6499999999999</v>
      </c>
      <c r="G23" s="495">
        <v>976.29999999999973</v>
      </c>
      <c r="H23" s="495">
        <v>1074.2999999999997</v>
      </c>
      <c r="I23" s="495">
        <v>1104.6499999999996</v>
      </c>
      <c r="J23" s="495">
        <v>1123.2999999999997</v>
      </c>
      <c r="K23" s="494">
        <v>1086</v>
      </c>
      <c r="L23" s="494">
        <v>1037</v>
      </c>
      <c r="M23" s="494">
        <v>4.7754899999999996</v>
      </c>
    </row>
    <row r="24" spans="1:13">
      <c r="A24" s="254">
        <v>14</v>
      </c>
      <c r="B24" s="497" t="s">
        <v>41</v>
      </c>
      <c r="C24" s="494">
        <v>720.45</v>
      </c>
      <c r="D24" s="495">
        <v>725.44999999999993</v>
      </c>
      <c r="E24" s="495">
        <v>704.99999999999989</v>
      </c>
      <c r="F24" s="495">
        <v>689.55</v>
      </c>
      <c r="G24" s="495">
        <v>669.09999999999991</v>
      </c>
      <c r="H24" s="495">
        <v>740.89999999999986</v>
      </c>
      <c r="I24" s="495">
        <v>761.34999999999991</v>
      </c>
      <c r="J24" s="495">
        <v>776.79999999999984</v>
      </c>
      <c r="K24" s="494">
        <v>745.9</v>
      </c>
      <c r="L24" s="494">
        <v>710</v>
      </c>
      <c r="M24" s="494">
        <v>213.15167</v>
      </c>
    </row>
    <row r="25" spans="1:13">
      <c r="A25" s="254">
        <v>15</v>
      </c>
      <c r="B25" s="497" t="s">
        <v>831</v>
      </c>
      <c r="C25" s="494">
        <v>1154</v>
      </c>
      <c r="D25" s="495">
        <v>1167.0666666666666</v>
      </c>
      <c r="E25" s="495">
        <v>1120.1333333333332</v>
      </c>
      <c r="F25" s="495">
        <v>1086.2666666666667</v>
      </c>
      <c r="G25" s="495">
        <v>1039.3333333333333</v>
      </c>
      <c r="H25" s="495">
        <v>1200.9333333333332</v>
      </c>
      <c r="I25" s="495">
        <v>1247.8666666666666</v>
      </c>
      <c r="J25" s="495">
        <v>1281.7333333333331</v>
      </c>
      <c r="K25" s="494">
        <v>1214</v>
      </c>
      <c r="L25" s="494">
        <v>1133.2</v>
      </c>
      <c r="M25" s="494">
        <v>21.50909</v>
      </c>
    </row>
    <row r="26" spans="1:13">
      <c r="A26" s="254">
        <v>16</v>
      </c>
      <c r="B26" s="497" t="s">
        <v>290</v>
      </c>
      <c r="C26" s="494">
        <v>1020.7</v>
      </c>
      <c r="D26" s="495">
        <v>1029.5</v>
      </c>
      <c r="E26" s="495">
        <v>1006.3</v>
      </c>
      <c r="F26" s="495">
        <v>991.9</v>
      </c>
      <c r="G26" s="495">
        <v>968.69999999999993</v>
      </c>
      <c r="H26" s="495">
        <v>1043.9000000000001</v>
      </c>
      <c r="I26" s="495">
        <v>1067.0999999999999</v>
      </c>
      <c r="J26" s="495">
        <v>1081.5</v>
      </c>
      <c r="K26" s="494">
        <v>1052.7</v>
      </c>
      <c r="L26" s="494">
        <v>1015.1</v>
      </c>
      <c r="M26" s="494">
        <v>7.2537200000000004</v>
      </c>
    </row>
    <row r="27" spans="1:13">
      <c r="A27" s="254">
        <v>17</v>
      </c>
      <c r="B27" s="497" t="s">
        <v>223</v>
      </c>
      <c r="C27" s="494">
        <v>117.3</v>
      </c>
      <c r="D27" s="495">
        <v>117.96666666666665</v>
      </c>
      <c r="E27" s="495">
        <v>115.33333333333331</v>
      </c>
      <c r="F27" s="495">
        <v>113.36666666666666</v>
      </c>
      <c r="G27" s="495">
        <v>110.73333333333332</v>
      </c>
      <c r="H27" s="495">
        <v>119.93333333333331</v>
      </c>
      <c r="I27" s="495">
        <v>122.56666666666666</v>
      </c>
      <c r="J27" s="495">
        <v>124.5333333333333</v>
      </c>
      <c r="K27" s="494">
        <v>120.6</v>
      </c>
      <c r="L27" s="494">
        <v>116</v>
      </c>
      <c r="M27" s="494">
        <v>36.983559999999997</v>
      </c>
    </row>
    <row r="28" spans="1:13">
      <c r="A28" s="254">
        <v>18</v>
      </c>
      <c r="B28" s="497" t="s">
        <v>224</v>
      </c>
      <c r="C28" s="494">
        <v>173.85</v>
      </c>
      <c r="D28" s="495">
        <v>172.33333333333334</v>
      </c>
      <c r="E28" s="495">
        <v>168.51666666666668</v>
      </c>
      <c r="F28" s="495">
        <v>163.18333333333334</v>
      </c>
      <c r="G28" s="495">
        <v>159.36666666666667</v>
      </c>
      <c r="H28" s="495">
        <v>177.66666666666669</v>
      </c>
      <c r="I28" s="495">
        <v>181.48333333333335</v>
      </c>
      <c r="J28" s="495">
        <v>186.81666666666669</v>
      </c>
      <c r="K28" s="494">
        <v>176.15</v>
      </c>
      <c r="L28" s="494">
        <v>167</v>
      </c>
      <c r="M28" s="494">
        <v>43.050980000000003</v>
      </c>
    </row>
    <row r="29" spans="1:13">
      <c r="A29" s="254">
        <v>19</v>
      </c>
      <c r="B29" s="497" t="s">
        <v>291</v>
      </c>
      <c r="C29" s="494">
        <v>375.4</v>
      </c>
      <c r="D29" s="495">
        <v>375.9666666666667</v>
      </c>
      <c r="E29" s="495">
        <v>364.43333333333339</v>
      </c>
      <c r="F29" s="495">
        <v>353.4666666666667</v>
      </c>
      <c r="G29" s="495">
        <v>341.93333333333339</v>
      </c>
      <c r="H29" s="495">
        <v>386.93333333333339</v>
      </c>
      <c r="I29" s="495">
        <v>398.4666666666667</v>
      </c>
      <c r="J29" s="495">
        <v>409.43333333333339</v>
      </c>
      <c r="K29" s="494">
        <v>387.5</v>
      </c>
      <c r="L29" s="494">
        <v>365</v>
      </c>
      <c r="M29" s="494">
        <v>7.6714900000000004</v>
      </c>
    </row>
    <row r="30" spans="1:13">
      <c r="A30" s="254">
        <v>20</v>
      </c>
      <c r="B30" s="497" t="s">
        <v>292</v>
      </c>
      <c r="C30" s="494">
        <v>286.64999999999998</v>
      </c>
      <c r="D30" s="495">
        <v>286.38333333333333</v>
      </c>
      <c r="E30" s="495">
        <v>282.91666666666663</v>
      </c>
      <c r="F30" s="495">
        <v>279.18333333333328</v>
      </c>
      <c r="G30" s="495">
        <v>275.71666666666658</v>
      </c>
      <c r="H30" s="495">
        <v>290.11666666666667</v>
      </c>
      <c r="I30" s="495">
        <v>293.58333333333337</v>
      </c>
      <c r="J30" s="495">
        <v>297.31666666666672</v>
      </c>
      <c r="K30" s="494">
        <v>289.85000000000002</v>
      </c>
      <c r="L30" s="494">
        <v>282.64999999999998</v>
      </c>
      <c r="M30" s="494">
        <v>3.15211</v>
      </c>
    </row>
    <row r="31" spans="1:13">
      <c r="A31" s="254">
        <v>21</v>
      </c>
      <c r="B31" s="497" t="s">
        <v>736</v>
      </c>
      <c r="C31" s="494">
        <v>5343.75</v>
      </c>
      <c r="D31" s="495">
        <v>5361.9333333333334</v>
      </c>
      <c r="E31" s="495">
        <v>5253.8166666666666</v>
      </c>
      <c r="F31" s="495">
        <v>5163.8833333333332</v>
      </c>
      <c r="G31" s="495">
        <v>5055.7666666666664</v>
      </c>
      <c r="H31" s="495">
        <v>5451.8666666666668</v>
      </c>
      <c r="I31" s="495">
        <v>5559.9833333333336</v>
      </c>
      <c r="J31" s="495">
        <v>5649.916666666667</v>
      </c>
      <c r="K31" s="494">
        <v>5470.05</v>
      </c>
      <c r="L31" s="494">
        <v>5272</v>
      </c>
      <c r="M31" s="494">
        <v>0.35547000000000001</v>
      </c>
    </row>
    <row r="32" spans="1:13">
      <c r="A32" s="254">
        <v>22</v>
      </c>
      <c r="B32" s="497" t="s">
        <v>225</v>
      </c>
      <c r="C32" s="494">
        <v>1797.4</v>
      </c>
      <c r="D32" s="495">
        <v>1779.5</v>
      </c>
      <c r="E32" s="495">
        <v>1749</v>
      </c>
      <c r="F32" s="495">
        <v>1700.6</v>
      </c>
      <c r="G32" s="495">
        <v>1670.1</v>
      </c>
      <c r="H32" s="495">
        <v>1827.9</v>
      </c>
      <c r="I32" s="495">
        <v>1858.4</v>
      </c>
      <c r="J32" s="495">
        <v>1906.8000000000002</v>
      </c>
      <c r="K32" s="494">
        <v>1810</v>
      </c>
      <c r="L32" s="494">
        <v>1731.1</v>
      </c>
      <c r="M32" s="494">
        <v>3.8530700000000002</v>
      </c>
    </row>
    <row r="33" spans="1:13">
      <c r="A33" s="254">
        <v>23</v>
      </c>
      <c r="B33" s="497" t="s">
        <v>293</v>
      </c>
      <c r="C33" s="494">
        <v>2208.85</v>
      </c>
      <c r="D33" s="495">
        <v>2209.8666666666668</v>
      </c>
      <c r="E33" s="495">
        <v>2188.9833333333336</v>
      </c>
      <c r="F33" s="495">
        <v>2169.1166666666668</v>
      </c>
      <c r="G33" s="495">
        <v>2148.2333333333336</v>
      </c>
      <c r="H33" s="495">
        <v>2229.7333333333336</v>
      </c>
      <c r="I33" s="495">
        <v>2250.6166666666668</v>
      </c>
      <c r="J33" s="495">
        <v>2270.4833333333336</v>
      </c>
      <c r="K33" s="494">
        <v>2230.75</v>
      </c>
      <c r="L33" s="494">
        <v>2190</v>
      </c>
      <c r="M33" s="494">
        <v>6.7540000000000003E-2</v>
      </c>
    </row>
    <row r="34" spans="1:13">
      <c r="A34" s="254">
        <v>24</v>
      </c>
      <c r="B34" s="497" t="s">
        <v>737</v>
      </c>
      <c r="C34" s="494">
        <v>105.05</v>
      </c>
      <c r="D34" s="495">
        <v>105.28333333333335</v>
      </c>
      <c r="E34" s="495">
        <v>100.86666666666669</v>
      </c>
      <c r="F34" s="495">
        <v>96.683333333333337</v>
      </c>
      <c r="G34" s="495">
        <v>92.26666666666668</v>
      </c>
      <c r="H34" s="495">
        <v>109.4666666666667</v>
      </c>
      <c r="I34" s="495">
        <v>113.88333333333335</v>
      </c>
      <c r="J34" s="495">
        <v>118.06666666666671</v>
      </c>
      <c r="K34" s="494">
        <v>109.7</v>
      </c>
      <c r="L34" s="494">
        <v>101.1</v>
      </c>
      <c r="M34" s="494">
        <v>16.69538</v>
      </c>
    </row>
    <row r="35" spans="1:13">
      <c r="A35" s="254">
        <v>25</v>
      </c>
      <c r="B35" s="497" t="s">
        <v>294</v>
      </c>
      <c r="C35" s="494">
        <v>995.8</v>
      </c>
      <c r="D35" s="495">
        <v>1000.1999999999999</v>
      </c>
      <c r="E35" s="495">
        <v>980.69999999999982</v>
      </c>
      <c r="F35" s="495">
        <v>965.59999999999991</v>
      </c>
      <c r="G35" s="495">
        <v>946.0999999999998</v>
      </c>
      <c r="H35" s="495">
        <v>1015.2999999999998</v>
      </c>
      <c r="I35" s="495">
        <v>1034.8000000000002</v>
      </c>
      <c r="J35" s="495">
        <v>1049.8999999999999</v>
      </c>
      <c r="K35" s="494">
        <v>1019.7</v>
      </c>
      <c r="L35" s="494">
        <v>985.1</v>
      </c>
      <c r="M35" s="494">
        <v>3.86639</v>
      </c>
    </row>
    <row r="36" spans="1:13">
      <c r="A36" s="254">
        <v>26</v>
      </c>
      <c r="B36" s="497" t="s">
        <v>226</v>
      </c>
      <c r="C36" s="494">
        <v>2740.65</v>
      </c>
      <c r="D36" s="495">
        <v>2750.9333333333329</v>
      </c>
      <c r="E36" s="495">
        <v>2721.8666666666659</v>
      </c>
      <c r="F36" s="495">
        <v>2703.083333333333</v>
      </c>
      <c r="G36" s="495">
        <v>2674.016666666666</v>
      </c>
      <c r="H36" s="495">
        <v>2769.7166666666658</v>
      </c>
      <c r="I36" s="495">
        <v>2798.7833333333324</v>
      </c>
      <c r="J36" s="495">
        <v>2817.5666666666657</v>
      </c>
      <c r="K36" s="494">
        <v>2780</v>
      </c>
      <c r="L36" s="494">
        <v>2732.15</v>
      </c>
      <c r="M36" s="494">
        <v>1.3376999999999999</v>
      </c>
    </row>
    <row r="37" spans="1:13">
      <c r="A37" s="254">
        <v>27</v>
      </c>
      <c r="B37" s="497" t="s">
        <v>738</v>
      </c>
      <c r="C37" s="494">
        <v>5739.35</v>
      </c>
      <c r="D37" s="495">
        <v>5775.4666666666672</v>
      </c>
      <c r="E37" s="495">
        <v>5673.9833333333345</v>
      </c>
      <c r="F37" s="495">
        <v>5608.6166666666677</v>
      </c>
      <c r="G37" s="495">
        <v>5507.133333333335</v>
      </c>
      <c r="H37" s="495">
        <v>5840.8333333333339</v>
      </c>
      <c r="I37" s="495">
        <v>5942.3166666666675</v>
      </c>
      <c r="J37" s="495">
        <v>6007.6833333333334</v>
      </c>
      <c r="K37" s="494">
        <v>5876.95</v>
      </c>
      <c r="L37" s="494">
        <v>5710.1</v>
      </c>
      <c r="M37" s="494">
        <v>0.20451</v>
      </c>
    </row>
    <row r="38" spans="1:13">
      <c r="A38" s="254">
        <v>28</v>
      </c>
      <c r="B38" s="497" t="s">
        <v>800</v>
      </c>
      <c r="C38" s="494">
        <v>20.25</v>
      </c>
      <c r="D38" s="495">
        <v>20.383333333333336</v>
      </c>
      <c r="E38" s="495">
        <v>20.066666666666674</v>
      </c>
      <c r="F38" s="495">
        <v>19.883333333333336</v>
      </c>
      <c r="G38" s="495">
        <v>19.566666666666674</v>
      </c>
      <c r="H38" s="495">
        <v>20.566666666666674</v>
      </c>
      <c r="I38" s="495">
        <v>20.883333333333336</v>
      </c>
      <c r="J38" s="495">
        <v>21.066666666666674</v>
      </c>
      <c r="K38" s="494">
        <v>20.7</v>
      </c>
      <c r="L38" s="494">
        <v>20.2</v>
      </c>
      <c r="M38" s="494">
        <v>63.106679999999997</v>
      </c>
    </row>
    <row r="39" spans="1:13">
      <c r="A39" s="254">
        <v>29</v>
      </c>
      <c r="B39" s="497" t="s">
        <v>44</v>
      </c>
      <c r="C39" s="494">
        <v>800.85</v>
      </c>
      <c r="D39" s="495">
        <v>805.18333333333339</v>
      </c>
      <c r="E39" s="495">
        <v>794.46666666666681</v>
      </c>
      <c r="F39" s="495">
        <v>788.08333333333337</v>
      </c>
      <c r="G39" s="495">
        <v>777.36666666666679</v>
      </c>
      <c r="H39" s="495">
        <v>811.56666666666683</v>
      </c>
      <c r="I39" s="495">
        <v>822.28333333333353</v>
      </c>
      <c r="J39" s="495">
        <v>828.66666666666686</v>
      </c>
      <c r="K39" s="494">
        <v>815.9</v>
      </c>
      <c r="L39" s="494">
        <v>798.8</v>
      </c>
      <c r="M39" s="494">
        <v>10.62673</v>
      </c>
    </row>
    <row r="40" spans="1:13">
      <c r="A40" s="254">
        <v>30</v>
      </c>
      <c r="B40" s="497" t="s">
        <v>296</v>
      </c>
      <c r="C40" s="494">
        <v>3178.95</v>
      </c>
      <c r="D40" s="495">
        <v>3150.1</v>
      </c>
      <c r="E40" s="495">
        <v>3110.2</v>
      </c>
      <c r="F40" s="495">
        <v>3041.45</v>
      </c>
      <c r="G40" s="495">
        <v>3001.5499999999997</v>
      </c>
      <c r="H40" s="495">
        <v>3218.85</v>
      </c>
      <c r="I40" s="495">
        <v>3258.7500000000005</v>
      </c>
      <c r="J40" s="495">
        <v>3327.5</v>
      </c>
      <c r="K40" s="494">
        <v>3190</v>
      </c>
      <c r="L40" s="494">
        <v>3081.35</v>
      </c>
      <c r="M40" s="494">
        <v>0.62782000000000004</v>
      </c>
    </row>
    <row r="41" spans="1:13">
      <c r="A41" s="254">
        <v>31</v>
      </c>
      <c r="B41" s="497" t="s">
        <v>45</v>
      </c>
      <c r="C41" s="494">
        <v>295.7</v>
      </c>
      <c r="D41" s="495">
        <v>300.66666666666669</v>
      </c>
      <c r="E41" s="495">
        <v>287.48333333333335</v>
      </c>
      <c r="F41" s="495">
        <v>279.26666666666665</v>
      </c>
      <c r="G41" s="495">
        <v>266.08333333333331</v>
      </c>
      <c r="H41" s="495">
        <v>308.88333333333338</v>
      </c>
      <c r="I41" s="495">
        <v>322.06666666666666</v>
      </c>
      <c r="J41" s="495">
        <v>330.28333333333342</v>
      </c>
      <c r="K41" s="494">
        <v>313.85000000000002</v>
      </c>
      <c r="L41" s="494">
        <v>292.45</v>
      </c>
      <c r="M41" s="494">
        <v>122.22234</v>
      </c>
    </row>
    <row r="42" spans="1:13">
      <c r="A42" s="254">
        <v>32</v>
      </c>
      <c r="B42" s="497" t="s">
        <v>46</v>
      </c>
      <c r="C42" s="494">
        <v>3269.65</v>
      </c>
      <c r="D42" s="495">
        <v>3253.4666666666667</v>
      </c>
      <c r="E42" s="495">
        <v>3197.9333333333334</v>
      </c>
      <c r="F42" s="495">
        <v>3126.2166666666667</v>
      </c>
      <c r="G42" s="495">
        <v>3070.6833333333334</v>
      </c>
      <c r="H42" s="495">
        <v>3325.1833333333334</v>
      </c>
      <c r="I42" s="495">
        <v>3380.7166666666672</v>
      </c>
      <c r="J42" s="495">
        <v>3452.4333333333334</v>
      </c>
      <c r="K42" s="494">
        <v>3309</v>
      </c>
      <c r="L42" s="494">
        <v>3181.75</v>
      </c>
      <c r="M42" s="494">
        <v>25.754200000000001</v>
      </c>
    </row>
    <row r="43" spans="1:13">
      <c r="A43" s="254">
        <v>33</v>
      </c>
      <c r="B43" s="497" t="s">
        <v>47</v>
      </c>
      <c r="C43" s="494">
        <v>202.2</v>
      </c>
      <c r="D43" s="495">
        <v>203.71666666666667</v>
      </c>
      <c r="E43" s="495">
        <v>198.93333333333334</v>
      </c>
      <c r="F43" s="495">
        <v>195.66666666666666</v>
      </c>
      <c r="G43" s="495">
        <v>190.88333333333333</v>
      </c>
      <c r="H43" s="495">
        <v>206.98333333333335</v>
      </c>
      <c r="I43" s="495">
        <v>211.76666666666671</v>
      </c>
      <c r="J43" s="495">
        <v>215.03333333333336</v>
      </c>
      <c r="K43" s="494">
        <v>208.5</v>
      </c>
      <c r="L43" s="494">
        <v>200.45</v>
      </c>
      <c r="M43" s="494">
        <v>43.180840000000003</v>
      </c>
    </row>
    <row r="44" spans="1:13">
      <c r="A44" s="254">
        <v>34</v>
      </c>
      <c r="B44" s="497" t="s">
        <v>48</v>
      </c>
      <c r="C44" s="494">
        <v>112.85</v>
      </c>
      <c r="D44" s="495">
        <v>112.63333333333333</v>
      </c>
      <c r="E44" s="495">
        <v>110.96666666666665</v>
      </c>
      <c r="F44" s="495">
        <v>109.08333333333333</v>
      </c>
      <c r="G44" s="495">
        <v>107.41666666666666</v>
      </c>
      <c r="H44" s="495">
        <v>114.51666666666665</v>
      </c>
      <c r="I44" s="495">
        <v>116.18333333333334</v>
      </c>
      <c r="J44" s="495">
        <v>118.06666666666665</v>
      </c>
      <c r="K44" s="494">
        <v>114.3</v>
      </c>
      <c r="L44" s="494">
        <v>110.75</v>
      </c>
      <c r="M44" s="494">
        <v>320.76834000000002</v>
      </c>
    </row>
    <row r="45" spans="1:13">
      <c r="A45" s="254">
        <v>35</v>
      </c>
      <c r="B45" s="497" t="s">
        <v>297</v>
      </c>
      <c r="C45" s="494">
        <v>83.95</v>
      </c>
      <c r="D45" s="495">
        <v>85.083333333333329</v>
      </c>
      <c r="E45" s="495">
        <v>81.966666666666654</v>
      </c>
      <c r="F45" s="495">
        <v>79.98333333333332</v>
      </c>
      <c r="G45" s="495">
        <v>76.866666666666646</v>
      </c>
      <c r="H45" s="495">
        <v>87.066666666666663</v>
      </c>
      <c r="I45" s="495">
        <v>90.183333333333337</v>
      </c>
      <c r="J45" s="495">
        <v>92.166666666666671</v>
      </c>
      <c r="K45" s="494">
        <v>88.2</v>
      </c>
      <c r="L45" s="494">
        <v>83.1</v>
      </c>
      <c r="M45" s="494">
        <v>18.25864</v>
      </c>
    </row>
    <row r="46" spans="1:13">
      <c r="A46" s="254">
        <v>36</v>
      </c>
      <c r="B46" s="497" t="s">
        <v>50</v>
      </c>
      <c r="C46" s="494">
        <v>2553.65</v>
      </c>
      <c r="D46" s="495">
        <v>2562.3833333333337</v>
      </c>
      <c r="E46" s="495">
        <v>2520.0666666666675</v>
      </c>
      <c r="F46" s="495">
        <v>2486.483333333334</v>
      </c>
      <c r="G46" s="495">
        <v>2444.1666666666679</v>
      </c>
      <c r="H46" s="495">
        <v>2595.9666666666672</v>
      </c>
      <c r="I46" s="495">
        <v>2638.2833333333338</v>
      </c>
      <c r="J46" s="495">
        <v>2671.8666666666668</v>
      </c>
      <c r="K46" s="494">
        <v>2604.6999999999998</v>
      </c>
      <c r="L46" s="494">
        <v>2528.8000000000002</v>
      </c>
      <c r="M46" s="494">
        <v>14.89287</v>
      </c>
    </row>
    <row r="47" spans="1:13">
      <c r="A47" s="254">
        <v>37</v>
      </c>
      <c r="B47" s="497" t="s">
        <v>298</v>
      </c>
      <c r="C47" s="494">
        <v>146.94999999999999</v>
      </c>
      <c r="D47" s="495">
        <v>149.5</v>
      </c>
      <c r="E47" s="495">
        <v>143</v>
      </c>
      <c r="F47" s="495">
        <v>139.05000000000001</v>
      </c>
      <c r="G47" s="495">
        <v>132.55000000000001</v>
      </c>
      <c r="H47" s="495">
        <v>153.44999999999999</v>
      </c>
      <c r="I47" s="495">
        <v>159.94999999999999</v>
      </c>
      <c r="J47" s="495">
        <v>163.89999999999998</v>
      </c>
      <c r="K47" s="494">
        <v>156</v>
      </c>
      <c r="L47" s="494">
        <v>145.55000000000001</v>
      </c>
      <c r="M47" s="494">
        <v>15.42421</v>
      </c>
    </row>
    <row r="48" spans="1:13">
      <c r="A48" s="254">
        <v>38</v>
      </c>
      <c r="B48" s="497" t="s">
        <v>299</v>
      </c>
      <c r="C48" s="494">
        <v>3904</v>
      </c>
      <c r="D48" s="495">
        <v>3859.6666666666665</v>
      </c>
      <c r="E48" s="495">
        <v>3744.333333333333</v>
      </c>
      <c r="F48" s="495">
        <v>3584.6666666666665</v>
      </c>
      <c r="G48" s="495">
        <v>3469.333333333333</v>
      </c>
      <c r="H48" s="495">
        <v>4019.333333333333</v>
      </c>
      <c r="I48" s="495">
        <v>4134.6666666666661</v>
      </c>
      <c r="J48" s="495">
        <v>4294.333333333333</v>
      </c>
      <c r="K48" s="494">
        <v>3975</v>
      </c>
      <c r="L48" s="494">
        <v>3700</v>
      </c>
      <c r="M48" s="494">
        <v>6.2718999999999996</v>
      </c>
    </row>
    <row r="49" spans="1:13">
      <c r="A49" s="254">
        <v>39</v>
      </c>
      <c r="B49" s="497" t="s">
        <v>300</v>
      </c>
      <c r="C49" s="494">
        <v>1668.45</v>
      </c>
      <c r="D49" s="495">
        <v>1671.9000000000003</v>
      </c>
      <c r="E49" s="495">
        <v>1630.6500000000005</v>
      </c>
      <c r="F49" s="495">
        <v>1592.8500000000001</v>
      </c>
      <c r="G49" s="495">
        <v>1551.6000000000004</v>
      </c>
      <c r="H49" s="495">
        <v>1709.7000000000007</v>
      </c>
      <c r="I49" s="495">
        <v>1750.9500000000003</v>
      </c>
      <c r="J49" s="495">
        <v>1788.7500000000009</v>
      </c>
      <c r="K49" s="494">
        <v>1713.15</v>
      </c>
      <c r="L49" s="494">
        <v>1634.1</v>
      </c>
      <c r="M49" s="494">
        <v>1.9057200000000001</v>
      </c>
    </row>
    <row r="50" spans="1:13">
      <c r="A50" s="254">
        <v>40</v>
      </c>
      <c r="B50" s="497" t="s">
        <v>301</v>
      </c>
      <c r="C50" s="494">
        <v>7591.75</v>
      </c>
      <c r="D50" s="495">
        <v>7645.583333333333</v>
      </c>
      <c r="E50" s="495">
        <v>7416.1666666666661</v>
      </c>
      <c r="F50" s="495">
        <v>7240.583333333333</v>
      </c>
      <c r="G50" s="495">
        <v>7011.1666666666661</v>
      </c>
      <c r="H50" s="495">
        <v>7821.1666666666661</v>
      </c>
      <c r="I50" s="495">
        <v>8050.5833333333321</v>
      </c>
      <c r="J50" s="495">
        <v>8226.1666666666661</v>
      </c>
      <c r="K50" s="494">
        <v>7875</v>
      </c>
      <c r="L50" s="494">
        <v>7470</v>
      </c>
      <c r="M50" s="494">
        <v>0.28391</v>
      </c>
    </row>
    <row r="51" spans="1:13">
      <c r="A51" s="254">
        <v>41</v>
      </c>
      <c r="B51" s="497" t="s">
        <v>52</v>
      </c>
      <c r="C51" s="494">
        <v>987.3</v>
      </c>
      <c r="D51" s="495">
        <v>990.01666666666677</v>
      </c>
      <c r="E51" s="495">
        <v>973.78333333333353</v>
      </c>
      <c r="F51" s="495">
        <v>960.26666666666677</v>
      </c>
      <c r="G51" s="495">
        <v>944.03333333333353</v>
      </c>
      <c r="H51" s="495">
        <v>1003.5333333333335</v>
      </c>
      <c r="I51" s="495">
        <v>1019.7666666666669</v>
      </c>
      <c r="J51" s="495">
        <v>1033.2833333333335</v>
      </c>
      <c r="K51" s="494">
        <v>1006.25</v>
      </c>
      <c r="L51" s="494">
        <v>976.5</v>
      </c>
      <c r="M51" s="494">
        <v>69.619540000000001</v>
      </c>
    </row>
    <row r="52" spans="1:13">
      <c r="A52" s="254">
        <v>42</v>
      </c>
      <c r="B52" s="497" t="s">
        <v>302</v>
      </c>
      <c r="C52" s="494">
        <v>492.9</v>
      </c>
      <c r="D52" s="495">
        <v>489.75</v>
      </c>
      <c r="E52" s="495">
        <v>480.15</v>
      </c>
      <c r="F52" s="495">
        <v>467.4</v>
      </c>
      <c r="G52" s="495">
        <v>457.79999999999995</v>
      </c>
      <c r="H52" s="495">
        <v>502.5</v>
      </c>
      <c r="I52" s="495">
        <v>512.1</v>
      </c>
      <c r="J52" s="495">
        <v>524.85</v>
      </c>
      <c r="K52" s="494">
        <v>499.35</v>
      </c>
      <c r="L52" s="494">
        <v>477</v>
      </c>
      <c r="M52" s="494">
        <v>6.3697499999999998</v>
      </c>
    </row>
    <row r="53" spans="1:13">
      <c r="A53" s="254">
        <v>43</v>
      </c>
      <c r="B53" s="497" t="s">
        <v>227</v>
      </c>
      <c r="C53" s="494">
        <v>2778.25</v>
      </c>
      <c r="D53" s="495">
        <v>2808.0166666666664</v>
      </c>
      <c r="E53" s="495">
        <v>2726.2333333333327</v>
      </c>
      <c r="F53" s="495">
        <v>2674.2166666666662</v>
      </c>
      <c r="G53" s="495">
        <v>2592.4333333333325</v>
      </c>
      <c r="H53" s="495">
        <v>2860.0333333333328</v>
      </c>
      <c r="I53" s="495">
        <v>2941.8166666666666</v>
      </c>
      <c r="J53" s="495">
        <v>2993.833333333333</v>
      </c>
      <c r="K53" s="494">
        <v>2889.8</v>
      </c>
      <c r="L53" s="494">
        <v>2756</v>
      </c>
      <c r="M53" s="494">
        <v>4.5184600000000001</v>
      </c>
    </row>
    <row r="54" spans="1:13">
      <c r="A54" s="254">
        <v>44</v>
      </c>
      <c r="B54" s="497" t="s">
        <v>54</v>
      </c>
      <c r="C54" s="494">
        <v>651.75</v>
      </c>
      <c r="D54" s="495">
        <v>652.25</v>
      </c>
      <c r="E54" s="495">
        <v>642.5</v>
      </c>
      <c r="F54" s="495">
        <v>633.25</v>
      </c>
      <c r="G54" s="495">
        <v>623.5</v>
      </c>
      <c r="H54" s="495">
        <v>661.5</v>
      </c>
      <c r="I54" s="495">
        <v>671.25</v>
      </c>
      <c r="J54" s="495">
        <v>680.5</v>
      </c>
      <c r="K54" s="494">
        <v>662</v>
      </c>
      <c r="L54" s="494">
        <v>643</v>
      </c>
      <c r="M54" s="494">
        <v>122.96248</v>
      </c>
    </row>
    <row r="55" spans="1:13">
      <c r="A55" s="254">
        <v>45</v>
      </c>
      <c r="B55" s="497" t="s">
        <v>303</v>
      </c>
      <c r="C55" s="494">
        <v>2020.15</v>
      </c>
      <c r="D55" s="495">
        <v>2038.3833333333332</v>
      </c>
      <c r="E55" s="495">
        <v>1991.7666666666664</v>
      </c>
      <c r="F55" s="495">
        <v>1963.3833333333332</v>
      </c>
      <c r="G55" s="495">
        <v>1916.7666666666664</v>
      </c>
      <c r="H55" s="495">
        <v>2066.7666666666664</v>
      </c>
      <c r="I55" s="495">
        <v>2113.3833333333332</v>
      </c>
      <c r="J55" s="495">
        <v>2141.7666666666664</v>
      </c>
      <c r="K55" s="494">
        <v>2085</v>
      </c>
      <c r="L55" s="494">
        <v>2010</v>
      </c>
      <c r="M55" s="494">
        <v>0.22378000000000001</v>
      </c>
    </row>
    <row r="56" spans="1:13">
      <c r="A56" s="254">
        <v>46</v>
      </c>
      <c r="B56" s="497" t="s">
        <v>304</v>
      </c>
      <c r="C56" s="494">
        <v>1163.5999999999999</v>
      </c>
      <c r="D56" s="495">
        <v>1164.3500000000001</v>
      </c>
      <c r="E56" s="495">
        <v>1137.2000000000003</v>
      </c>
      <c r="F56" s="495">
        <v>1110.8000000000002</v>
      </c>
      <c r="G56" s="495">
        <v>1083.6500000000003</v>
      </c>
      <c r="H56" s="495">
        <v>1190.7500000000002</v>
      </c>
      <c r="I56" s="495">
        <v>1217.9000000000003</v>
      </c>
      <c r="J56" s="495">
        <v>1244.3000000000002</v>
      </c>
      <c r="K56" s="494">
        <v>1191.5</v>
      </c>
      <c r="L56" s="494">
        <v>1137.95</v>
      </c>
      <c r="M56" s="494">
        <v>2.78369</v>
      </c>
    </row>
    <row r="57" spans="1:13">
      <c r="A57" s="254">
        <v>47</v>
      </c>
      <c r="B57" s="497" t="s">
        <v>305</v>
      </c>
      <c r="C57" s="494">
        <v>591.65</v>
      </c>
      <c r="D57" s="495">
        <v>589.18333333333328</v>
      </c>
      <c r="E57" s="495">
        <v>579.46666666666658</v>
      </c>
      <c r="F57" s="495">
        <v>567.2833333333333</v>
      </c>
      <c r="G57" s="495">
        <v>557.56666666666661</v>
      </c>
      <c r="H57" s="495">
        <v>601.36666666666656</v>
      </c>
      <c r="I57" s="495">
        <v>611.08333333333326</v>
      </c>
      <c r="J57" s="495">
        <v>623.26666666666654</v>
      </c>
      <c r="K57" s="494">
        <v>598.9</v>
      </c>
      <c r="L57" s="494">
        <v>577</v>
      </c>
      <c r="M57" s="494">
        <v>4.1838699999999998</v>
      </c>
    </row>
    <row r="58" spans="1:13">
      <c r="A58" s="254">
        <v>48</v>
      </c>
      <c r="B58" s="497" t="s">
        <v>55</v>
      </c>
      <c r="C58" s="494">
        <v>3600.9</v>
      </c>
      <c r="D58" s="495">
        <v>3593.4333333333338</v>
      </c>
      <c r="E58" s="495">
        <v>3562.5666666666675</v>
      </c>
      <c r="F58" s="495">
        <v>3524.2333333333336</v>
      </c>
      <c r="G58" s="495">
        <v>3493.3666666666672</v>
      </c>
      <c r="H58" s="495">
        <v>3631.7666666666678</v>
      </c>
      <c r="I58" s="495">
        <v>3662.6333333333337</v>
      </c>
      <c r="J58" s="495">
        <v>3700.9666666666681</v>
      </c>
      <c r="K58" s="494">
        <v>3624.3</v>
      </c>
      <c r="L58" s="494">
        <v>3555.1</v>
      </c>
      <c r="M58" s="494">
        <v>6.7655799999999999</v>
      </c>
    </row>
    <row r="59" spans="1:13">
      <c r="A59" s="254">
        <v>49</v>
      </c>
      <c r="B59" s="497" t="s">
        <v>306</v>
      </c>
      <c r="C59" s="494">
        <v>292.85000000000002</v>
      </c>
      <c r="D59" s="495">
        <v>298.09999999999997</v>
      </c>
      <c r="E59" s="495">
        <v>280.29999999999995</v>
      </c>
      <c r="F59" s="495">
        <v>267.75</v>
      </c>
      <c r="G59" s="495">
        <v>249.95</v>
      </c>
      <c r="H59" s="495">
        <v>310.64999999999992</v>
      </c>
      <c r="I59" s="495">
        <v>328.45</v>
      </c>
      <c r="J59" s="495">
        <v>340.99999999999989</v>
      </c>
      <c r="K59" s="494">
        <v>315.89999999999998</v>
      </c>
      <c r="L59" s="494">
        <v>285.55</v>
      </c>
      <c r="M59" s="494">
        <v>31.14114</v>
      </c>
    </row>
    <row r="60" spans="1:13" ht="12" customHeight="1">
      <c r="A60" s="254">
        <v>50</v>
      </c>
      <c r="B60" s="497" t="s">
        <v>307</v>
      </c>
      <c r="C60" s="494">
        <v>1118.5999999999999</v>
      </c>
      <c r="D60" s="495">
        <v>1134.4666666666665</v>
      </c>
      <c r="E60" s="495">
        <v>1099.133333333333</v>
      </c>
      <c r="F60" s="495">
        <v>1079.6666666666665</v>
      </c>
      <c r="G60" s="495">
        <v>1044.333333333333</v>
      </c>
      <c r="H60" s="495">
        <v>1153.9333333333329</v>
      </c>
      <c r="I60" s="495">
        <v>1189.2666666666664</v>
      </c>
      <c r="J60" s="495">
        <v>1208.7333333333329</v>
      </c>
      <c r="K60" s="494">
        <v>1169.8</v>
      </c>
      <c r="L60" s="494">
        <v>1115</v>
      </c>
      <c r="M60" s="494">
        <v>0.59594999999999998</v>
      </c>
    </row>
    <row r="61" spans="1:13">
      <c r="A61" s="254">
        <v>51</v>
      </c>
      <c r="B61" s="497" t="s">
        <v>58</v>
      </c>
      <c r="C61" s="494">
        <v>4613.6499999999996</v>
      </c>
      <c r="D61" s="495">
        <v>4622.6166666666659</v>
      </c>
      <c r="E61" s="495">
        <v>4546.2333333333318</v>
      </c>
      <c r="F61" s="495">
        <v>4478.8166666666657</v>
      </c>
      <c r="G61" s="495">
        <v>4402.4333333333316</v>
      </c>
      <c r="H61" s="495">
        <v>4690.0333333333319</v>
      </c>
      <c r="I61" s="495">
        <v>4766.4166666666652</v>
      </c>
      <c r="J61" s="495">
        <v>4833.8333333333321</v>
      </c>
      <c r="K61" s="494">
        <v>4699</v>
      </c>
      <c r="L61" s="494">
        <v>4555.2</v>
      </c>
      <c r="M61" s="494">
        <v>33.945970000000003</v>
      </c>
    </row>
    <row r="62" spans="1:13">
      <c r="A62" s="254">
        <v>52</v>
      </c>
      <c r="B62" s="497" t="s">
        <v>57</v>
      </c>
      <c r="C62" s="494">
        <v>9819.4</v>
      </c>
      <c r="D62" s="495">
        <v>9788.3000000000011</v>
      </c>
      <c r="E62" s="495">
        <v>9631.1000000000022</v>
      </c>
      <c r="F62" s="495">
        <v>9442.8000000000011</v>
      </c>
      <c r="G62" s="495">
        <v>9285.6000000000022</v>
      </c>
      <c r="H62" s="495">
        <v>9976.6000000000022</v>
      </c>
      <c r="I62" s="495">
        <v>10133.800000000003</v>
      </c>
      <c r="J62" s="495">
        <v>10322.100000000002</v>
      </c>
      <c r="K62" s="494">
        <v>9945.5</v>
      </c>
      <c r="L62" s="494">
        <v>9600</v>
      </c>
      <c r="M62" s="494">
        <v>7.9873200000000004</v>
      </c>
    </row>
    <row r="63" spans="1:13">
      <c r="A63" s="254">
        <v>53</v>
      </c>
      <c r="B63" s="497" t="s">
        <v>228</v>
      </c>
      <c r="C63" s="494">
        <v>3377.7</v>
      </c>
      <c r="D63" s="495">
        <v>3352.9333333333329</v>
      </c>
      <c r="E63" s="495">
        <v>3307.1666666666661</v>
      </c>
      <c r="F63" s="495">
        <v>3236.6333333333332</v>
      </c>
      <c r="G63" s="495">
        <v>3190.8666666666663</v>
      </c>
      <c r="H63" s="495">
        <v>3423.4666666666658</v>
      </c>
      <c r="I63" s="495">
        <v>3469.2333333333331</v>
      </c>
      <c r="J63" s="495">
        <v>3539.7666666666655</v>
      </c>
      <c r="K63" s="494">
        <v>3398.7</v>
      </c>
      <c r="L63" s="494">
        <v>3282.4</v>
      </c>
      <c r="M63" s="494">
        <v>0.2114</v>
      </c>
    </row>
    <row r="64" spans="1:13">
      <c r="A64" s="254">
        <v>54</v>
      </c>
      <c r="B64" s="497" t="s">
        <v>59</v>
      </c>
      <c r="C64" s="494">
        <v>1690.8</v>
      </c>
      <c r="D64" s="495">
        <v>1701.9000000000003</v>
      </c>
      <c r="E64" s="495">
        <v>1663.8000000000006</v>
      </c>
      <c r="F64" s="495">
        <v>1636.8000000000004</v>
      </c>
      <c r="G64" s="495">
        <v>1598.7000000000007</v>
      </c>
      <c r="H64" s="495">
        <v>1728.9000000000005</v>
      </c>
      <c r="I64" s="495">
        <v>1767.0000000000005</v>
      </c>
      <c r="J64" s="495">
        <v>1794.0000000000005</v>
      </c>
      <c r="K64" s="494">
        <v>1740</v>
      </c>
      <c r="L64" s="494">
        <v>1674.9</v>
      </c>
      <c r="M64" s="494">
        <v>12.25868</v>
      </c>
    </row>
    <row r="65" spans="1:13">
      <c r="A65" s="254">
        <v>55</v>
      </c>
      <c r="B65" s="497" t="s">
        <v>308</v>
      </c>
      <c r="C65" s="494">
        <v>118.15</v>
      </c>
      <c r="D65" s="495">
        <v>118.7</v>
      </c>
      <c r="E65" s="495">
        <v>116.45</v>
      </c>
      <c r="F65" s="495">
        <v>114.75</v>
      </c>
      <c r="G65" s="495">
        <v>112.5</v>
      </c>
      <c r="H65" s="495">
        <v>120.4</v>
      </c>
      <c r="I65" s="495">
        <v>122.65</v>
      </c>
      <c r="J65" s="495">
        <v>124.35000000000001</v>
      </c>
      <c r="K65" s="494">
        <v>120.95</v>
      </c>
      <c r="L65" s="494">
        <v>117</v>
      </c>
      <c r="M65" s="494">
        <v>2.2656299999999998</v>
      </c>
    </row>
    <row r="66" spans="1:13">
      <c r="A66" s="254">
        <v>56</v>
      </c>
      <c r="B66" s="497" t="s">
        <v>309</v>
      </c>
      <c r="C66" s="494">
        <v>250.45</v>
      </c>
      <c r="D66" s="495">
        <v>251.11666666666665</v>
      </c>
      <c r="E66" s="495">
        <v>245.5333333333333</v>
      </c>
      <c r="F66" s="495">
        <v>240.61666666666665</v>
      </c>
      <c r="G66" s="495">
        <v>235.0333333333333</v>
      </c>
      <c r="H66" s="495">
        <v>256.0333333333333</v>
      </c>
      <c r="I66" s="495">
        <v>261.61666666666662</v>
      </c>
      <c r="J66" s="495">
        <v>266.5333333333333</v>
      </c>
      <c r="K66" s="494">
        <v>256.7</v>
      </c>
      <c r="L66" s="494">
        <v>246.2</v>
      </c>
      <c r="M66" s="494">
        <v>20.367660000000001</v>
      </c>
    </row>
    <row r="67" spans="1:13">
      <c r="A67" s="254">
        <v>57</v>
      </c>
      <c r="B67" s="497" t="s">
        <v>229</v>
      </c>
      <c r="C67" s="494">
        <v>309.14999999999998</v>
      </c>
      <c r="D67" s="495">
        <v>309.90000000000003</v>
      </c>
      <c r="E67" s="495">
        <v>304.80000000000007</v>
      </c>
      <c r="F67" s="495">
        <v>300.45000000000005</v>
      </c>
      <c r="G67" s="495">
        <v>295.35000000000008</v>
      </c>
      <c r="H67" s="495">
        <v>314.25000000000006</v>
      </c>
      <c r="I67" s="495">
        <v>319.35000000000008</v>
      </c>
      <c r="J67" s="495">
        <v>323.70000000000005</v>
      </c>
      <c r="K67" s="494">
        <v>315</v>
      </c>
      <c r="L67" s="494">
        <v>305.55</v>
      </c>
      <c r="M67" s="494">
        <v>67.66422</v>
      </c>
    </row>
    <row r="68" spans="1:13">
      <c r="A68" s="254">
        <v>58</v>
      </c>
      <c r="B68" s="497" t="s">
        <v>60</v>
      </c>
      <c r="C68" s="494">
        <v>63.25</v>
      </c>
      <c r="D68" s="495">
        <v>63.916666666666664</v>
      </c>
      <c r="E68" s="495">
        <v>62.033333333333331</v>
      </c>
      <c r="F68" s="495">
        <v>60.81666666666667</v>
      </c>
      <c r="G68" s="495">
        <v>58.933333333333337</v>
      </c>
      <c r="H68" s="495">
        <v>65.133333333333326</v>
      </c>
      <c r="I68" s="495">
        <v>67.016666666666666</v>
      </c>
      <c r="J68" s="495">
        <v>68.23333333333332</v>
      </c>
      <c r="K68" s="494">
        <v>65.8</v>
      </c>
      <c r="L68" s="494">
        <v>62.7</v>
      </c>
      <c r="M68" s="494">
        <v>367.14141999999998</v>
      </c>
    </row>
    <row r="69" spans="1:13">
      <c r="A69" s="254">
        <v>59</v>
      </c>
      <c r="B69" s="497" t="s">
        <v>61</v>
      </c>
      <c r="C69" s="494">
        <v>64.599999999999994</v>
      </c>
      <c r="D69" s="495">
        <v>65.033333333333331</v>
      </c>
      <c r="E69" s="495">
        <v>63.566666666666663</v>
      </c>
      <c r="F69" s="495">
        <v>62.533333333333331</v>
      </c>
      <c r="G69" s="495">
        <v>61.066666666666663</v>
      </c>
      <c r="H69" s="495">
        <v>66.066666666666663</v>
      </c>
      <c r="I69" s="495">
        <v>67.533333333333331</v>
      </c>
      <c r="J69" s="495">
        <v>68.566666666666663</v>
      </c>
      <c r="K69" s="494">
        <v>66.5</v>
      </c>
      <c r="L69" s="494">
        <v>64</v>
      </c>
      <c r="M69" s="494">
        <v>52.4788</v>
      </c>
    </row>
    <row r="70" spans="1:13">
      <c r="A70" s="254">
        <v>60</v>
      </c>
      <c r="B70" s="497" t="s">
        <v>310</v>
      </c>
      <c r="C70" s="494">
        <v>22.7</v>
      </c>
      <c r="D70" s="495">
        <v>23.2</v>
      </c>
      <c r="E70" s="495">
        <v>22.049999999999997</v>
      </c>
      <c r="F70" s="495">
        <v>21.4</v>
      </c>
      <c r="G70" s="495">
        <v>20.249999999999996</v>
      </c>
      <c r="H70" s="495">
        <v>23.849999999999998</v>
      </c>
      <c r="I70" s="495">
        <v>24.999999999999996</v>
      </c>
      <c r="J70" s="495">
        <v>25.65</v>
      </c>
      <c r="K70" s="494">
        <v>24.35</v>
      </c>
      <c r="L70" s="494">
        <v>22.55</v>
      </c>
      <c r="M70" s="494">
        <v>123.29593</v>
      </c>
    </row>
    <row r="71" spans="1:13">
      <c r="A71" s="254">
        <v>61</v>
      </c>
      <c r="B71" s="497" t="s">
        <v>62</v>
      </c>
      <c r="C71" s="494">
        <v>1297.6500000000001</v>
      </c>
      <c r="D71" s="495">
        <v>1305.1333333333334</v>
      </c>
      <c r="E71" s="495">
        <v>1280.5166666666669</v>
      </c>
      <c r="F71" s="495">
        <v>1263.3833333333334</v>
      </c>
      <c r="G71" s="495">
        <v>1238.7666666666669</v>
      </c>
      <c r="H71" s="495">
        <v>1322.2666666666669</v>
      </c>
      <c r="I71" s="495">
        <v>1346.8833333333332</v>
      </c>
      <c r="J71" s="495">
        <v>1364.0166666666669</v>
      </c>
      <c r="K71" s="494">
        <v>1329.75</v>
      </c>
      <c r="L71" s="494">
        <v>1288</v>
      </c>
      <c r="M71" s="494">
        <v>5.1785800000000002</v>
      </c>
    </row>
    <row r="72" spans="1:13">
      <c r="A72" s="254">
        <v>62</v>
      </c>
      <c r="B72" s="497" t="s">
        <v>311</v>
      </c>
      <c r="C72" s="494">
        <v>5162.6000000000004</v>
      </c>
      <c r="D72" s="495">
        <v>5128.5333333333338</v>
      </c>
      <c r="E72" s="495">
        <v>5044.0666666666675</v>
      </c>
      <c r="F72" s="495">
        <v>4925.5333333333338</v>
      </c>
      <c r="G72" s="495">
        <v>4841.0666666666675</v>
      </c>
      <c r="H72" s="495">
        <v>5247.0666666666675</v>
      </c>
      <c r="I72" s="495">
        <v>5331.5333333333328</v>
      </c>
      <c r="J72" s="495">
        <v>5450.0666666666675</v>
      </c>
      <c r="K72" s="494">
        <v>5213</v>
      </c>
      <c r="L72" s="494">
        <v>5010</v>
      </c>
      <c r="M72" s="494">
        <v>0.12418999999999999</v>
      </c>
    </row>
    <row r="73" spans="1:13">
      <c r="A73" s="254">
        <v>63</v>
      </c>
      <c r="B73" s="497" t="s">
        <v>65</v>
      </c>
      <c r="C73" s="494">
        <v>709.5</v>
      </c>
      <c r="D73" s="495">
        <v>713.43333333333339</v>
      </c>
      <c r="E73" s="495">
        <v>702.11666666666679</v>
      </c>
      <c r="F73" s="495">
        <v>694.73333333333335</v>
      </c>
      <c r="G73" s="495">
        <v>683.41666666666674</v>
      </c>
      <c r="H73" s="495">
        <v>720.81666666666683</v>
      </c>
      <c r="I73" s="495">
        <v>732.13333333333344</v>
      </c>
      <c r="J73" s="495">
        <v>739.51666666666688</v>
      </c>
      <c r="K73" s="494">
        <v>724.75</v>
      </c>
      <c r="L73" s="494">
        <v>706.05</v>
      </c>
      <c r="M73" s="494">
        <v>4.2330199999999998</v>
      </c>
    </row>
    <row r="74" spans="1:13">
      <c r="A74" s="254">
        <v>64</v>
      </c>
      <c r="B74" s="497" t="s">
        <v>312</v>
      </c>
      <c r="C74" s="494">
        <v>330.15</v>
      </c>
      <c r="D74" s="495">
        <v>329.95</v>
      </c>
      <c r="E74" s="495">
        <v>328</v>
      </c>
      <c r="F74" s="495">
        <v>325.85000000000002</v>
      </c>
      <c r="G74" s="495">
        <v>323.90000000000003</v>
      </c>
      <c r="H74" s="495">
        <v>332.09999999999997</v>
      </c>
      <c r="I74" s="495">
        <v>334.0499999999999</v>
      </c>
      <c r="J74" s="495">
        <v>336.19999999999993</v>
      </c>
      <c r="K74" s="494">
        <v>331.9</v>
      </c>
      <c r="L74" s="494">
        <v>327.8</v>
      </c>
      <c r="M74" s="494">
        <v>0.73755000000000004</v>
      </c>
    </row>
    <row r="75" spans="1:13">
      <c r="A75" s="254">
        <v>65</v>
      </c>
      <c r="B75" s="497" t="s">
        <v>64</v>
      </c>
      <c r="C75" s="494">
        <v>124.3</v>
      </c>
      <c r="D75" s="495">
        <v>125.2</v>
      </c>
      <c r="E75" s="495">
        <v>122.75</v>
      </c>
      <c r="F75" s="495">
        <v>121.2</v>
      </c>
      <c r="G75" s="495">
        <v>118.75</v>
      </c>
      <c r="H75" s="495">
        <v>126.75</v>
      </c>
      <c r="I75" s="495">
        <v>129.20000000000002</v>
      </c>
      <c r="J75" s="495">
        <v>130.75</v>
      </c>
      <c r="K75" s="494">
        <v>127.65</v>
      </c>
      <c r="L75" s="494">
        <v>123.65</v>
      </c>
      <c r="M75" s="494">
        <v>88.781130000000005</v>
      </c>
    </row>
    <row r="76" spans="1:13" s="13" customFormat="1">
      <c r="A76" s="254">
        <v>66</v>
      </c>
      <c r="B76" s="497" t="s">
        <v>66</v>
      </c>
      <c r="C76" s="494">
        <v>575.35</v>
      </c>
      <c r="D76" s="495">
        <v>576.69999999999993</v>
      </c>
      <c r="E76" s="495">
        <v>562.64999999999986</v>
      </c>
      <c r="F76" s="495">
        <v>549.94999999999993</v>
      </c>
      <c r="G76" s="495">
        <v>535.89999999999986</v>
      </c>
      <c r="H76" s="495">
        <v>589.39999999999986</v>
      </c>
      <c r="I76" s="495">
        <v>603.44999999999982</v>
      </c>
      <c r="J76" s="495">
        <v>616.14999999999986</v>
      </c>
      <c r="K76" s="494">
        <v>590.75</v>
      </c>
      <c r="L76" s="494">
        <v>564</v>
      </c>
      <c r="M76" s="494">
        <v>26.30705</v>
      </c>
    </row>
    <row r="77" spans="1:13" s="13" customFormat="1">
      <c r="A77" s="254">
        <v>67</v>
      </c>
      <c r="B77" s="497" t="s">
        <v>69</v>
      </c>
      <c r="C77" s="494">
        <v>44.2</v>
      </c>
      <c r="D77" s="495">
        <v>44.483333333333341</v>
      </c>
      <c r="E77" s="495">
        <v>43.616666666666681</v>
      </c>
      <c r="F77" s="495">
        <v>43.033333333333339</v>
      </c>
      <c r="G77" s="495">
        <v>42.166666666666679</v>
      </c>
      <c r="H77" s="495">
        <v>45.066666666666684</v>
      </c>
      <c r="I77" s="495">
        <v>45.933333333333344</v>
      </c>
      <c r="J77" s="495">
        <v>46.516666666666687</v>
      </c>
      <c r="K77" s="494">
        <v>45.35</v>
      </c>
      <c r="L77" s="494">
        <v>43.9</v>
      </c>
      <c r="M77" s="494">
        <v>325.91935999999998</v>
      </c>
    </row>
    <row r="78" spans="1:13" s="13" customFormat="1">
      <c r="A78" s="254">
        <v>68</v>
      </c>
      <c r="B78" s="497" t="s">
        <v>73</v>
      </c>
      <c r="C78" s="494">
        <v>408.1</v>
      </c>
      <c r="D78" s="495">
        <v>409.55</v>
      </c>
      <c r="E78" s="495">
        <v>404.65000000000003</v>
      </c>
      <c r="F78" s="495">
        <v>401.20000000000005</v>
      </c>
      <c r="G78" s="495">
        <v>396.30000000000007</v>
      </c>
      <c r="H78" s="495">
        <v>413</v>
      </c>
      <c r="I78" s="495">
        <v>417.9</v>
      </c>
      <c r="J78" s="495">
        <v>421.34999999999997</v>
      </c>
      <c r="K78" s="494">
        <v>414.45</v>
      </c>
      <c r="L78" s="494">
        <v>406.1</v>
      </c>
      <c r="M78" s="494">
        <v>35.134439999999998</v>
      </c>
    </row>
    <row r="79" spans="1:13" s="13" customFormat="1">
      <c r="A79" s="254">
        <v>69</v>
      </c>
      <c r="B79" s="497" t="s">
        <v>739</v>
      </c>
      <c r="C79" s="494">
        <v>9682.9500000000007</v>
      </c>
      <c r="D79" s="495">
        <v>9775.9833333333336</v>
      </c>
      <c r="E79" s="495">
        <v>9551.9666666666672</v>
      </c>
      <c r="F79" s="495">
        <v>9420.9833333333336</v>
      </c>
      <c r="G79" s="495">
        <v>9196.9666666666672</v>
      </c>
      <c r="H79" s="495">
        <v>9906.9666666666672</v>
      </c>
      <c r="I79" s="495">
        <v>10130.983333333334</v>
      </c>
      <c r="J79" s="495">
        <v>10261.966666666667</v>
      </c>
      <c r="K79" s="494">
        <v>10000</v>
      </c>
      <c r="L79" s="494">
        <v>9645</v>
      </c>
      <c r="M79" s="494">
        <v>1.4590000000000001E-2</v>
      </c>
    </row>
    <row r="80" spans="1:13" s="13" customFormat="1">
      <c r="A80" s="254">
        <v>70</v>
      </c>
      <c r="B80" s="497" t="s">
        <v>68</v>
      </c>
      <c r="C80" s="494">
        <v>530.20000000000005</v>
      </c>
      <c r="D80" s="495">
        <v>531.0333333333333</v>
      </c>
      <c r="E80" s="495">
        <v>525.06666666666661</v>
      </c>
      <c r="F80" s="495">
        <v>519.93333333333328</v>
      </c>
      <c r="G80" s="495">
        <v>513.96666666666658</v>
      </c>
      <c r="H80" s="495">
        <v>536.16666666666663</v>
      </c>
      <c r="I80" s="495">
        <v>542.13333333333333</v>
      </c>
      <c r="J80" s="495">
        <v>547.26666666666665</v>
      </c>
      <c r="K80" s="494">
        <v>537</v>
      </c>
      <c r="L80" s="494">
        <v>525.9</v>
      </c>
      <c r="M80" s="494">
        <v>72.333039999999997</v>
      </c>
    </row>
    <row r="81" spans="1:13" s="13" customFormat="1">
      <c r="A81" s="254">
        <v>71</v>
      </c>
      <c r="B81" s="497" t="s">
        <v>70</v>
      </c>
      <c r="C81" s="494">
        <v>401.15</v>
      </c>
      <c r="D81" s="495">
        <v>402.96666666666664</v>
      </c>
      <c r="E81" s="495">
        <v>395.98333333333329</v>
      </c>
      <c r="F81" s="495">
        <v>390.81666666666666</v>
      </c>
      <c r="G81" s="495">
        <v>383.83333333333331</v>
      </c>
      <c r="H81" s="495">
        <v>408.13333333333327</v>
      </c>
      <c r="I81" s="495">
        <v>415.11666666666662</v>
      </c>
      <c r="J81" s="495">
        <v>420.28333333333325</v>
      </c>
      <c r="K81" s="494">
        <v>409.95</v>
      </c>
      <c r="L81" s="494">
        <v>397.8</v>
      </c>
      <c r="M81" s="494">
        <v>44.360259999999997</v>
      </c>
    </row>
    <row r="82" spans="1:13" s="13" customFormat="1">
      <c r="A82" s="254">
        <v>72</v>
      </c>
      <c r="B82" s="497" t="s">
        <v>313</v>
      </c>
      <c r="C82" s="494">
        <v>942.2</v>
      </c>
      <c r="D82" s="495">
        <v>949.2166666666667</v>
      </c>
      <c r="E82" s="495">
        <v>923.93333333333339</v>
      </c>
      <c r="F82" s="495">
        <v>905.66666666666674</v>
      </c>
      <c r="G82" s="495">
        <v>880.38333333333344</v>
      </c>
      <c r="H82" s="495">
        <v>967.48333333333335</v>
      </c>
      <c r="I82" s="495">
        <v>992.76666666666665</v>
      </c>
      <c r="J82" s="495">
        <v>1011.0333333333333</v>
      </c>
      <c r="K82" s="494">
        <v>974.5</v>
      </c>
      <c r="L82" s="494">
        <v>930.95</v>
      </c>
      <c r="M82" s="494">
        <v>2.3807</v>
      </c>
    </row>
    <row r="83" spans="1:13" s="13" customFormat="1">
      <c r="A83" s="254">
        <v>73</v>
      </c>
      <c r="B83" s="497" t="s">
        <v>314</v>
      </c>
      <c r="C83" s="494">
        <v>245.05</v>
      </c>
      <c r="D83" s="495">
        <v>246.85</v>
      </c>
      <c r="E83" s="495">
        <v>239.2</v>
      </c>
      <c r="F83" s="495">
        <v>233.35</v>
      </c>
      <c r="G83" s="495">
        <v>225.7</v>
      </c>
      <c r="H83" s="495">
        <v>252.7</v>
      </c>
      <c r="I83" s="495">
        <v>260.35000000000002</v>
      </c>
      <c r="J83" s="495">
        <v>266.2</v>
      </c>
      <c r="K83" s="494">
        <v>254.5</v>
      </c>
      <c r="L83" s="494">
        <v>241</v>
      </c>
      <c r="M83" s="494">
        <v>2.9506199999999998</v>
      </c>
    </row>
    <row r="84" spans="1:13" s="13" customFormat="1">
      <c r="A84" s="254">
        <v>74</v>
      </c>
      <c r="B84" s="497" t="s">
        <v>315</v>
      </c>
      <c r="C84" s="494">
        <v>96.9</v>
      </c>
      <c r="D84" s="495">
        <v>97.25</v>
      </c>
      <c r="E84" s="495">
        <v>92.95</v>
      </c>
      <c r="F84" s="495">
        <v>89</v>
      </c>
      <c r="G84" s="495">
        <v>84.7</v>
      </c>
      <c r="H84" s="495">
        <v>101.2</v>
      </c>
      <c r="I84" s="495">
        <v>105.50000000000001</v>
      </c>
      <c r="J84" s="495">
        <v>109.45</v>
      </c>
      <c r="K84" s="494">
        <v>101.55</v>
      </c>
      <c r="L84" s="494">
        <v>93.3</v>
      </c>
      <c r="M84" s="494">
        <v>14.820119999999999</v>
      </c>
    </row>
    <row r="85" spans="1:13" s="13" customFormat="1">
      <c r="A85" s="254">
        <v>75</v>
      </c>
      <c r="B85" s="497" t="s">
        <v>316</v>
      </c>
      <c r="C85" s="494">
        <v>5053.7</v>
      </c>
      <c r="D85" s="495">
        <v>5106.2</v>
      </c>
      <c r="E85" s="495">
        <v>4962.25</v>
      </c>
      <c r="F85" s="495">
        <v>4870.8</v>
      </c>
      <c r="G85" s="495">
        <v>4726.8500000000004</v>
      </c>
      <c r="H85" s="495">
        <v>5197.6499999999996</v>
      </c>
      <c r="I85" s="495">
        <v>5341.5999999999985</v>
      </c>
      <c r="J85" s="495">
        <v>5433.0499999999993</v>
      </c>
      <c r="K85" s="494">
        <v>5250.15</v>
      </c>
      <c r="L85" s="494">
        <v>5014.75</v>
      </c>
      <c r="M85" s="494">
        <v>0.26491999999999999</v>
      </c>
    </row>
    <row r="86" spans="1:13" s="13" customFormat="1">
      <c r="A86" s="254">
        <v>76</v>
      </c>
      <c r="B86" s="497" t="s">
        <v>317</v>
      </c>
      <c r="C86" s="494">
        <v>835.05</v>
      </c>
      <c r="D86" s="495">
        <v>835.0333333333333</v>
      </c>
      <c r="E86" s="495">
        <v>828.61666666666656</v>
      </c>
      <c r="F86" s="495">
        <v>822.18333333333328</v>
      </c>
      <c r="G86" s="495">
        <v>815.76666666666654</v>
      </c>
      <c r="H86" s="495">
        <v>841.46666666666658</v>
      </c>
      <c r="I86" s="495">
        <v>847.88333333333333</v>
      </c>
      <c r="J86" s="495">
        <v>854.31666666666661</v>
      </c>
      <c r="K86" s="494">
        <v>841.45</v>
      </c>
      <c r="L86" s="494">
        <v>828.6</v>
      </c>
      <c r="M86" s="494">
        <v>0.71423999999999999</v>
      </c>
    </row>
    <row r="87" spans="1:13" s="13" customFormat="1">
      <c r="A87" s="254">
        <v>77</v>
      </c>
      <c r="B87" s="497" t="s">
        <v>230</v>
      </c>
      <c r="C87" s="494">
        <v>1162.0999999999999</v>
      </c>
      <c r="D87" s="495">
        <v>1167.9166666666667</v>
      </c>
      <c r="E87" s="495">
        <v>1153.1833333333334</v>
      </c>
      <c r="F87" s="495">
        <v>1144.2666666666667</v>
      </c>
      <c r="G87" s="495">
        <v>1129.5333333333333</v>
      </c>
      <c r="H87" s="495">
        <v>1176.8333333333335</v>
      </c>
      <c r="I87" s="495">
        <v>1191.5666666666666</v>
      </c>
      <c r="J87" s="495">
        <v>1200.4833333333336</v>
      </c>
      <c r="K87" s="494">
        <v>1182.6500000000001</v>
      </c>
      <c r="L87" s="494">
        <v>1159</v>
      </c>
      <c r="M87" s="494">
        <v>0.20446</v>
      </c>
    </row>
    <row r="88" spans="1:13" s="13" customFormat="1">
      <c r="A88" s="254">
        <v>78</v>
      </c>
      <c r="B88" s="497" t="s">
        <v>318</v>
      </c>
      <c r="C88" s="494">
        <v>66</v>
      </c>
      <c r="D88" s="495">
        <v>66.13333333333334</v>
      </c>
      <c r="E88" s="495">
        <v>65.366666666666674</v>
      </c>
      <c r="F88" s="495">
        <v>64.733333333333334</v>
      </c>
      <c r="G88" s="495">
        <v>63.966666666666669</v>
      </c>
      <c r="H88" s="495">
        <v>66.76666666666668</v>
      </c>
      <c r="I88" s="495">
        <v>67.53333333333336</v>
      </c>
      <c r="J88" s="495">
        <v>68.166666666666686</v>
      </c>
      <c r="K88" s="494">
        <v>66.900000000000006</v>
      </c>
      <c r="L88" s="494">
        <v>65.5</v>
      </c>
      <c r="M88" s="494">
        <v>8.5495300000000007</v>
      </c>
    </row>
    <row r="89" spans="1:13" s="13" customFormat="1">
      <c r="A89" s="254">
        <v>79</v>
      </c>
      <c r="B89" s="497" t="s">
        <v>71</v>
      </c>
      <c r="C89" s="494">
        <v>13416.8</v>
      </c>
      <c r="D89" s="495">
        <v>13470.216666666667</v>
      </c>
      <c r="E89" s="495">
        <v>13250.583333333334</v>
      </c>
      <c r="F89" s="495">
        <v>13084.366666666667</v>
      </c>
      <c r="G89" s="495">
        <v>12864.733333333334</v>
      </c>
      <c r="H89" s="495">
        <v>13636.433333333334</v>
      </c>
      <c r="I89" s="495">
        <v>13856.066666666666</v>
      </c>
      <c r="J89" s="495">
        <v>14022.283333333335</v>
      </c>
      <c r="K89" s="494">
        <v>13689.85</v>
      </c>
      <c r="L89" s="494">
        <v>13304</v>
      </c>
      <c r="M89" s="494">
        <v>0.23995</v>
      </c>
    </row>
    <row r="90" spans="1:13" s="13" customFormat="1">
      <c r="A90" s="254">
        <v>80</v>
      </c>
      <c r="B90" s="497" t="s">
        <v>319</v>
      </c>
      <c r="C90" s="494">
        <v>246.8</v>
      </c>
      <c r="D90" s="495">
        <v>246.30000000000004</v>
      </c>
      <c r="E90" s="495">
        <v>243.05000000000007</v>
      </c>
      <c r="F90" s="495">
        <v>239.30000000000004</v>
      </c>
      <c r="G90" s="495">
        <v>236.05000000000007</v>
      </c>
      <c r="H90" s="495">
        <v>250.05000000000007</v>
      </c>
      <c r="I90" s="495">
        <v>253.3</v>
      </c>
      <c r="J90" s="495">
        <v>257.05000000000007</v>
      </c>
      <c r="K90" s="494">
        <v>249.55</v>
      </c>
      <c r="L90" s="494">
        <v>242.55</v>
      </c>
      <c r="M90" s="494">
        <v>1.4215500000000001</v>
      </c>
    </row>
    <row r="91" spans="1:13" s="13" customFormat="1">
      <c r="A91" s="254">
        <v>81</v>
      </c>
      <c r="B91" s="497" t="s">
        <v>74</v>
      </c>
      <c r="C91" s="494">
        <v>3729.9</v>
      </c>
      <c r="D91" s="495">
        <v>3724.25</v>
      </c>
      <c r="E91" s="495">
        <v>3695.75</v>
      </c>
      <c r="F91" s="495">
        <v>3661.6</v>
      </c>
      <c r="G91" s="495">
        <v>3633.1</v>
      </c>
      <c r="H91" s="495">
        <v>3758.4</v>
      </c>
      <c r="I91" s="495">
        <v>3786.9</v>
      </c>
      <c r="J91" s="495">
        <v>3821.05</v>
      </c>
      <c r="K91" s="494">
        <v>3752.75</v>
      </c>
      <c r="L91" s="494">
        <v>3690.1</v>
      </c>
      <c r="M91" s="494">
        <v>3.3147700000000002</v>
      </c>
    </row>
    <row r="92" spans="1:13" s="13" customFormat="1">
      <c r="A92" s="254">
        <v>82</v>
      </c>
      <c r="B92" s="497" t="s">
        <v>320</v>
      </c>
      <c r="C92" s="494">
        <v>477.5</v>
      </c>
      <c r="D92" s="495">
        <v>483.13333333333338</v>
      </c>
      <c r="E92" s="495">
        <v>463.26666666666677</v>
      </c>
      <c r="F92" s="495">
        <v>449.03333333333336</v>
      </c>
      <c r="G92" s="495">
        <v>429.16666666666674</v>
      </c>
      <c r="H92" s="495">
        <v>497.36666666666679</v>
      </c>
      <c r="I92" s="495">
        <v>517.23333333333346</v>
      </c>
      <c r="J92" s="495">
        <v>531.46666666666681</v>
      </c>
      <c r="K92" s="494">
        <v>503</v>
      </c>
      <c r="L92" s="494">
        <v>468.9</v>
      </c>
      <c r="M92" s="494">
        <v>3.99444</v>
      </c>
    </row>
    <row r="93" spans="1:13" s="13" customFormat="1">
      <c r="A93" s="254">
        <v>83</v>
      </c>
      <c r="B93" s="497" t="s">
        <v>321</v>
      </c>
      <c r="C93" s="494">
        <v>254.65</v>
      </c>
      <c r="D93" s="495">
        <v>256.7833333333333</v>
      </c>
      <c r="E93" s="495">
        <v>249.06666666666661</v>
      </c>
      <c r="F93" s="495">
        <v>243.48333333333329</v>
      </c>
      <c r="G93" s="495">
        <v>235.76666666666659</v>
      </c>
      <c r="H93" s="495">
        <v>262.36666666666662</v>
      </c>
      <c r="I93" s="495">
        <v>270.08333333333331</v>
      </c>
      <c r="J93" s="495">
        <v>275.66666666666663</v>
      </c>
      <c r="K93" s="494">
        <v>264.5</v>
      </c>
      <c r="L93" s="494">
        <v>251.2</v>
      </c>
      <c r="M93" s="494">
        <v>3.6967500000000002</v>
      </c>
    </row>
    <row r="94" spans="1:13" s="13" customFormat="1">
      <c r="A94" s="254">
        <v>84</v>
      </c>
      <c r="B94" s="497" t="s">
        <v>80</v>
      </c>
      <c r="C94" s="494">
        <v>583.45000000000005</v>
      </c>
      <c r="D94" s="495">
        <v>589.2166666666667</v>
      </c>
      <c r="E94" s="495">
        <v>575.43333333333339</v>
      </c>
      <c r="F94" s="495">
        <v>567.41666666666674</v>
      </c>
      <c r="G94" s="495">
        <v>553.63333333333344</v>
      </c>
      <c r="H94" s="495">
        <v>597.23333333333335</v>
      </c>
      <c r="I94" s="495">
        <v>611.01666666666665</v>
      </c>
      <c r="J94" s="495">
        <v>619.0333333333333</v>
      </c>
      <c r="K94" s="494">
        <v>603</v>
      </c>
      <c r="L94" s="494">
        <v>581.20000000000005</v>
      </c>
      <c r="M94" s="494">
        <v>5.0157100000000003</v>
      </c>
    </row>
    <row r="95" spans="1:13" s="13" customFormat="1">
      <c r="A95" s="254">
        <v>85</v>
      </c>
      <c r="B95" s="497" t="s">
        <v>322</v>
      </c>
      <c r="C95" s="494">
        <v>1827.05</v>
      </c>
      <c r="D95" s="495">
        <v>1847.7666666666667</v>
      </c>
      <c r="E95" s="495">
        <v>1790.2833333333333</v>
      </c>
      <c r="F95" s="495">
        <v>1753.5166666666667</v>
      </c>
      <c r="G95" s="495">
        <v>1696.0333333333333</v>
      </c>
      <c r="H95" s="495">
        <v>1884.5333333333333</v>
      </c>
      <c r="I95" s="495">
        <v>1942.0166666666664</v>
      </c>
      <c r="J95" s="495">
        <v>1978.7833333333333</v>
      </c>
      <c r="K95" s="494">
        <v>1905.25</v>
      </c>
      <c r="L95" s="494">
        <v>1811</v>
      </c>
      <c r="M95" s="494">
        <v>0.39191999999999999</v>
      </c>
    </row>
    <row r="96" spans="1:13" s="13" customFormat="1">
      <c r="A96" s="254">
        <v>86</v>
      </c>
      <c r="B96" s="497" t="s">
        <v>783</v>
      </c>
      <c r="C96" s="494">
        <v>253.6</v>
      </c>
      <c r="D96" s="495">
        <v>254.33333333333334</v>
      </c>
      <c r="E96" s="495">
        <v>249.66666666666669</v>
      </c>
      <c r="F96" s="495">
        <v>245.73333333333335</v>
      </c>
      <c r="G96" s="495">
        <v>241.06666666666669</v>
      </c>
      <c r="H96" s="495">
        <v>258.26666666666665</v>
      </c>
      <c r="I96" s="495">
        <v>262.93333333333339</v>
      </c>
      <c r="J96" s="495">
        <v>266.86666666666667</v>
      </c>
      <c r="K96" s="494">
        <v>259</v>
      </c>
      <c r="L96" s="494">
        <v>250.4</v>
      </c>
      <c r="M96" s="494">
        <v>1.59989</v>
      </c>
    </row>
    <row r="97" spans="1:13" s="13" customFormat="1">
      <c r="A97" s="254">
        <v>87</v>
      </c>
      <c r="B97" s="497" t="s">
        <v>75</v>
      </c>
      <c r="C97" s="494">
        <v>556.25</v>
      </c>
      <c r="D97" s="495">
        <v>552.6</v>
      </c>
      <c r="E97" s="495">
        <v>536.30000000000007</v>
      </c>
      <c r="F97" s="495">
        <v>516.35</v>
      </c>
      <c r="G97" s="495">
        <v>500.05000000000007</v>
      </c>
      <c r="H97" s="495">
        <v>572.55000000000007</v>
      </c>
      <c r="I97" s="495">
        <v>588.85</v>
      </c>
      <c r="J97" s="495">
        <v>608.80000000000007</v>
      </c>
      <c r="K97" s="494">
        <v>568.9</v>
      </c>
      <c r="L97" s="494">
        <v>532.65</v>
      </c>
      <c r="M97" s="494">
        <v>280.48180000000002</v>
      </c>
    </row>
    <row r="98" spans="1:13" s="13" customFormat="1">
      <c r="A98" s="254">
        <v>88</v>
      </c>
      <c r="B98" s="497" t="s">
        <v>323</v>
      </c>
      <c r="C98" s="494">
        <v>512.4</v>
      </c>
      <c r="D98" s="495">
        <v>510.63333333333338</v>
      </c>
      <c r="E98" s="495">
        <v>503.26666666666677</v>
      </c>
      <c r="F98" s="495">
        <v>494.13333333333338</v>
      </c>
      <c r="G98" s="495">
        <v>486.76666666666677</v>
      </c>
      <c r="H98" s="495">
        <v>519.76666666666677</v>
      </c>
      <c r="I98" s="495">
        <v>527.13333333333344</v>
      </c>
      <c r="J98" s="495">
        <v>536.26666666666677</v>
      </c>
      <c r="K98" s="494">
        <v>518</v>
      </c>
      <c r="L98" s="494">
        <v>501.5</v>
      </c>
      <c r="M98" s="494">
        <v>2.5375700000000001</v>
      </c>
    </row>
    <row r="99" spans="1:13" s="13" customFormat="1">
      <c r="A99" s="254">
        <v>89</v>
      </c>
      <c r="B99" s="497" t="s">
        <v>76</v>
      </c>
      <c r="C99" s="494">
        <v>128.05000000000001</v>
      </c>
      <c r="D99" s="495">
        <v>129.29999999999998</v>
      </c>
      <c r="E99" s="495">
        <v>125.59999999999997</v>
      </c>
      <c r="F99" s="495">
        <v>123.14999999999998</v>
      </c>
      <c r="G99" s="495">
        <v>119.44999999999996</v>
      </c>
      <c r="H99" s="495">
        <v>131.74999999999997</v>
      </c>
      <c r="I99" s="495">
        <v>135.44999999999996</v>
      </c>
      <c r="J99" s="495">
        <v>137.89999999999998</v>
      </c>
      <c r="K99" s="494">
        <v>133</v>
      </c>
      <c r="L99" s="494">
        <v>126.85</v>
      </c>
      <c r="M99" s="494">
        <v>130.38498999999999</v>
      </c>
    </row>
    <row r="100" spans="1:13" s="13" customFormat="1">
      <c r="A100" s="254">
        <v>90</v>
      </c>
      <c r="B100" s="497" t="s">
        <v>324</v>
      </c>
      <c r="C100" s="494">
        <v>507.55</v>
      </c>
      <c r="D100" s="495">
        <v>509.84999999999997</v>
      </c>
      <c r="E100" s="495">
        <v>499.69999999999993</v>
      </c>
      <c r="F100" s="495">
        <v>491.84999999999997</v>
      </c>
      <c r="G100" s="495">
        <v>481.69999999999993</v>
      </c>
      <c r="H100" s="495">
        <v>517.69999999999993</v>
      </c>
      <c r="I100" s="495">
        <v>527.84999999999991</v>
      </c>
      <c r="J100" s="495">
        <v>535.69999999999993</v>
      </c>
      <c r="K100" s="494">
        <v>520</v>
      </c>
      <c r="L100" s="494">
        <v>502</v>
      </c>
      <c r="M100" s="494">
        <v>10.686310000000001</v>
      </c>
    </row>
    <row r="101" spans="1:13">
      <c r="A101" s="254">
        <v>91</v>
      </c>
      <c r="B101" s="497" t="s">
        <v>325</v>
      </c>
      <c r="C101" s="494">
        <v>393.85</v>
      </c>
      <c r="D101" s="495">
        <v>394.73333333333335</v>
      </c>
      <c r="E101" s="495">
        <v>392.11666666666667</v>
      </c>
      <c r="F101" s="495">
        <v>390.38333333333333</v>
      </c>
      <c r="G101" s="495">
        <v>387.76666666666665</v>
      </c>
      <c r="H101" s="495">
        <v>396.4666666666667</v>
      </c>
      <c r="I101" s="495">
        <v>399.08333333333337</v>
      </c>
      <c r="J101" s="495">
        <v>400.81666666666672</v>
      </c>
      <c r="K101" s="494">
        <v>397.35</v>
      </c>
      <c r="L101" s="494">
        <v>393</v>
      </c>
      <c r="M101" s="494">
        <v>1.3649199999999999</v>
      </c>
    </row>
    <row r="102" spans="1:13">
      <c r="A102" s="254">
        <v>92</v>
      </c>
      <c r="B102" s="497" t="s">
        <v>326</v>
      </c>
      <c r="C102" s="494">
        <v>482.75</v>
      </c>
      <c r="D102" s="495">
        <v>484.13333333333338</v>
      </c>
      <c r="E102" s="495">
        <v>473.61666666666679</v>
      </c>
      <c r="F102" s="495">
        <v>464.48333333333341</v>
      </c>
      <c r="G102" s="495">
        <v>453.96666666666681</v>
      </c>
      <c r="H102" s="495">
        <v>493.26666666666677</v>
      </c>
      <c r="I102" s="495">
        <v>503.7833333333333</v>
      </c>
      <c r="J102" s="495">
        <v>512.91666666666674</v>
      </c>
      <c r="K102" s="494">
        <v>494.65</v>
      </c>
      <c r="L102" s="494">
        <v>475</v>
      </c>
      <c r="M102" s="494">
        <v>1.34772</v>
      </c>
    </row>
    <row r="103" spans="1:13">
      <c r="A103" s="254">
        <v>93</v>
      </c>
      <c r="B103" s="497" t="s">
        <v>77</v>
      </c>
      <c r="C103" s="494">
        <v>120.85</v>
      </c>
      <c r="D103" s="495">
        <v>121.45</v>
      </c>
      <c r="E103" s="495">
        <v>120.05000000000001</v>
      </c>
      <c r="F103" s="495">
        <v>119.25000000000001</v>
      </c>
      <c r="G103" s="495">
        <v>117.85000000000002</v>
      </c>
      <c r="H103" s="495">
        <v>122.25</v>
      </c>
      <c r="I103" s="495">
        <v>123.65</v>
      </c>
      <c r="J103" s="495">
        <v>124.44999999999999</v>
      </c>
      <c r="K103" s="494">
        <v>122.85</v>
      </c>
      <c r="L103" s="494">
        <v>120.65</v>
      </c>
      <c r="M103" s="494">
        <v>11.9313</v>
      </c>
    </row>
    <row r="104" spans="1:13">
      <c r="A104" s="254">
        <v>94</v>
      </c>
      <c r="B104" s="497" t="s">
        <v>327</v>
      </c>
      <c r="C104" s="494">
        <v>1404.7</v>
      </c>
      <c r="D104" s="495">
        <v>1393.6000000000001</v>
      </c>
      <c r="E104" s="495">
        <v>1345.0500000000002</v>
      </c>
      <c r="F104" s="495">
        <v>1285.4000000000001</v>
      </c>
      <c r="G104" s="495">
        <v>1236.8500000000001</v>
      </c>
      <c r="H104" s="495">
        <v>1453.2500000000002</v>
      </c>
      <c r="I104" s="495">
        <v>1501.8</v>
      </c>
      <c r="J104" s="495">
        <v>1561.4500000000003</v>
      </c>
      <c r="K104" s="494">
        <v>1442.15</v>
      </c>
      <c r="L104" s="494">
        <v>1333.95</v>
      </c>
      <c r="M104" s="494">
        <v>2.41229</v>
      </c>
    </row>
    <row r="105" spans="1:13">
      <c r="A105" s="254">
        <v>95</v>
      </c>
      <c r="B105" s="497" t="s">
        <v>328</v>
      </c>
      <c r="C105" s="494">
        <v>16.25</v>
      </c>
      <c r="D105" s="495">
        <v>16.399999999999999</v>
      </c>
      <c r="E105" s="495">
        <v>15.999999999999996</v>
      </c>
      <c r="F105" s="495">
        <v>15.749999999999996</v>
      </c>
      <c r="G105" s="495">
        <v>15.349999999999994</v>
      </c>
      <c r="H105" s="495">
        <v>16.649999999999999</v>
      </c>
      <c r="I105" s="495">
        <v>17.050000000000004</v>
      </c>
      <c r="J105" s="495">
        <v>17.3</v>
      </c>
      <c r="K105" s="494">
        <v>16.8</v>
      </c>
      <c r="L105" s="494">
        <v>16.149999999999999</v>
      </c>
      <c r="M105" s="494">
        <v>71.658799999999999</v>
      </c>
    </row>
    <row r="106" spans="1:13">
      <c r="A106" s="254">
        <v>96</v>
      </c>
      <c r="B106" s="497" t="s">
        <v>329</v>
      </c>
      <c r="C106" s="494">
        <v>718.7</v>
      </c>
      <c r="D106" s="495">
        <v>719.25</v>
      </c>
      <c r="E106" s="495">
        <v>710.55</v>
      </c>
      <c r="F106" s="495">
        <v>702.4</v>
      </c>
      <c r="G106" s="495">
        <v>693.69999999999993</v>
      </c>
      <c r="H106" s="495">
        <v>727.4</v>
      </c>
      <c r="I106" s="495">
        <v>736.1</v>
      </c>
      <c r="J106" s="495">
        <v>744.25</v>
      </c>
      <c r="K106" s="494">
        <v>727.95</v>
      </c>
      <c r="L106" s="494">
        <v>711.1</v>
      </c>
      <c r="M106" s="494">
        <v>3.2027999999999999</v>
      </c>
    </row>
    <row r="107" spans="1:13">
      <c r="A107" s="254">
        <v>97</v>
      </c>
      <c r="B107" s="497" t="s">
        <v>330</v>
      </c>
      <c r="C107" s="494">
        <v>338.9</v>
      </c>
      <c r="D107" s="495">
        <v>336.66666666666669</v>
      </c>
      <c r="E107" s="495">
        <v>326.33333333333337</v>
      </c>
      <c r="F107" s="495">
        <v>313.76666666666671</v>
      </c>
      <c r="G107" s="495">
        <v>303.43333333333339</v>
      </c>
      <c r="H107" s="495">
        <v>349.23333333333335</v>
      </c>
      <c r="I107" s="495">
        <v>359.56666666666672</v>
      </c>
      <c r="J107" s="495">
        <v>372.13333333333333</v>
      </c>
      <c r="K107" s="494">
        <v>347</v>
      </c>
      <c r="L107" s="494">
        <v>324.10000000000002</v>
      </c>
      <c r="M107" s="494">
        <v>3.3582399999999999</v>
      </c>
    </row>
    <row r="108" spans="1:13">
      <c r="A108" s="254">
        <v>98</v>
      </c>
      <c r="B108" s="497" t="s">
        <v>79</v>
      </c>
      <c r="C108" s="494">
        <v>445.1</v>
      </c>
      <c r="D108" s="495">
        <v>448.0333333333333</v>
      </c>
      <c r="E108" s="495">
        <v>436.31666666666661</v>
      </c>
      <c r="F108" s="495">
        <v>427.5333333333333</v>
      </c>
      <c r="G108" s="495">
        <v>415.81666666666661</v>
      </c>
      <c r="H108" s="495">
        <v>456.81666666666661</v>
      </c>
      <c r="I108" s="495">
        <v>468.5333333333333</v>
      </c>
      <c r="J108" s="495">
        <v>477.31666666666661</v>
      </c>
      <c r="K108" s="494">
        <v>459.75</v>
      </c>
      <c r="L108" s="494">
        <v>439.25</v>
      </c>
      <c r="M108" s="494">
        <v>7.7926500000000001</v>
      </c>
    </row>
    <row r="109" spans="1:13">
      <c r="A109" s="254">
        <v>99</v>
      </c>
      <c r="B109" s="497" t="s">
        <v>331</v>
      </c>
      <c r="C109" s="494">
        <v>3905</v>
      </c>
      <c r="D109" s="495">
        <v>3911.3166666666671</v>
      </c>
      <c r="E109" s="495">
        <v>3850.5333333333342</v>
      </c>
      <c r="F109" s="495">
        <v>3796.0666666666671</v>
      </c>
      <c r="G109" s="495">
        <v>3735.2833333333342</v>
      </c>
      <c r="H109" s="495">
        <v>3965.7833333333342</v>
      </c>
      <c r="I109" s="495">
        <v>4026.5666666666671</v>
      </c>
      <c r="J109" s="495">
        <v>4081.0333333333342</v>
      </c>
      <c r="K109" s="494">
        <v>3972.1</v>
      </c>
      <c r="L109" s="494">
        <v>3856.85</v>
      </c>
      <c r="M109" s="494">
        <v>4.1270000000000001E-2</v>
      </c>
    </row>
    <row r="110" spans="1:13">
      <c r="A110" s="254">
        <v>100</v>
      </c>
      <c r="B110" s="497" t="s">
        <v>332</v>
      </c>
      <c r="C110" s="494">
        <v>141.35</v>
      </c>
      <c r="D110" s="495">
        <v>141.13333333333333</v>
      </c>
      <c r="E110" s="495">
        <v>134.36666666666665</v>
      </c>
      <c r="F110" s="495">
        <v>127.38333333333333</v>
      </c>
      <c r="G110" s="495">
        <v>120.61666666666665</v>
      </c>
      <c r="H110" s="495">
        <v>148.11666666666665</v>
      </c>
      <c r="I110" s="495">
        <v>154.8833333333333</v>
      </c>
      <c r="J110" s="495">
        <v>161.86666666666665</v>
      </c>
      <c r="K110" s="494">
        <v>147.9</v>
      </c>
      <c r="L110" s="494">
        <v>134.15</v>
      </c>
      <c r="M110" s="494">
        <v>4.3267199999999999</v>
      </c>
    </row>
    <row r="111" spans="1:13">
      <c r="A111" s="254">
        <v>101</v>
      </c>
      <c r="B111" s="497" t="s">
        <v>333</v>
      </c>
      <c r="C111" s="494">
        <v>216.45</v>
      </c>
      <c r="D111" s="495">
        <v>217.65</v>
      </c>
      <c r="E111" s="495">
        <v>214.10000000000002</v>
      </c>
      <c r="F111" s="495">
        <v>211.75000000000003</v>
      </c>
      <c r="G111" s="495">
        <v>208.20000000000005</v>
      </c>
      <c r="H111" s="495">
        <v>220</v>
      </c>
      <c r="I111" s="495">
        <v>223.55</v>
      </c>
      <c r="J111" s="495">
        <v>225.89999999999998</v>
      </c>
      <c r="K111" s="494">
        <v>221.2</v>
      </c>
      <c r="L111" s="494">
        <v>215.3</v>
      </c>
      <c r="M111" s="494">
        <v>1.95384</v>
      </c>
    </row>
    <row r="112" spans="1:13">
      <c r="A112" s="254">
        <v>102</v>
      </c>
      <c r="B112" s="497" t="s">
        <v>334</v>
      </c>
      <c r="C112" s="494">
        <v>96</v>
      </c>
      <c r="D112" s="495">
        <v>96.016666666666666</v>
      </c>
      <c r="E112" s="495">
        <v>95.033333333333331</v>
      </c>
      <c r="F112" s="495">
        <v>94.066666666666663</v>
      </c>
      <c r="G112" s="495">
        <v>93.083333333333329</v>
      </c>
      <c r="H112" s="495">
        <v>96.983333333333334</v>
      </c>
      <c r="I112" s="495">
        <v>97.966666666666654</v>
      </c>
      <c r="J112" s="495">
        <v>98.933333333333337</v>
      </c>
      <c r="K112" s="494">
        <v>97</v>
      </c>
      <c r="L112" s="494">
        <v>95.05</v>
      </c>
      <c r="M112" s="494">
        <v>4.4580299999999999</v>
      </c>
    </row>
    <row r="113" spans="1:13">
      <c r="A113" s="254">
        <v>103</v>
      </c>
      <c r="B113" s="497" t="s">
        <v>335</v>
      </c>
      <c r="C113" s="494">
        <v>562.9</v>
      </c>
      <c r="D113" s="495">
        <v>561.56666666666661</v>
      </c>
      <c r="E113" s="495">
        <v>556.43333333333317</v>
      </c>
      <c r="F113" s="495">
        <v>549.96666666666658</v>
      </c>
      <c r="G113" s="495">
        <v>544.83333333333314</v>
      </c>
      <c r="H113" s="495">
        <v>568.03333333333319</v>
      </c>
      <c r="I113" s="495">
        <v>573.16666666666663</v>
      </c>
      <c r="J113" s="495">
        <v>579.63333333333321</v>
      </c>
      <c r="K113" s="494">
        <v>566.70000000000005</v>
      </c>
      <c r="L113" s="494">
        <v>555.1</v>
      </c>
      <c r="M113" s="494">
        <v>0.43271999999999999</v>
      </c>
    </row>
    <row r="114" spans="1:13">
      <c r="A114" s="254">
        <v>104</v>
      </c>
      <c r="B114" s="497" t="s">
        <v>81</v>
      </c>
      <c r="C114" s="494">
        <v>538.75</v>
      </c>
      <c r="D114" s="495">
        <v>543.73333333333335</v>
      </c>
      <c r="E114" s="495">
        <v>528.26666666666665</v>
      </c>
      <c r="F114" s="495">
        <v>517.7833333333333</v>
      </c>
      <c r="G114" s="495">
        <v>502.31666666666661</v>
      </c>
      <c r="H114" s="495">
        <v>554.2166666666667</v>
      </c>
      <c r="I114" s="495">
        <v>569.68333333333339</v>
      </c>
      <c r="J114" s="495">
        <v>580.16666666666674</v>
      </c>
      <c r="K114" s="494">
        <v>559.20000000000005</v>
      </c>
      <c r="L114" s="494">
        <v>533.25</v>
      </c>
      <c r="M114" s="494">
        <v>60.395650000000003</v>
      </c>
    </row>
    <row r="115" spans="1:13">
      <c r="A115" s="254">
        <v>105</v>
      </c>
      <c r="B115" s="497" t="s">
        <v>82</v>
      </c>
      <c r="C115" s="494">
        <v>949.3</v>
      </c>
      <c r="D115" s="495">
        <v>952.25</v>
      </c>
      <c r="E115" s="495">
        <v>938.15</v>
      </c>
      <c r="F115" s="495">
        <v>927</v>
      </c>
      <c r="G115" s="495">
        <v>912.9</v>
      </c>
      <c r="H115" s="495">
        <v>963.4</v>
      </c>
      <c r="I115" s="495">
        <v>977.49999999999989</v>
      </c>
      <c r="J115" s="495">
        <v>988.65</v>
      </c>
      <c r="K115" s="494">
        <v>966.35</v>
      </c>
      <c r="L115" s="494">
        <v>941.1</v>
      </c>
      <c r="M115" s="494">
        <v>102.05616000000001</v>
      </c>
    </row>
    <row r="116" spans="1:13">
      <c r="A116" s="254">
        <v>106</v>
      </c>
      <c r="B116" s="497" t="s">
        <v>231</v>
      </c>
      <c r="C116" s="494">
        <v>158.30000000000001</v>
      </c>
      <c r="D116" s="495">
        <v>159.06666666666669</v>
      </c>
      <c r="E116" s="495">
        <v>157.13333333333338</v>
      </c>
      <c r="F116" s="495">
        <v>155.9666666666667</v>
      </c>
      <c r="G116" s="495">
        <v>154.03333333333339</v>
      </c>
      <c r="H116" s="495">
        <v>160.23333333333338</v>
      </c>
      <c r="I116" s="495">
        <v>162.16666666666671</v>
      </c>
      <c r="J116" s="495">
        <v>163.33333333333337</v>
      </c>
      <c r="K116" s="494">
        <v>161</v>
      </c>
      <c r="L116" s="494">
        <v>157.9</v>
      </c>
      <c r="M116" s="494">
        <v>10.88175</v>
      </c>
    </row>
    <row r="117" spans="1:13">
      <c r="A117" s="254">
        <v>107</v>
      </c>
      <c r="B117" s="497" t="s">
        <v>83</v>
      </c>
      <c r="C117" s="494">
        <v>124.5</v>
      </c>
      <c r="D117" s="495">
        <v>124.93333333333334</v>
      </c>
      <c r="E117" s="495">
        <v>123.61666666666667</v>
      </c>
      <c r="F117" s="495">
        <v>122.73333333333333</v>
      </c>
      <c r="G117" s="495">
        <v>121.41666666666667</v>
      </c>
      <c r="H117" s="495">
        <v>125.81666666666668</v>
      </c>
      <c r="I117" s="495">
        <v>127.13333333333334</v>
      </c>
      <c r="J117" s="495">
        <v>128.01666666666668</v>
      </c>
      <c r="K117" s="494">
        <v>126.25</v>
      </c>
      <c r="L117" s="494">
        <v>124.05</v>
      </c>
      <c r="M117" s="494">
        <v>77.388710000000003</v>
      </c>
    </row>
    <row r="118" spans="1:13">
      <c r="A118" s="254">
        <v>108</v>
      </c>
      <c r="B118" s="497" t="s">
        <v>336</v>
      </c>
      <c r="C118" s="494">
        <v>349.95</v>
      </c>
      <c r="D118" s="495">
        <v>351.84999999999997</v>
      </c>
      <c r="E118" s="495">
        <v>346.99999999999994</v>
      </c>
      <c r="F118" s="495">
        <v>344.04999999999995</v>
      </c>
      <c r="G118" s="495">
        <v>339.19999999999993</v>
      </c>
      <c r="H118" s="495">
        <v>354.79999999999995</v>
      </c>
      <c r="I118" s="495">
        <v>359.65</v>
      </c>
      <c r="J118" s="495">
        <v>362.59999999999997</v>
      </c>
      <c r="K118" s="494">
        <v>356.7</v>
      </c>
      <c r="L118" s="494">
        <v>348.9</v>
      </c>
      <c r="M118" s="494">
        <v>0.77661000000000002</v>
      </c>
    </row>
    <row r="119" spans="1:13">
      <c r="A119" s="254">
        <v>109</v>
      </c>
      <c r="B119" s="497" t="s">
        <v>822</v>
      </c>
      <c r="C119" s="494">
        <v>3010</v>
      </c>
      <c r="D119" s="495">
        <v>3048.5666666666671</v>
      </c>
      <c r="E119" s="495">
        <v>2949.1833333333343</v>
      </c>
      <c r="F119" s="495">
        <v>2888.3666666666672</v>
      </c>
      <c r="G119" s="495">
        <v>2788.9833333333345</v>
      </c>
      <c r="H119" s="495">
        <v>3109.3833333333341</v>
      </c>
      <c r="I119" s="495">
        <v>3208.7666666666664</v>
      </c>
      <c r="J119" s="495">
        <v>3269.5833333333339</v>
      </c>
      <c r="K119" s="494">
        <v>3147.95</v>
      </c>
      <c r="L119" s="494">
        <v>2987.75</v>
      </c>
      <c r="M119" s="494">
        <v>4.9455799999999996</v>
      </c>
    </row>
    <row r="120" spans="1:13">
      <c r="A120" s="254">
        <v>110</v>
      </c>
      <c r="B120" s="497" t="s">
        <v>84</v>
      </c>
      <c r="C120" s="494">
        <v>1521.8</v>
      </c>
      <c r="D120" s="495">
        <v>1527.7833333333335</v>
      </c>
      <c r="E120" s="495">
        <v>1505.0166666666671</v>
      </c>
      <c r="F120" s="495">
        <v>1488.2333333333336</v>
      </c>
      <c r="G120" s="495">
        <v>1465.4666666666672</v>
      </c>
      <c r="H120" s="495">
        <v>1544.5666666666671</v>
      </c>
      <c r="I120" s="495">
        <v>1567.3333333333335</v>
      </c>
      <c r="J120" s="495">
        <v>1584.116666666667</v>
      </c>
      <c r="K120" s="494">
        <v>1550.55</v>
      </c>
      <c r="L120" s="494">
        <v>1511</v>
      </c>
      <c r="M120" s="494">
        <v>4.2911400000000004</v>
      </c>
    </row>
    <row r="121" spans="1:13">
      <c r="A121" s="254">
        <v>111</v>
      </c>
      <c r="B121" s="497" t="s">
        <v>85</v>
      </c>
      <c r="C121" s="494">
        <v>549.1</v>
      </c>
      <c r="D121" s="495">
        <v>556.06666666666661</v>
      </c>
      <c r="E121" s="495">
        <v>539.13333333333321</v>
      </c>
      <c r="F121" s="495">
        <v>529.16666666666663</v>
      </c>
      <c r="G121" s="495">
        <v>512.23333333333323</v>
      </c>
      <c r="H121" s="495">
        <v>566.03333333333319</v>
      </c>
      <c r="I121" s="495">
        <v>582.96666666666658</v>
      </c>
      <c r="J121" s="495">
        <v>592.93333333333317</v>
      </c>
      <c r="K121" s="494">
        <v>573</v>
      </c>
      <c r="L121" s="494">
        <v>546.1</v>
      </c>
      <c r="M121" s="494">
        <v>16.695399999999999</v>
      </c>
    </row>
    <row r="122" spans="1:13">
      <c r="A122" s="254">
        <v>112</v>
      </c>
      <c r="B122" s="497" t="s">
        <v>232</v>
      </c>
      <c r="C122" s="494">
        <v>737.3</v>
      </c>
      <c r="D122" s="495">
        <v>737.05000000000007</v>
      </c>
      <c r="E122" s="495">
        <v>727.85000000000014</v>
      </c>
      <c r="F122" s="495">
        <v>718.40000000000009</v>
      </c>
      <c r="G122" s="495">
        <v>709.20000000000016</v>
      </c>
      <c r="H122" s="495">
        <v>746.50000000000011</v>
      </c>
      <c r="I122" s="495">
        <v>755.70000000000016</v>
      </c>
      <c r="J122" s="495">
        <v>765.15000000000009</v>
      </c>
      <c r="K122" s="494">
        <v>746.25</v>
      </c>
      <c r="L122" s="494">
        <v>727.6</v>
      </c>
      <c r="M122" s="494">
        <v>1.95272</v>
      </c>
    </row>
    <row r="123" spans="1:13">
      <c r="A123" s="254">
        <v>113</v>
      </c>
      <c r="B123" s="497" t="s">
        <v>337</v>
      </c>
      <c r="C123" s="494">
        <v>562.85</v>
      </c>
      <c r="D123" s="495">
        <v>566.85</v>
      </c>
      <c r="E123" s="495">
        <v>556.70000000000005</v>
      </c>
      <c r="F123" s="495">
        <v>550.55000000000007</v>
      </c>
      <c r="G123" s="495">
        <v>540.40000000000009</v>
      </c>
      <c r="H123" s="495">
        <v>573</v>
      </c>
      <c r="I123" s="495">
        <v>583.14999999999986</v>
      </c>
      <c r="J123" s="495">
        <v>589.29999999999995</v>
      </c>
      <c r="K123" s="494">
        <v>577</v>
      </c>
      <c r="L123" s="494">
        <v>560.70000000000005</v>
      </c>
      <c r="M123" s="494">
        <v>0.49793999999999999</v>
      </c>
    </row>
    <row r="124" spans="1:13">
      <c r="A124" s="254">
        <v>114</v>
      </c>
      <c r="B124" s="497" t="s">
        <v>233</v>
      </c>
      <c r="C124" s="494">
        <v>367.3</v>
      </c>
      <c r="D124" s="495">
        <v>369.4666666666667</v>
      </c>
      <c r="E124" s="495">
        <v>361.83333333333337</v>
      </c>
      <c r="F124" s="495">
        <v>356.36666666666667</v>
      </c>
      <c r="G124" s="495">
        <v>348.73333333333335</v>
      </c>
      <c r="H124" s="495">
        <v>374.93333333333339</v>
      </c>
      <c r="I124" s="495">
        <v>382.56666666666672</v>
      </c>
      <c r="J124" s="495">
        <v>388.03333333333342</v>
      </c>
      <c r="K124" s="494">
        <v>377.1</v>
      </c>
      <c r="L124" s="494">
        <v>364</v>
      </c>
      <c r="M124" s="494">
        <v>14.16259</v>
      </c>
    </row>
    <row r="125" spans="1:13">
      <c r="A125" s="254">
        <v>115</v>
      </c>
      <c r="B125" s="497" t="s">
        <v>86</v>
      </c>
      <c r="C125" s="494">
        <v>833.4</v>
      </c>
      <c r="D125" s="495">
        <v>837.55000000000007</v>
      </c>
      <c r="E125" s="495">
        <v>820.10000000000014</v>
      </c>
      <c r="F125" s="495">
        <v>806.80000000000007</v>
      </c>
      <c r="G125" s="495">
        <v>789.35000000000014</v>
      </c>
      <c r="H125" s="495">
        <v>850.85000000000014</v>
      </c>
      <c r="I125" s="495">
        <v>868.30000000000018</v>
      </c>
      <c r="J125" s="495">
        <v>881.60000000000014</v>
      </c>
      <c r="K125" s="494">
        <v>855</v>
      </c>
      <c r="L125" s="494">
        <v>824.25</v>
      </c>
      <c r="M125" s="494">
        <v>4.0777200000000002</v>
      </c>
    </row>
    <row r="126" spans="1:13">
      <c r="A126" s="254">
        <v>116</v>
      </c>
      <c r="B126" s="497" t="s">
        <v>338</v>
      </c>
      <c r="C126" s="494">
        <v>684.65</v>
      </c>
      <c r="D126" s="495">
        <v>683.55000000000007</v>
      </c>
      <c r="E126" s="495">
        <v>672.10000000000014</v>
      </c>
      <c r="F126" s="495">
        <v>659.55000000000007</v>
      </c>
      <c r="G126" s="495">
        <v>648.10000000000014</v>
      </c>
      <c r="H126" s="495">
        <v>696.10000000000014</v>
      </c>
      <c r="I126" s="495">
        <v>707.55000000000018</v>
      </c>
      <c r="J126" s="495">
        <v>720.10000000000014</v>
      </c>
      <c r="K126" s="494">
        <v>695</v>
      </c>
      <c r="L126" s="494">
        <v>671</v>
      </c>
      <c r="M126" s="494">
        <v>1.09907</v>
      </c>
    </row>
    <row r="127" spans="1:13">
      <c r="A127" s="254">
        <v>117</v>
      </c>
      <c r="B127" s="497" t="s">
        <v>339</v>
      </c>
      <c r="C127" s="494">
        <v>80.150000000000006</v>
      </c>
      <c r="D127" s="495">
        <v>81.416666666666671</v>
      </c>
      <c r="E127" s="495">
        <v>78.533333333333346</v>
      </c>
      <c r="F127" s="495">
        <v>76.916666666666671</v>
      </c>
      <c r="G127" s="495">
        <v>74.033333333333346</v>
      </c>
      <c r="H127" s="495">
        <v>83.033333333333346</v>
      </c>
      <c r="I127" s="495">
        <v>85.916666666666671</v>
      </c>
      <c r="J127" s="495">
        <v>87.533333333333346</v>
      </c>
      <c r="K127" s="494">
        <v>84.3</v>
      </c>
      <c r="L127" s="494">
        <v>79.8</v>
      </c>
      <c r="M127" s="494">
        <v>3.59836</v>
      </c>
    </row>
    <row r="128" spans="1:13">
      <c r="A128" s="254">
        <v>118</v>
      </c>
      <c r="B128" s="497" t="s">
        <v>340</v>
      </c>
      <c r="C128" s="494">
        <v>92.7</v>
      </c>
      <c r="D128" s="495">
        <v>91.666666666666671</v>
      </c>
      <c r="E128" s="495">
        <v>89.433333333333337</v>
      </c>
      <c r="F128" s="495">
        <v>86.166666666666671</v>
      </c>
      <c r="G128" s="495">
        <v>83.933333333333337</v>
      </c>
      <c r="H128" s="495">
        <v>94.933333333333337</v>
      </c>
      <c r="I128" s="495">
        <v>97.166666666666657</v>
      </c>
      <c r="J128" s="495">
        <v>100.43333333333334</v>
      </c>
      <c r="K128" s="494">
        <v>93.9</v>
      </c>
      <c r="L128" s="494">
        <v>88.4</v>
      </c>
      <c r="M128" s="494">
        <v>23.239370000000001</v>
      </c>
    </row>
    <row r="129" spans="1:13">
      <c r="A129" s="254">
        <v>119</v>
      </c>
      <c r="B129" s="497" t="s">
        <v>341</v>
      </c>
      <c r="C129" s="494">
        <v>653.79999999999995</v>
      </c>
      <c r="D129" s="495">
        <v>674.69999999999993</v>
      </c>
      <c r="E129" s="495">
        <v>620.89999999999986</v>
      </c>
      <c r="F129" s="495">
        <v>587.99999999999989</v>
      </c>
      <c r="G129" s="495">
        <v>534.19999999999982</v>
      </c>
      <c r="H129" s="495">
        <v>707.59999999999991</v>
      </c>
      <c r="I129" s="495">
        <v>761.39999999999986</v>
      </c>
      <c r="J129" s="495">
        <v>794.3</v>
      </c>
      <c r="K129" s="494">
        <v>728.5</v>
      </c>
      <c r="L129" s="494">
        <v>641.79999999999995</v>
      </c>
      <c r="M129" s="494">
        <v>12.13678</v>
      </c>
    </row>
    <row r="130" spans="1:13">
      <c r="A130" s="254">
        <v>120</v>
      </c>
      <c r="B130" s="497" t="s">
        <v>92</v>
      </c>
      <c r="C130" s="494">
        <v>234.4</v>
      </c>
      <c r="D130" s="495">
        <v>235.9666666666667</v>
      </c>
      <c r="E130" s="495">
        <v>230.48333333333341</v>
      </c>
      <c r="F130" s="495">
        <v>226.56666666666672</v>
      </c>
      <c r="G130" s="495">
        <v>221.08333333333343</v>
      </c>
      <c r="H130" s="495">
        <v>239.88333333333338</v>
      </c>
      <c r="I130" s="495">
        <v>245.36666666666667</v>
      </c>
      <c r="J130" s="495">
        <v>249.28333333333336</v>
      </c>
      <c r="K130" s="494">
        <v>241.45</v>
      </c>
      <c r="L130" s="494">
        <v>232.05</v>
      </c>
      <c r="M130" s="494">
        <v>121.62782</v>
      </c>
    </row>
    <row r="131" spans="1:13">
      <c r="A131" s="254">
        <v>121</v>
      </c>
      <c r="B131" s="497" t="s">
        <v>87</v>
      </c>
      <c r="C131" s="494">
        <v>569</v>
      </c>
      <c r="D131" s="495">
        <v>570.25</v>
      </c>
      <c r="E131" s="495">
        <v>564.54999999999995</v>
      </c>
      <c r="F131" s="495">
        <v>560.09999999999991</v>
      </c>
      <c r="G131" s="495">
        <v>554.39999999999986</v>
      </c>
      <c r="H131" s="495">
        <v>574.70000000000005</v>
      </c>
      <c r="I131" s="495">
        <v>580.40000000000009</v>
      </c>
      <c r="J131" s="495">
        <v>584.85000000000014</v>
      </c>
      <c r="K131" s="494">
        <v>575.95000000000005</v>
      </c>
      <c r="L131" s="494">
        <v>565.79999999999995</v>
      </c>
      <c r="M131" s="494">
        <v>23.213460000000001</v>
      </c>
    </row>
    <row r="132" spans="1:13">
      <c r="A132" s="254">
        <v>122</v>
      </c>
      <c r="B132" s="497" t="s">
        <v>234</v>
      </c>
      <c r="C132" s="494">
        <v>1447.35</v>
      </c>
      <c r="D132" s="495">
        <v>1480.0333333333335</v>
      </c>
      <c r="E132" s="495">
        <v>1395.3166666666671</v>
      </c>
      <c r="F132" s="495">
        <v>1343.2833333333335</v>
      </c>
      <c r="G132" s="495">
        <v>1258.5666666666671</v>
      </c>
      <c r="H132" s="495">
        <v>1532.0666666666671</v>
      </c>
      <c r="I132" s="495">
        <v>1616.7833333333338</v>
      </c>
      <c r="J132" s="495">
        <v>1668.8166666666671</v>
      </c>
      <c r="K132" s="494">
        <v>1564.75</v>
      </c>
      <c r="L132" s="494">
        <v>1428</v>
      </c>
      <c r="M132" s="494">
        <v>2.6099899999999998</v>
      </c>
    </row>
    <row r="133" spans="1:13">
      <c r="A133" s="254">
        <v>123</v>
      </c>
      <c r="B133" s="497" t="s">
        <v>342</v>
      </c>
      <c r="C133" s="494">
        <v>1559.85</v>
      </c>
      <c r="D133" s="495">
        <v>1568.5333333333335</v>
      </c>
      <c r="E133" s="495">
        <v>1541.3166666666671</v>
      </c>
      <c r="F133" s="495">
        <v>1522.7833333333335</v>
      </c>
      <c r="G133" s="495">
        <v>1495.5666666666671</v>
      </c>
      <c r="H133" s="495">
        <v>1587.0666666666671</v>
      </c>
      <c r="I133" s="495">
        <v>1614.2833333333338</v>
      </c>
      <c r="J133" s="495">
        <v>1632.8166666666671</v>
      </c>
      <c r="K133" s="494">
        <v>1595.75</v>
      </c>
      <c r="L133" s="494">
        <v>1550</v>
      </c>
      <c r="M133" s="494">
        <v>4.3040799999999999</v>
      </c>
    </row>
    <row r="134" spans="1:13">
      <c r="A134" s="254">
        <v>124</v>
      </c>
      <c r="B134" s="497" t="s">
        <v>343</v>
      </c>
      <c r="C134" s="494">
        <v>146.4</v>
      </c>
      <c r="D134" s="495">
        <v>146.13333333333333</v>
      </c>
      <c r="E134" s="495">
        <v>144.36666666666665</v>
      </c>
      <c r="F134" s="495">
        <v>142.33333333333331</v>
      </c>
      <c r="G134" s="495">
        <v>140.56666666666663</v>
      </c>
      <c r="H134" s="495">
        <v>148.16666666666666</v>
      </c>
      <c r="I134" s="495">
        <v>149.93333333333331</v>
      </c>
      <c r="J134" s="495">
        <v>151.96666666666667</v>
      </c>
      <c r="K134" s="494">
        <v>147.9</v>
      </c>
      <c r="L134" s="494">
        <v>144.1</v>
      </c>
      <c r="M134" s="494">
        <v>12.04135</v>
      </c>
    </row>
    <row r="135" spans="1:13">
      <c r="A135" s="254">
        <v>125</v>
      </c>
      <c r="B135" s="497" t="s">
        <v>833</v>
      </c>
      <c r="C135" s="494">
        <v>187.05</v>
      </c>
      <c r="D135" s="495">
        <v>190.79999999999998</v>
      </c>
      <c r="E135" s="495">
        <v>181.74999999999997</v>
      </c>
      <c r="F135" s="495">
        <v>176.45</v>
      </c>
      <c r="G135" s="495">
        <v>167.39999999999998</v>
      </c>
      <c r="H135" s="495">
        <v>196.09999999999997</v>
      </c>
      <c r="I135" s="495">
        <v>205.14999999999998</v>
      </c>
      <c r="J135" s="495">
        <v>210.44999999999996</v>
      </c>
      <c r="K135" s="494">
        <v>199.85</v>
      </c>
      <c r="L135" s="494">
        <v>185.5</v>
      </c>
      <c r="M135" s="494">
        <v>11.358890000000001</v>
      </c>
    </row>
    <row r="136" spans="1:13">
      <c r="A136" s="254">
        <v>126</v>
      </c>
      <c r="B136" s="497" t="s">
        <v>740</v>
      </c>
      <c r="C136" s="494">
        <v>714.3</v>
      </c>
      <c r="D136" s="495">
        <v>716.80000000000007</v>
      </c>
      <c r="E136" s="495">
        <v>703.60000000000014</v>
      </c>
      <c r="F136" s="495">
        <v>692.90000000000009</v>
      </c>
      <c r="G136" s="495">
        <v>679.70000000000016</v>
      </c>
      <c r="H136" s="495">
        <v>727.50000000000011</v>
      </c>
      <c r="I136" s="495">
        <v>740.70000000000016</v>
      </c>
      <c r="J136" s="495">
        <v>751.40000000000009</v>
      </c>
      <c r="K136" s="494">
        <v>730</v>
      </c>
      <c r="L136" s="494">
        <v>706.1</v>
      </c>
      <c r="M136" s="494">
        <v>0.52315999999999996</v>
      </c>
    </row>
    <row r="137" spans="1:13">
      <c r="A137" s="254">
        <v>127</v>
      </c>
      <c r="B137" s="497" t="s">
        <v>345</v>
      </c>
      <c r="C137" s="494">
        <v>595.25</v>
      </c>
      <c r="D137" s="495">
        <v>593.4</v>
      </c>
      <c r="E137" s="495">
        <v>579.79999999999995</v>
      </c>
      <c r="F137" s="495">
        <v>564.35</v>
      </c>
      <c r="G137" s="495">
        <v>550.75</v>
      </c>
      <c r="H137" s="495">
        <v>608.84999999999991</v>
      </c>
      <c r="I137" s="495">
        <v>622.45000000000005</v>
      </c>
      <c r="J137" s="495">
        <v>637.89999999999986</v>
      </c>
      <c r="K137" s="494">
        <v>607</v>
      </c>
      <c r="L137" s="494">
        <v>577.95000000000005</v>
      </c>
      <c r="M137" s="494">
        <v>5.0072999999999999</v>
      </c>
    </row>
    <row r="138" spans="1:13">
      <c r="A138" s="254">
        <v>128</v>
      </c>
      <c r="B138" s="497" t="s">
        <v>89</v>
      </c>
      <c r="C138" s="494">
        <v>8.8000000000000007</v>
      </c>
      <c r="D138" s="495">
        <v>8.8666666666666654</v>
      </c>
      <c r="E138" s="495">
        <v>8.6333333333333311</v>
      </c>
      <c r="F138" s="495">
        <v>8.466666666666665</v>
      </c>
      <c r="G138" s="495">
        <v>8.2333333333333307</v>
      </c>
      <c r="H138" s="495">
        <v>9.0333333333333314</v>
      </c>
      <c r="I138" s="495">
        <v>9.2666666666666657</v>
      </c>
      <c r="J138" s="495">
        <v>9.4333333333333318</v>
      </c>
      <c r="K138" s="494">
        <v>9.1</v>
      </c>
      <c r="L138" s="494">
        <v>8.6999999999999993</v>
      </c>
      <c r="M138" s="494">
        <v>55.835700000000003</v>
      </c>
    </row>
    <row r="139" spans="1:13">
      <c r="A139" s="254">
        <v>129</v>
      </c>
      <c r="B139" s="497" t="s">
        <v>346</v>
      </c>
      <c r="C139" s="494">
        <v>146.05000000000001</v>
      </c>
      <c r="D139" s="495">
        <v>142.70000000000002</v>
      </c>
      <c r="E139" s="495">
        <v>135.90000000000003</v>
      </c>
      <c r="F139" s="495">
        <v>125.75000000000003</v>
      </c>
      <c r="G139" s="495">
        <v>118.95000000000005</v>
      </c>
      <c r="H139" s="495">
        <v>152.85000000000002</v>
      </c>
      <c r="I139" s="495">
        <v>159.65000000000003</v>
      </c>
      <c r="J139" s="495">
        <v>169.8</v>
      </c>
      <c r="K139" s="494">
        <v>149.5</v>
      </c>
      <c r="L139" s="494">
        <v>132.55000000000001</v>
      </c>
      <c r="M139" s="494">
        <v>65.244129999999998</v>
      </c>
    </row>
    <row r="140" spans="1:13">
      <c r="A140" s="254">
        <v>130</v>
      </c>
      <c r="B140" s="497" t="s">
        <v>90</v>
      </c>
      <c r="C140" s="494">
        <v>3779.7</v>
      </c>
      <c r="D140" s="495">
        <v>3792.8666666666668</v>
      </c>
      <c r="E140" s="495">
        <v>3736.8333333333335</v>
      </c>
      <c r="F140" s="495">
        <v>3693.9666666666667</v>
      </c>
      <c r="G140" s="495">
        <v>3637.9333333333334</v>
      </c>
      <c r="H140" s="495">
        <v>3835.7333333333336</v>
      </c>
      <c r="I140" s="495">
        <v>3891.7666666666664</v>
      </c>
      <c r="J140" s="495">
        <v>3934.6333333333337</v>
      </c>
      <c r="K140" s="494">
        <v>3848.9</v>
      </c>
      <c r="L140" s="494">
        <v>3750</v>
      </c>
      <c r="M140" s="494">
        <v>5.9457000000000004</v>
      </c>
    </row>
    <row r="141" spans="1:13">
      <c r="A141" s="254">
        <v>131</v>
      </c>
      <c r="B141" s="497" t="s">
        <v>347</v>
      </c>
      <c r="C141" s="494">
        <v>3934.75</v>
      </c>
      <c r="D141" s="495">
        <v>3917.1833333333329</v>
      </c>
      <c r="E141" s="495">
        <v>3860.5666666666657</v>
      </c>
      <c r="F141" s="495">
        <v>3786.3833333333328</v>
      </c>
      <c r="G141" s="495">
        <v>3729.7666666666655</v>
      </c>
      <c r="H141" s="495">
        <v>3991.3666666666659</v>
      </c>
      <c r="I141" s="495">
        <v>4047.9833333333336</v>
      </c>
      <c r="J141" s="495">
        <v>4122.1666666666661</v>
      </c>
      <c r="K141" s="494">
        <v>3973.8</v>
      </c>
      <c r="L141" s="494">
        <v>3843</v>
      </c>
      <c r="M141" s="494">
        <v>5.8578000000000001</v>
      </c>
    </row>
    <row r="142" spans="1:13">
      <c r="A142" s="254">
        <v>132</v>
      </c>
      <c r="B142" s="497" t="s">
        <v>348</v>
      </c>
      <c r="C142" s="494">
        <v>2904.75</v>
      </c>
      <c r="D142" s="495">
        <v>2922.2000000000003</v>
      </c>
      <c r="E142" s="495">
        <v>2843.5500000000006</v>
      </c>
      <c r="F142" s="495">
        <v>2782.3500000000004</v>
      </c>
      <c r="G142" s="495">
        <v>2703.7000000000007</v>
      </c>
      <c r="H142" s="495">
        <v>2983.4000000000005</v>
      </c>
      <c r="I142" s="495">
        <v>3062.05</v>
      </c>
      <c r="J142" s="495">
        <v>3123.2500000000005</v>
      </c>
      <c r="K142" s="494">
        <v>3000.85</v>
      </c>
      <c r="L142" s="494">
        <v>2861</v>
      </c>
      <c r="M142" s="494">
        <v>7.6776</v>
      </c>
    </row>
    <row r="143" spans="1:13">
      <c r="A143" s="254">
        <v>133</v>
      </c>
      <c r="B143" s="497" t="s">
        <v>93</v>
      </c>
      <c r="C143" s="494">
        <v>5156.75</v>
      </c>
      <c r="D143" s="495">
        <v>5152.333333333333</v>
      </c>
      <c r="E143" s="495">
        <v>5093.9166666666661</v>
      </c>
      <c r="F143" s="495">
        <v>5031.083333333333</v>
      </c>
      <c r="G143" s="495">
        <v>4972.6666666666661</v>
      </c>
      <c r="H143" s="495">
        <v>5215.1666666666661</v>
      </c>
      <c r="I143" s="495">
        <v>5273.5833333333321</v>
      </c>
      <c r="J143" s="495">
        <v>5336.4166666666661</v>
      </c>
      <c r="K143" s="494">
        <v>5210.75</v>
      </c>
      <c r="L143" s="494">
        <v>5089.5</v>
      </c>
      <c r="M143" s="494">
        <v>34.849760000000003</v>
      </c>
    </row>
    <row r="144" spans="1:13">
      <c r="A144" s="254">
        <v>134</v>
      </c>
      <c r="B144" s="497" t="s">
        <v>349</v>
      </c>
      <c r="C144" s="494">
        <v>314.10000000000002</v>
      </c>
      <c r="D144" s="495">
        <v>315.73333333333335</v>
      </c>
      <c r="E144" s="495">
        <v>310.56666666666672</v>
      </c>
      <c r="F144" s="495">
        <v>307.03333333333336</v>
      </c>
      <c r="G144" s="495">
        <v>301.86666666666673</v>
      </c>
      <c r="H144" s="495">
        <v>319.26666666666671</v>
      </c>
      <c r="I144" s="495">
        <v>324.43333333333334</v>
      </c>
      <c r="J144" s="495">
        <v>327.9666666666667</v>
      </c>
      <c r="K144" s="494">
        <v>320.89999999999998</v>
      </c>
      <c r="L144" s="494">
        <v>312.2</v>
      </c>
      <c r="M144" s="494">
        <v>1.7557799999999999</v>
      </c>
    </row>
    <row r="145" spans="1:13">
      <c r="A145" s="254">
        <v>135</v>
      </c>
      <c r="B145" s="497" t="s">
        <v>350</v>
      </c>
      <c r="C145" s="494">
        <v>83.8</v>
      </c>
      <c r="D145" s="495">
        <v>84.55</v>
      </c>
      <c r="E145" s="495">
        <v>82.699999999999989</v>
      </c>
      <c r="F145" s="495">
        <v>81.599999999999994</v>
      </c>
      <c r="G145" s="495">
        <v>79.749999999999986</v>
      </c>
      <c r="H145" s="495">
        <v>85.649999999999991</v>
      </c>
      <c r="I145" s="495">
        <v>87.499999999999986</v>
      </c>
      <c r="J145" s="495">
        <v>88.6</v>
      </c>
      <c r="K145" s="494">
        <v>86.4</v>
      </c>
      <c r="L145" s="494">
        <v>83.45</v>
      </c>
      <c r="M145" s="494">
        <v>4.24594</v>
      </c>
    </row>
    <row r="146" spans="1:13">
      <c r="A146" s="254">
        <v>136</v>
      </c>
      <c r="B146" s="497" t="s">
        <v>834</v>
      </c>
      <c r="C146" s="494">
        <v>210.05</v>
      </c>
      <c r="D146" s="495">
        <v>210.16666666666666</v>
      </c>
      <c r="E146" s="495">
        <v>208.38333333333333</v>
      </c>
      <c r="F146" s="495">
        <v>206.71666666666667</v>
      </c>
      <c r="G146" s="495">
        <v>204.93333333333334</v>
      </c>
      <c r="H146" s="495">
        <v>211.83333333333331</v>
      </c>
      <c r="I146" s="495">
        <v>213.61666666666667</v>
      </c>
      <c r="J146" s="495">
        <v>215.2833333333333</v>
      </c>
      <c r="K146" s="494">
        <v>211.95</v>
      </c>
      <c r="L146" s="494">
        <v>208.5</v>
      </c>
      <c r="M146" s="494">
        <v>4.2421199999999999</v>
      </c>
    </row>
    <row r="147" spans="1:13">
      <c r="A147" s="254">
        <v>137</v>
      </c>
      <c r="B147" s="497" t="s">
        <v>742</v>
      </c>
      <c r="C147" s="494">
        <v>1826.15</v>
      </c>
      <c r="D147" s="495">
        <v>1834.3833333333332</v>
      </c>
      <c r="E147" s="495">
        <v>1798.7666666666664</v>
      </c>
      <c r="F147" s="495">
        <v>1771.3833333333332</v>
      </c>
      <c r="G147" s="495">
        <v>1735.7666666666664</v>
      </c>
      <c r="H147" s="495">
        <v>1861.7666666666664</v>
      </c>
      <c r="I147" s="495">
        <v>1897.3833333333332</v>
      </c>
      <c r="J147" s="495">
        <v>1924.7666666666664</v>
      </c>
      <c r="K147" s="494">
        <v>1870</v>
      </c>
      <c r="L147" s="494">
        <v>1807</v>
      </c>
      <c r="M147" s="494">
        <v>4.7919999999999997E-2</v>
      </c>
    </row>
    <row r="148" spans="1:13">
      <c r="A148" s="254">
        <v>138</v>
      </c>
      <c r="B148" s="497" t="s">
        <v>235</v>
      </c>
      <c r="C148" s="494">
        <v>60.7</v>
      </c>
      <c r="D148" s="495">
        <v>61.449999999999996</v>
      </c>
      <c r="E148" s="495">
        <v>59.499999999999993</v>
      </c>
      <c r="F148" s="495">
        <v>58.3</v>
      </c>
      <c r="G148" s="495">
        <v>56.349999999999994</v>
      </c>
      <c r="H148" s="495">
        <v>62.649999999999991</v>
      </c>
      <c r="I148" s="495">
        <v>64.599999999999994</v>
      </c>
      <c r="J148" s="495">
        <v>65.799999999999983</v>
      </c>
      <c r="K148" s="494">
        <v>63.4</v>
      </c>
      <c r="L148" s="494">
        <v>60.25</v>
      </c>
      <c r="M148" s="494">
        <v>10.49133</v>
      </c>
    </row>
    <row r="149" spans="1:13">
      <c r="A149" s="254">
        <v>139</v>
      </c>
      <c r="B149" s="497" t="s">
        <v>94</v>
      </c>
      <c r="C149" s="494">
        <v>2340</v>
      </c>
      <c r="D149" s="495">
        <v>2354.4500000000003</v>
      </c>
      <c r="E149" s="495">
        <v>2304.4500000000007</v>
      </c>
      <c r="F149" s="495">
        <v>2268.9000000000005</v>
      </c>
      <c r="G149" s="495">
        <v>2218.900000000001</v>
      </c>
      <c r="H149" s="495">
        <v>2390.0000000000005</v>
      </c>
      <c r="I149" s="495">
        <v>2439.9999999999995</v>
      </c>
      <c r="J149" s="495">
        <v>2475.5500000000002</v>
      </c>
      <c r="K149" s="494">
        <v>2404.4499999999998</v>
      </c>
      <c r="L149" s="494">
        <v>2318.9</v>
      </c>
      <c r="M149" s="494">
        <v>10.40931</v>
      </c>
    </row>
    <row r="150" spans="1:13">
      <c r="A150" s="254">
        <v>140</v>
      </c>
      <c r="B150" s="497" t="s">
        <v>351</v>
      </c>
      <c r="C150" s="494">
        <v>219.7</v>
      </c>
      <c r="D150" s="495">
        <v>226.36666666666667</v>
      </c>
      <c r="E150" s="495">
        <v>209.73333333333335</v>
      </c>
      <c r="F150" s="495">
        <v>199.76666666666668</v>
      </c>
      <c r="G150" s="495">
        <v>183.13333333333335</v>
      </c>
      <c r="H150" s="495">
        <v>236.33333333333334</v>
      </c>
      <c r="I150" s="495">
        <v>252.96666666666667</v>
      </c>
      <c r="J150" s="495">
        <v>262.93333333333334</v>
      </c>
      <c r="K150" s="494">
        <v>243</v>
      </c>
      <c r="L150" s="494">
        <v>216.4</v>
      </c>
      <c r="M150" s="494">
        <v>16.77946</v>
      </c>
    </row>
    <row r="151" spans="1:13">
      <c r="A151" s="254">
        <v>141</v>
      </c>
      <c r="B151" s="497" t="s">
        <v>236</v>
      </c>
      <c r="C151" s="494">
        <v>517</v>
      </c>
      <c r="D151" s="495">
        <v>520.16666666666663</v>
      </c>
      <c r="E151" s="495">
        <v>505.33333333333326</v>
      </c>
      <c r="F151" s="495">
        <v>493.66666666666663</v>
      </c>
      <c r="G151" s="495">
        <v>478.83333333333326</v>
      </c>
      <c r="H151" s="495">
        <v>531.83333333333326</v>
      </c>
      <c r="I151" s="495">
        <v>546.66666666666652</v>
      </c>
      <c r="J151" s="495">
        <v>558.33333333333326</v>
      </c>
      <c r="K151" s="494">
        <v>535</v>
      </c>
      <c r="L151" s="494">
        <v>508.5</v>
      </c>
      <c r="M151" s="494">
        <v>4.3819400000000002</v>
      </c>
    </row>
    <row r="152" spans="1:13">
      <c r="A152" s="254">
        <v>142</v>
      </c>
      <c r="B152" s="497" t="s">
        <v>237</v>
      </c>
      <c r="C152" s="494">
        <v>1288.45</v>
      </c>
      <c r="D152" s="495">
        <v>1288.45</v>
      </c>
      <c r="E152" s="495">
        <v>1275.9000000000001</v>
      </c>
      <c r="F152" s="495">
        <v>1263.3500000000001</v>
      </c>
      <c r="G152" s="495">
        <v>1250.8000000000002</v>
      </c>
      <c r="H152" s="495">
        <v>1301</v>
      </c>
      <c r="I152" s="495">
        <v>1313.5499999999997</v>
      </c>
      <c r="J152" s="495">
        <v>1326.1</v>
      </c>
      <c r="K152" s="494">
        <v>1301</v>
      </c>
      <c r="L152" s="494">
        <v>1275.9000000000001</v>
      </c>
      <c r="M152" s="494">
        <v>2.4913699999999999</v>
      </c>
    </row>
    <row r="153" spans="1:13">
      <c r="A153" s="254">
        <v>143</v>
      </c>
      <c r="B153" s="497" t="s">
        <v>238</v>
      </c>
      <c r="C153" s="494">
        <v>70.849999999999994</v>
      </c>
      <c r="D153" s="495">
        <v>71.11666666666666</v>
      </c>
      <c r="E153" s="495">
        <v>70.333333333333314</v>
      </c>
      <c r="F153" s="495">
        <v>69.816666666666649</v>
      </c>
      <c r="G153" s="495">
        <v>69.033333333333303</v>
      </c>
      <c r="H153" s="495">
        <v>71.633333333333326</v>
      </c>
      <c r="I153" s="495">
        <v>72.416666666666657</v>
      </c>
      <c r="J153" s="495">
        <v>72.933333333333337</v>
      </c>
      <c r="K153" s="494">
        <v>71.900000000000006</v>
      </c>
      <c r="L153" s="494">
        <v>70.599999999999994</v>
      </c>
      <c r="M153" s="494">
        <v>9.8307300000000009</v>
      </c>
    </row>
    <row r="154" spans="1:13">
      <c r="A154" s="254">
        <v>144</v>
      </c>
      <c r="B154" s="497" t="s">
        <v>95</v>
      </c>
      <c r="C154" s="494">
        <v>76.150000000000006</v>
      </c>
      <c r="D154" s="495">
        <v>76.649999999999991</v>
      </c>
      <c r="E154" s="495">
        <v>75.049999999999983</v>
      </c>
      <c r="F154" s="495">
        <v>73.949999999999989</v>
      </c>
      <c r="G154" s="495">
        <v>72.34999999999998</v>
      </c>
      <c r="H154" s="495">
        <v>77.749999999999986</v>
      </c>
      <c r="I154" s="495">
        <v>79.34999999999998</v>
      </c>
      <c r="J154" s="495">
        <v>80.449999999999989</v>
      </c>
      <c r="K154" s="494">
        <v>78.25</v>
      </c>
      <c r="L154" s="494">
        <v>75.55</v>
      </c>
      <c r="M154" s="494">
        <v>7.9328799999999999</v>
      </c>
    </row>
    <row r="155" spans="1:13">
      <c r="A155" s="254">
        <v>145</v>
      </c>
      <c r="B155" s="497" t="s">
        <v>352</v>
      </c>
      <c r="C155" s="494">
        <v>594</v>
      </c>
      <c r="D155" s="495">
        <v>594.11666666666667</v>
      </c>
      <c r="E155" s="495">
        <v>580.88333333333333</v>
      </c>
      <c r="F155" s="495">
        <v>567.76666666666665</v>
      </c>
      <c r="G155" s="495">
        <v>554.5333333333333</v>
      </c>
      <c r="H155" s="495">
        <v>607.23333333333335</v>
      </c>
      <c r="I155" s="495">
        <v>620.4666666666667</v>
      </c>
      <c r="J155" s="495">
        <v>633.58333333333337</v>
      </c>
      <c r="K155" s="494">
        <v>607.35</v>
      </c>
      <c r="L155" s="494">
        <v>581</v>
      </c>
      <c r="M155" s="494">
        <v>1.2458499999999999</v>
      </c>
    </row>
    <row r="156" spans="1:13">
      <c r="A156" s="254">
        <v>146</v>
      </c>
      <c r="B156" s="497" t="s">
        <v>96</v>
      </c>
      <c r="C156" s="494">
        <v>1210.5999999999999</v>
      </c>
      <c r="D156" s="495">
        <v>1214.5999999999999</v>
      </c>
      <c r="E156" s="495">
        <v>1189.8499999999999</v>
      </c>
      <c r="F156" s="495">
        <v>1169.0999999999999</v>
      </c>
      <c r="G156" s="495">
        <v>1144.3499999999999</v>
      </c>
      <c r="H156" s="495">
        <v>1235.3499999999999</v>
      </c>
      <c r="I156" s="495">
        <v>1260.0999999999999</v>
      </c>
      <c r="J156" s="495">
        <v>1280.8499999999999</v>
      </c>
      <c r="K156" s="494">
        <v>1239.3499999999999</v>
      </c>
      <c r="L156" s="494">
        <v>1193.8499999999999</v>
      </c>
      <c r="M156" s="494">
        <v>7.4509800000000004</v>
      </c>
    </row>
    <row r="157" spans="1:13">
      <c r="A157" s="254">
        <v>147</v>
      </c>
      <c r="B157" s="497" t="s">
        <v>97</v>
      </c>
      <c r="C157" s="494">
        <v>173.45</v>
      </c>
      <c r="D157" s="495">
        <v>173.93333333333331</v>
      </c>
      <c r="E157" s="495">
        <v>171.86666666666662</v>
      </c>
      <c r="F157" s="495">
        <v>170.2833333333333</v>
      </c>
      <c r="G157" s="495">
        <v>168.21666666666661</v>
      </c>
      <c r="H157" s="495">
        <v>175.51666666666662</v>
      </c>
      <c r="I157" s="495">
        <v>177.58333333333329</v>
      </c>
      <c r="J157" s="495">
        <v>179.16666666666663</v>
      </c>
      <c r="K157" s="494">
        <v>176</v>
      </c>
      <c r="L157" s="494">
        <v>172.35</v>
      </c>
      <c r="M157" s="494">
        <v>24.915749999999999</v>
      </c>
    </row>
    <row r="158" spans="1:13">
      <c r="A158" s="254">
        <v>148</v>
      </c>
      <c r="B158" s="497" t="s">
        <v>354</v>
      </c>
      <c r="C158" s="494">
        <v>316.8</v>
      </c>
      <c r="D158" s="495">
        <v>318.9666666666667</v>
      </c>
      <c r="E158" s="495">
        <v>311.08333333333337</v>
      </c>
      <c r="F158" s="495">
        <v>305.36666666666667</v>
      </c>
      <c r="G158" s="495">
        <v>297.48333333333335</v>
      </c>
      <c r="H158" s="495">
        <v>324.68333333333339</v>
      </c>
      <c r="I158" s="495">
        <v>332.56666666666672</v>
      </c>
      <c r="J158" s="495">
        <v>338.28333333333342</v>
      </c>
      <c r="K158" s="494">
        <v>326.85000000000002</v>
      </c>
      <c r="L158" s="494">
        <v>313.25</v>
      </c>
      <c r="M158" s="494">
        <v>5.9428000000000001</v>
      </c>
    </row>
    <row r="159" spans="1:13">
      <c r="A159" s="254">
        <v>149</v>
      </c>
      <c r="B159" s="497" t="s">
        <v>98</v>
      </c>
      <c r="C159" s="494">
        <v>72.099999999999994</v>
      </c>
      <c r="D159" s="495">
        <v>72.766666666666666</v>
      </c>
      <c r="E159" s="495">
        <v>71.033333333333331</v>
      </c>
      <c r="F159" s="495">
        <v>69.966666666666669</v>
      </c>
      <c r="G159" s="495">
        <v>68.233333333333334</v>
      </c>
      <c r="H159" s="495">
        <v>73.833333333333329</v>
      </c>
      <c r="I159" s="495">
        <v>75.566666666666649</v>
      </c>
      <c r="J159" s="495">
        <v>76.633333333333326</v>
      </c>
      <c r="K159" s="494">
        <v>74.5</v>
      </c>
      <c r="L159" s="494">
        <v>71.7</v>
      </c>
      <c r="M159" s="494">
        <v>224.45563999999999</v>
      </c>
    </row>
    <row r="160" spans="1:13">
      <c r="A160" s="254">
        <v>150</v>
      </c>
      <c r="B160" s="497" t="s">
        <v>355</v>
      </c>
      <c r="C160" s="494">
        <v>2479.4</v>
      </c>
      <c r="D160" s="495">
        <v>2520.0666666666671</v>
      </c>
      <c r="E160" s="495">
        <v>2424.3333333333339</v>
      </c>
      <c r="F160" s="495">
        <v>2369.2666666666669</v>
      </c>
      <c r="G160" s="495">
        <v>2273.5333333333338</v>
      </c>
      <c r="H160" s="495">
        <v>2575.1333333333341</v>
      </c>
      <c r="I160" s="495">
        <v>2670.8666666666668</v>
      </c>
      <c r="J160" s="495">
        <v>2725.9333333333343</v>
      </c>
      <c r="K160" s="494">
        <v>2615.8000000000002</v>
      </c>
      <c r="L160" s="494">
        <v>2465</v>
      </c>
      <c r="M160" s="494">
        <v>0.70591000000000004</v>
      </c>
    </row>
    <row r="161" spans="1:13">
      <c r="A161" s="254">
        <v>151</v>
      </c>
      <c r="B161" s="497" t="s">
        <v>356</v>
      </c>
      <c r="C161" s="494">
        <v>358.85</v>
      </c>
      <c r="D161" s="495">
        <v>361.16666666666669</v>
      </c>
      <c r="E161" s="495">
        <v>353.98333333333335</v>
      </c>
      <c r="F161" s="495">
        <v>349.11666666666667</v>
      </c>
      <c r="G161" s="495">
        <v>341.93333333333334</v>
      </c>
      <c r="H161" s="495">
        <v>366.03333333333336</v>
      </c>
      <c r="I161" s="495">
        <v>373.21666666666664</v>
      </c>
      <c r="J161" s="495">
        <v>378.08333333333337</v>
      </c>
      <c r="K161" s="494">
        <v>368.35</v>
      </c>
      <c r="L161" s="494">
        <v>356.3</v>
      </c>
      <c r="M161" s="494">
        <v>0.89636000000000005</v>
      </c>
    </row>
    <row r="162" spans="1:13">
      <c r="A162" s="254">
        <v>152</v>
      </c>
      <c r="B162" s="497" t="s">
        <v>357</v>
      </c>
      <c r="C162" s="494">
        <v>142.80000000000001</v>
      </c>
      <c r="D162" s="495">
        <v>143.75</v>
      </c>
      <c r="E162" s="495">
        <v>141.05000000000001</v>
      </c>
      <c r="F162" s="495">
        <v>139.30000000000001</v>
      </c>
      <c r="G162" s="495">
        <v>136.60000000000002</v>
      </c>
      <c r="H162" s="495">
        <v>145.5</v>
      </c>
      <c r="I162" s="495">
        <v>148.19999999999999</v>
      </c>
      <c r="J162" s="495">
        <v>149.94999999999999</v>
      </c>
      <c r="K162" s="494">
        <v>146.44999999999999</v>
      </c>
      <c r="L162" s="494">
        <v>142</v>
      </c>
      <c r="M162" s="494">
        <v>11.02697</v>
      </c>
    </row>
    <row r="163" spans="1:13">
      <c r="A163" s="254">
        <v>153</v>
      </c>
      <c r="B163" s="497" t="s">
        <v>358</v>
      </c>
      <c r="C163" s="494">
        <v>111.9</v>
      </c>
      <c r="D163" s="495">
        <v>112.91666666666667</v>
      </c>
      <c r="E163" s="495">
        <v>110.08333333333334</v>
      </c>
      <c r="F163" s="495">
        <v>108.26666666666667</v>
      </c>
      <c r="G163" s="495">
        <v>105.43333333333334</v>
      </c>
      <c r="H163" s="495">
        <v>114.73333333333335</v>
      </c>
      <c r="I163" s="495">
        <v>117.56666666666669</v>
      </c>
      <c r="J163" s="495">
        <v>119.38333333333335</v>
      </c>
      <c r="K163" s="494">
        <v>115.75</v>
      </c>
      <c r="L163" s="494">
        <v>111.1</v>
      </c>
      <c r="M163" s="494">
        <v>21.894639999999999</v>
      </c>
    </row>
    <row r="164" spans="1:13">
      <c r="A164" s="254">
        <v>154</v>
      </c>
      <c r="B164" s="497" t="s">
        <v>359</v>
      </c>
      <c r="C164" s="494">
        <v>207.9</v>
      </c>
      <c r="D164" s="495">
        <v>209.5</v>
      </c>
      <c r="E164" s="495">
        <v>201.5</v>
      </c>
      <c r="F164" s="495">
        <v>195.1</v>
      </c>
      <c r="G164" s="495">
        <v>187.1</v>
      </c>
      <c r="H164" s="495">
        <v>215.9</v>
      </c>
      <c r="I164" s="495">
        <v>223.9</v>
      </c>
      <c r="J164" s="495">
        <v>230.3</v>
      </c>
      <c r="K164" s="494">
        <v>217.5</v>
      </c>
      <c r="L164" s="494">
        <v>203.1</v>
      </c>
      <c r="M164" s="494">
        <v>109.49396</v>
      </c>
    </row>
    <row r="165" spans="1:13">
      <c r="A165" s="254">
        <v>155</v>
      </c>
      <c r="B165" s="497" t="s">
        <v>239</v>
      </c>
      <c r="C165" s="494">
        <v>6.75</v>
      </c>
      <c r="D165" s="495">
        <v>6.8</v>
      </c>
      <c r="E165" s="495">
        <v>6.6499999999999995</v>
      </c>
      <c r="F165" s="495">
        <v>6.55</v>
      </c>
      <c r="G165" s="495">
        <v>6.3999999999999995</v>
      </c>
      <c r="H165" s="495">
        <v>6.8999999999999995</v>
      </c>
      <c r="I165" s="495">
        <v>7.05</v>
      </c>
      <c r="J165" s="495">
        <v>7.1499999999999995</v>
      </c>
      <c r="K165" s="494">
        <v>6.95</v>
      </c>
      <c r="L165" s="494">
        <v>6.7</v>
      </c>
      <c r="M165" s="494">
        <v>31.446709999999999</v>
      </c>
    </row>
    <row r="166" spans="1:13">
      <c r="A166" s="254">
        <v>156</v>
      </c>
      <c r="B166" s="497" t="s">
        <v>240</v>
      </c>
      <c r="C166" s="494">
        <v>47.7</v>
      </c>
      <c r="D166" s="495">
        <v>47.883333333333333</v>
      </c>
      <c r="E166" s="495">
        <v>47.216666666666669</v>
      </c>
      <c r="F166" s="495">
        <v>46.733333333333334</v>
      </c>
      <c r="G166" s="495">
        <v>46.06666666666667</v>
      </c>
      <c r="H166" s="495">
        <v>48.366666666666667</v>
      </c>
      <c r="I166" s="495">
        <v>49.033333333333339</v>
      </c>
      <c r="J166" s="495">
        <v>49.516666666666666</v>
      </c>
      <c r="K166" s="494">
        <v>48.55</v>
      </c>
      <c r="L166" s="494">
        <v>47.4</v>
      </c>
      <c r="M166" s="494">
        <v>15.647869999999999</v>
      </c>
    </row>
    <row r="167" spans="1:13">
      <c r="A167" s="254">
        <v>157</v>
      </c>
      <c r="B167" s="497" t="s">
        <v>99</v>
      </c>
      <c r="C167" s="494">
        <v>134.4</v>
      </c>
      <c r="D167" s="495">
        <v>135.88333333333333</v>
      </c>
      <c r="E167" s="495">
        <v>132.01666666666665</v>
      </c>
      <c r="F167" s="495">
        <v>129.63333333333333</v>
      </c>
      <c r="G167" s="495">
        <v>125.76666666666665</v>
      </c>
      <c r="H167" s="495">
        <v>138.26666666666665</v>
      </c>
      <c r="I167" s="495">
        <v>142.13333333333333</v>
      </c>
      <c r="J167" s="495">
        <v>144.51666666666665</v>
      </c>
      <c r="K167" s="494">
        <v>139.75</v>
      </c>
      <c r="L167" s="494">
        <v>133.5</v>
      </c>
      <c r="M167" s="494">
        <v>189.26713000000001</v>
      </c>
    </row>
    <row r="168" spans="1:13">
      <c r="A168" s="254">
        <v>158</v>
      </c>
      <c r="B168" s="497" t="s">
        <v>360</v>
      </c>
      <c r="C168" s="494">
        <v>248.65</v>
      </c>
      <c r="D168" s="495">
        <v>249.5</v>
      </c>
      <c r="E168" s="495">
        <v>246.25</v>
      </c>
      <c r="F168" s="495">
        <v>243.85</v>
      </c>
      <c r="G168" s="495">
        <v>240.6</v>
      </c>
      <c r="H168" s="495">
        <v>251.9</v>
      </c>
      <c r="I168" s="495">
        <v>255.15</v>
      </c>
      <c r="J168" s="495">
        <v>257.55</v>
      </c>
      <c r="K168" s="494">
        <v>252.75</v>
      </c>
      <c r="L168" s="494">
        <v>247.1</v>
      </c>
      <c r="M168" s="494">
        <v>0.47506999999999999</v>
      </c>
    </row>
    <row r="169" spans="1:13">
      <c r="A169" s="254">
        <v>159</v>
      </c>
      <c r="B169" s="497" t="s">
        <v>361</v>
      </c>
      <c r="C169" s="494">
        <v>228.6</v>
      </c>
      <c r="D169" s="495">
        <v>228.01666666666665</v>
      </c>
      <c r="E169" s="495">
        <v>224.33333333333331</v>
      </c>
      <c r="F169" s="495">
        <v>220.06666666666666</v>
      </c>
      <c r="G169" s="495">
        <v>216.38333333333333</v>
      </c>
      <c r="H169" s="495">
        <v>232.2833333333333</v>
      </c>
      <c r="I169" s="495">
        <v>235.96666666666664</v>
      </c>
      <c r="J169" s="495">
        <v>240.23333333333329</v>
      </c>
      <c r="K169" s="494">
        <v>231.7</v>
      </c>
      <c r="L169" s="494">
        <v>223.75</v>
      </c>
      <c r="M169" s="494">
        <v>1.8972899999999999</v>
      </c>
    </row>
    <row r="170" spans="1:13">
      <c r="A170" s="254">
        <v>160</v>
      </c>
      <c r="B170" s="497" t="s">
        <v>744</v>
      </c>
      <c r="C170" s="494">
        <v>4090.2</v>
      </c>
      <c r="D170" s="495">
        <v>4080.0666666666671</v>
      </c>
      <c r="E170" s="495">
        <v>4010.1333333333341</v>
      </c>
      <c r="F170" s="495">
        <v>3930.0666666666671</v>
      </c>
      <c r="G170" s="495">
        <v>3860.1333333333341</v>
      </c>
      <c r="H170" s="495">
        <v>4160.1333333333341</v>
      </c>
      <c r="I170" s="495">
        <v>4230.0666666666675</v>
      </c>
      <c r="J170" s="495">
        <v>4310.1333333333341</v>
      </c>
      <c r="K170" s="494">
        <v>4150</v>
      </c>
      <c r="L170" s="494">
        <v>4000</v>
      </c>
      <c r="M170" s="494">
        <v>0.46446999999999999</v>
      </c>
    </row>
    <row r="171" spans="1:13">
      <c r="A171" s="254">
        <v>161</v>
      </c>
      <c r="B171" s="497" t="s">
        <v>102</v>
      </c>
      <c r="C171" s="494">
        <v>23.05</v>
      </c>
      <c r="D171" s="495">
        <v>23.133333333333336</v>
      </c>
      <c r="E171" s="495">
        <v>22.666666666666671</v>
      </c>
      <c r="F171" s="495">
        <v>22.283333333333335</v>
      </c>
      <c r="G171" s="495">
        <v>21.81666666666667</v>
      </c>
      <c r="H171" s="495">
        <v>23.516666666666673</v>
      </c>
      <c r="I171" s="495">
        <v>23.983333333333334</v>
      </c>
      <c r="J171" s="495">
        <v>24.366666666666674</v>
      </c>
      <c r="K171" s="494">
        <v>23.6</v>
      </c>
      <c r="L171" s="494">
        <v>22.75</v>
      </c>
      <c r="M171" s="494">
        <v>129.67966999999999</v>
      </c>
    </row>
    <row r="172" spans="1:13">
      <c r="A172" s="254">
        <v>162</v>
      </c>
      <c r="B172" s="497" t="s">
        <v>362</v>
      </c>
      <c r="C172" s="494">
        <v>2582.6</v>
      </c>
      <c r="D172" s="495">
        <v>2586.4333333333329</v>
      </c>
      <c r="E172" s="495">
        <v>2528.4166666666661</v>
      </c>
      <c r="F172" s="495">
        <v>2474.2333333333331</v>
      </c>
      <c r="G172" s="495">
        <v>2416.2166666666662</v>
      </c>
      <c r="H172" s="495">
        <v>2640.6166666666659</v>
      </c>
      <c r="I172" s="495">
        <v>2698.6333333333332</v>
      </c>
      <c r="J172" s="495">
        <v>2752.8166666666657</v>
      </c>
      <c r="K172" s="494">
        <v>2644.45</v>
      </c>
      <c r="L172" s="494">
        <v>2532.25</v>
      </c>
      <c r="M172" s="494">
        <v>0.13070000000000001</v>
      </c>
    </row>
    <row r="173" spans="1:13">
      <c r="A173" s="254">
        <v>163</v>
      </c>
      <c r="B173" s="497" t="s">
        <v>745</v>
      </c>
      <c r="C173" s="494">
        <v>176.5</v>
      </c>
      <c r="D173" s="495">
        <v>177.46666666666667</v>
      </c>
      <c r="E173" s="495">
        <v>174.78333333333333</v>
      </c>
      <c r="F173" s="495">
        <v>173.06666666666666</v>
      </c>
      <c r="G173" s="495">
        <v>170.38333333333333</v>
      </c>
      <c r="H173" s="495">
        <v>179.18333333333334</v>
      </c>
      <c r="I173" s="495">
        <v>181.86666666666667</v>
      </c>
      <c r="J173" s="495">
        <v>183.58333333333334</v>
      </c>
      <c r="K173" s="494">
        <v>180.15</v>
      </c>
      <c r="L173" s="494">
        <v>175.75</v>
      </c>
      <c r="M173" s="494">
        <v>0.54622999999999999</v>
      </c>
    </row>
    <row r="174" spans="1:13">
      <c r="A174" s="254">
        <v>164</v>
      </c>
      <c r="B174" s="497" t="s">
        <v>363</v>
      </c>
      <c r="C174" s="494">
        <v>2620.9499999999998</v>
      </c>
      <c r="D174" s="495">
        <v>2636.65</v>
      </c>
      <c r="E174" s="495">
        <v>2574.3000000000002</v>
      </c>
      <c r="F174" s="495">
        <v>2527.65</v>
      </c>
      <c r="G174" s="495">
        <v>2465.3000000000002</v>
      </c>
      <c r="H174" s="495">
        <v>2683.3</v>
      </c>
      <c r="I174" s="495">
        <v>2745.6499999999996</v>
      </c>
      <c r="J174" s="495">
        <v>2792.3</v>
      </c>
      <c r="K174" s="494">
        <v>2699</v>
      </c>
      <c r="L174" s="494">
        <v>2590</v>
      </c>
      <c r="M174" s="494">
        <v>0.159</v>
      </c>
    </row>
    <row r="175" spans="1:13">
      <c r="A175" s="254">
        <v>165</v>
      </c>
      <c r="B175" s="497" t="s">
        <v>241</v>
      </c>
      <c r="C175" s="494">
        <v>203.45</v>
      </c>
      <c r="D175" s="495">
        <v>205.15</v>
      </c>
      <c r="E175" s="495">
        <v>199.3</v>
      </c>
      <c r="F175" s="495">
        <v>195.15</v>
      </c>
      <c r="G175" s="495">
        <v>189.3</v>
      </c>
      <c r="H175" s="495">
        <v>209.3</v>
      </c>
      <c r="I175" s="495">
        <v>215.14999999999998</v>
      </c>
      <c r="J175" s="495">
        <v>219.3</v>
      </c>
      <c r="K175" s="494">
        <v>211</v>
      </c>
      <c r="L175" s="494">
        <v>201</v>
      </c>
      <c r="M175" s="494">
        <v>10.90404</v>
      </c>
    </row>
    <row r="176" spans="1:13">
      <c r="A176" s="254">
        <v>166</v>
      </c>
      <c r="B176" s="497" t="s">
        <v>364</v>
      </c>
      <c r="C176" s="494">
        <v>5455.2</v>
      </c>
      <c r="D176" s="495">
        <v>5478.05</v>
      </c>
      <c r="E176" s="495">
        <v>5427.1500000000005</v>
      </c>
      <c r="F176" s="495">
        <v>5399.1</v>
      </c>
      <c r="G176" s="495">
        <v>5348.2000000000007</v>
      </c>
      <c r="H176" s="495">
        <v>5506.1</v>
      </c>
      <c r="I176" s="495">
        <v>5557</v>
      </c>
      <c r="J176" s="495">
        <v>5585.05</v>
      </c>
      <c r="K176" s="494">
        <v>5528.95</v>
      </c>
      <c r="L176" s="494">
        <v>5450</v>
      </c>
      <c r="M176" s="494">
        <v>2.768E-2</v>
      </c>
    </row>
    <row r="177" spans="1:13">
      <c r="A177" s="254">
        <v>167</v>
      </c>
      <c r="B177" s="497" t="s">
        <v>365</v>
      </c>
      <c r="C177" s="494">
        <v>1436.1</v>
      </c>
      <c r="D177" s="495">
        <v>1431.7166666666665</v>
      </c>
      <c r="E177" s="495">
        <v>1418.4333333333329</v>
      </c>
      <c r="F177" s="495">
        <v>1400.7666666666664</v>
      </c>
      <c r="G177" s="495">
        <v>1387.4833333333329</v>
      </c>
      <c r="H177" s="495">
        <v>1449.383333333333</v>
      </c>
      <c r="I177" s="495">
        <v>1462.6666666666663</v>
      </c>
      <c r="J177" s="495">
        <v>1480.333333333333</v>
      </c>
      <c r="K177" s="494">
        <v>1445</v>
      </c>
      <c r="L177" s="494">
        <v>1414.05</v>
      </c>
      <c r="M177" s="494">
        <v>0.50900999999999996</v>
      </c>
    </row>
    <row r="178" spans="1:13">
      <c r="A178" s="254">
        <v>168</v>
      </c>
      <c r="B178" s="497" t="s">
        <v>100</v>
      </c>
      <c r="C178" s="494">
        <v>571.6</v>
      </c>
      <c r="D178" s="495">
        <v>576.18333333333328</v>
      </c>
      <c r="E178" s="495">
        <v>562.36666666666656</v>
      </c>
      <c r="F178" s="495">
        <v>553.13333333333333</v>
      </c>
      <c r="G178" s="495">
        <v>539.31666666666661</v>
      </c>
      <c r="H178" s="495">
        <v>585.41666666666652</v>
      </c>
      <c r="I178" s="495">
        <v>599.23333333333335</v>
      </c>
      <c r="J178" s="495">
        <v>608.46666666666647</v>
      </c>
      <c r="K178" s="494">
        <v>590</v>
      </c>
      <c r="L178" s="494">
        <v>566.95000000000005</v>
      </c>
      <c r="M178" s="494">
        <v>67.239050000000006</v>
      </c>
    </row>
    <row r="179" spans="1:13">
      <c r="A179" s="254">
        <v>169</v>
      </c>
      <c r="B179" s="497" t="s">
        <v>366</v>
      </c>
      <c r="C179" s="494">
        <v>860.8</v>
      </c>
      <c r="D179" s="495">
        <v>858.48333333333323</v>
      </c>
      <c r="E179" s="495">
        <v>852.96666666666647</v>
      </c>
      <c r="F179" s="495">
        <v>845.13333333333321</v>
      </c>
      <c r="G179" s="495">
        <v>839.61666666666645</v>
      </c>
      <c r="H179" s="495">
        <v>866.31666666666649</v>
      </c>
      <c r="I179" s="495">
        <v>871.83333333333314</v>
      </c>
      <c r="J179" s="495">
        <v>879.66666666666652</v>
      </c>
      <c r="K179" s="494">
        <v>864</v>
      </c>
      <c r="L179" s="494">
        <v>850.65</v>
      </c>
      <c r="M179" s="494">
        <v>0.24448</v>
      </c>
    </row>
    <row r="180" spans="1:13">
      <c r="A180" s="254">
        <v>170</v>
      </c>
      <c r="B180" s="497" t="s">
        <v>242</v>
      </c>
      <c r="C180" s="494">
        <v>484.95</v>
      </c>
      <c r="D180" s="495">
        <v>485.86666666666662</v>
      </c>
      <c r="E180" s="495">
        <v>480.73333333333323</v>
      </c>
      <c r="F180" s="495">
        <v>476.51666666666659</v>
      </c>
      <c r="G180" s="495">
        <v>471.38333333333321</v>
      </c>
      <c r="H180" s="495">
        <v>490.08333333333326</v>
      </c>
      <c r="I180" s="495">
        <v>495.21666666666658</v>
      </c>
      <c r="J180" s="495">
        <v>499.43333333333328</v>
      </c>
      <c r="K180" s="494">
        <v>491</v>
      </c>
      <c r="L180" s="494">
        <v>481.65</v>
      </c>
      <c r="M180" s="494">
        <v>0.39977000000000001</v>
      </c>
    </row>
    <row r="181" spans="1:13">
      <c r="A181" s="254">
        <v>171</v>
      </c>
      <c r="B181" s="497" t="s">
        <v>103</v>
      </c>
      <c r="C181" s="494">
        <v>725.65</v>
      </c>
      <c r="D181" s="495">
        <v>725.65</v>
      </c>
      <c r="E181" s="495">
        <v>717.55</v>
      </c>
      <c r="F181" s="495">
        <v>709.44999999999993</v>
      </c>
      <c r="G181" s="495">
        <v>701.34999999999991</v>
      </c>
      <c r="H181" s="495">
        <v>733.75</v>
      </c>
      <c r="I181" s="495">
        <v>741.85000000000014</v>
      </c>
      <c r="J181" s="495">
        <v>749.95</v>
      </c>
      <c r="K181" s="494">
        <v>733.75</v>
      </c>
      <c r="L181" s="494">
        <v>717.55</v>
      </c>
      <c r="M181" s="494">
        <v>11.18993</v>
      </c>
    </row>
    <row r="182" spans="1:13">
      <c r="A182" s="254">
        <v>172</v>
      </c>
      <c r="B182" s="497" t="s">
        <v>243</v>
      </c>
      <c r="C182" s="494">
        <v>515.9</v>
      </c>
      <c r="D182" s="495">
        <v>523.5</v>
      </c>
      <c r="E182" s="495">
        <v>502.5</v>
      </c>
      <c r="F182" s="495">
        <v>489.1</v>
      </c>
      <c r="G182" s="495">
        <v>468.1</v>
      </c>
      <c r="H182" s="495">
        <v>536.9</v>
      </c>
      <c r="I182" s="495">
        <v>557.9</v>
      </c>
      <c r="J182" s="495">
        <v>571.29999999999995</v>
      </c>
      <c r="K182" s="494">
        <v>544.5</v>
      </c>
      <c r="L182" s="494">
        <v>510.1</v>
      </c>
      <c r="M182" s="494">
        <v>0.87716000000000005</v>
      </c>
    </row>
    <row r="183" spans="1:13">
      <c r="A183" s="254">
        <v>173</v>
      </c>
      <c r="B183" s="497" t="s">
        <v>244</v>
      </c>
      <c r="C183" s="494">
        <v>1327.55</v>
      </c>
      <c r="D183" s="495">
        <v>1330.8833333333334</v>
      </c>
      <c r="E183" s="495">
        <v>1309.7666666666669</v>
      </c>
      <c r="F183" s="495">
        <v>1291.9833333333333</v>
      </c>
      <c r="G183" s="495">
        <v>1270.8666666666668</v>
      </c>
      <c r="H183" s="495">
        <v>1348.666666666667</v>
      </c>
      <c r="I183" s="495">
        <v>1369.7833333333333</v>
      </c>
      <c r="J183" s="495">
        <v>1387.5666666666671</v>
      </c>
      <c r="K183" s="494">
        <v>1352</v>
      </c>
      <c r="L183" s="494">
        <v>1313.1</v>
      </c>
      <c r="M183" s="494">
        <v>6.8820399999999999</v>
      </c>
    </row>
    <row r="184" spans="1:13">
      <c r="A184" s="254">
        <v>174</v>
      </c>
      <c r="B184" s="497" t="s">
        <v>367</v>
      </c>
      <c r="C184" s="494">
        <v>334.55</v>
      </c>
      <c r="D184" s="495">
        <v>337.21666666666664</v>
      </c>
      <c r="E184" s="495">
        <v>325.43333333333328</v>
      </c>
      <c r="F184" s="495">
        <v>316.31666666666666</v>
      </c>
      <c r="G184" s="495">
        <v>304.5333333333333</v>
      </c>
      <c r="H184" s="495">
        <v>346.33333333333326</v>
      </c>
      <c r="I184" s="495">
        <v>358.11666666666667</v>
      </c>
      <c r="J184" s="495">
        <v>367.23333333333323</v>
      </c>
      <c r="K184" s="494">
        <v>349</v>
      </c>
      <c r="L184" s="494">
        <v>328.1</v>
      </c>
      <c r="M184" s="494">
        <v>55.044269999999997</v>
      </c>
    </row>
    <row r="185" spans="1:13">
      <c r="A185" s="254">
        <v>175</v>
      </c>
      <c r="B185" s="497" t="s">
        <v>245</v>
      </c>
      <c r="C185" s="494">
        <v>639.85</v>
      </c>
      <c r="D185" s="495">
        <v>641.9</v>
      </c>
      <c r="E185" s="495">
        <v>626.94999999999993</v>
      </c>
      <c r="F185" s="495">
        <v>614.04999999999995</v>
      </c>
      <c r="G185" s="495">
        <v>599.09999999999991</v>
      </c>
      <c r="H185" s="495">
        <v>654.79999999999995</v>
      </c>
      <c r="I185" s="495">
        <v>669.75</v>
      </c>
      <c r="J185" s="495">
        <v>682.65</v>
      </c>
      <c r="K185" s="494">
        <v>656.85</v>
      </c>
      <c r="L185" s="494">
        <v>629</v>
      </c>
      <c r="M185" s="494">
        <v>24.198820000000001</v>
      </c>
    </row>
    <row r="186" spans="1:13">
      <c r="A186" s="254">
        <v>176</v>
      </c>
      <c r="B186" s="497" t="s">
        <v>104</v>
      </c>
      <c r="C186" s="494">
        <v>1291.9000000000001</v>
      </c>
      <c r="D186" s="495">
        <v>1315.6166666666666</v>
      </c>
      <c r="E186" s="495">
        <v>1257.8833333333332</v>
      </c>
      <c r="F186" s="495">
        <v>1223.8666666666666</v>
      </c>
      <c r="G186" s="495">
        <v>1166.1333333333332</v>
      </c>
      <c r="H186" s="495">
        <v>1349.6333333333332</v>
      </c>
      <c r="I186" s="495">
        <v>1407.3666666666663</v>
      </c>
      <c r="J186" s="495">
        <v>1441.3833333333332</v>
      </c>
      <c r="K186" s="494">
        <v>1373.35</v>
      </c>
      <c r="L186" s="494">
        <v>1281.5999999999999</v>
      </c>
      <c r="M186" s="494">
        <v>36.881970000000003</v>
      </c>
    </row>
    <row r="187" spans="1:13">
      <c r="A187" s="254">
        <v>177</v>
      </c>
      <c r="B187" s="497" t="s">
        <v>368</v>
      </c>
      <c r="C187" s="494">
        <v>288.10000000000002</v>
      </c>
      <c r="D187" s="495">
        <v>290.38333333333338</v>
      </c>
      <c r="E187" s="495">
        <v>284.01666666666677</v>
      </c>
      <c r="F187" s="495">
        <v>279.93333333333339</v>
      </c>
      <c r="G187" s="495">
        <v>273.56666666666678</v>
      </c>
      <c r="H187" s="495">
        <v>294.46666666666675</v>
      </c>
      <c r="I187" s="495">
        <v>300.83333333333343</v>
      </c>
      <c r="J187" s="495">
        <v>304.91666666666674</v>
      </c>
      <c r="K187" s="494">
        <v>296.75</v>
      </c>
      <c r="L187" s="494">
        <v>286.3</v>
      </c>
      <c r="M187" s="494">
        <v>0.84270999999999996</v>
      </c>
    </row>
    <row r="188" spans="1:13">
      <c r="A188" s="254">
        <v>178</v>
      </c>
      <c r="B188" s="497" t="s">
        <v>369</v>
      </c>
      <c r="C188" s="494">
        <v>128.75</v>
      </c>
      <c r="D188" s="495">
        <v>128.36666666666665</v>
      </c>
      <c r="E188" s="495">
        <v>126.58333333333329</v>
      </c>
      <c r="F188" s="495">
        <v>124.41666666666664</v>
      </c>
      <c r="G188" s="495">
        <v>122.63333333333328</v>
      </c>
      <c r="H188" s="495">
        <v>130.5333333333333</v>
      </c>
      <c r="I188" s="495">
        <v>132.31666666666666</v>
      </c>
      <c r="J188" s="495">
        <v>134.48333333333329</v>
      </c>
      <c r="K188" s="494">
        <v>130.15</v>
      </c>
      <c r="L188" s="494">
        <v>126.2</v>
      </c>
      <c r="M188" s="494">
        <v>7.7426899999999996</v>
      </c>
    </row>
    <row r="189" spans="1:13">
      <c r="A189" s="254">
        <v>179</v>
      </c>
      <c r="B189" s="497" t="s">
        <v>370</v>
      </c>
      <c r="C189" s="494">
        <v>899.9</v>
      </c>
      <c r="D189" s="495">
        <v>901.30000000000007</v>
      </c>
      <c r="E189" s="495">
        <v>887.60000000000014</v>
      </c>
      <c r="F189" s="495">
        <v>875.30000000000007</v>
      </c>
      <c r="G189" s="495">
        <v>861.60000000000014</v>
      </c>
      <c r="H189" s="495">
        <v>913.60000000000014</v>
      </c>
      <c r="I189" s="495">
        <v>927.30000000000018</v>
      </c>
      <c r="J189" s="495">
        <v>939.60000000000014</v>
      </c>
      <c r="K189" s="494">
        <v>915</v>
      </c>
      <c r="L189" s="494">
        <v>889</v>
      </c>
      <c r="M189" s="494">
        <v>0.58764000000000005</v>
      </c>
    </row>
    <row r="190" spans="1:13">
      <c r="A190" s="254">
        <v>180</v>
      </c>
      <c r="B190" s="497" t="s">
        <v>371</v>
      </c>
      <c r="C190" s="494">
        <v>414.5</v>
      </c>
      <c r="D190" s="495">
        <v>418.51666666666665</v>
      </c>
      <c r="E190" s="495">
        <v>408.0333333333333</v>
      </c>
      <c r="F190" s="495">
        <v>401.56666666666666</v>
      </c>
      <c r="G190" s="495">
        <v>391.08333333333331</v>
      </c>
      <c r="H190" s="495">
        <v>424.98333333333329</v>
      </c>
      <c r="I190" s="495">
        <v>435.46666666666664</v>
      </c>
      <c r="J190" s="495">
        <v>441.93333333333328</v>
      </c>
      <c r="K190" s="494">
        <v>429</v>
      </c>
      <c r="L190" s="494">
        <v>412.05</v>
      </c>
      <c r="M190" s="494">
        <v>5.9429699999999999</v>
      </c>
    </row>
    <row r="191" spans="1:13">
      <c r="A191" s="254">
        <v>181</v>
      </c>
      <c r="B191" s="497" t="s">
        <v>743</v>
      </c>
      <c r="C191" s="494">
        <v>127.6</v>
      </c>
      <c r="D191" s="495">
        <v>130.4</v>
      </c>
      <c r="E191" s="495">
        <v>123.80000000000001</v>
      </c>
      <c r="F191" s="495">
        <v>120</v>
      </c>
      <c r="G191" s="495">
        <v>113.4</v>
      </c>
      <c r="H191" s="495">
        <v>134.20000000000002</v>
      </c>
      <c r="I191" s="495">
        <v>140.79999999999998</v>
      </c>
      <c r="J191" s="495">
        <v>144.60000000000002</v>
      </c>
      <c r="K191" s="494">
        <v>137</v>
      </c>
      <c r="L191" s="494">
        <v>126.6</v>
      </c>
      <c r="M191" s="494">
        <v>2.0325700000000002</v>
      </c>
    </row>
    <row r="192" spans="1:13">
      <c r="A192" s="254">
        <v>182</v>
      </c>
      <c r="B192" s="497" t="s">
        <v>773</v>
      </c>
      <c r="C192" s="494">
        <v>707.9</v>
      </c>
      <c r="D192" s="495">
        <v>714.9</v>
      </c>
      <c r="E192" s="495">
        <v>694.8</v>
      </c>
      <c r="F192" s="495">
        <v>681.69999999999993</v>
      </c>
      <c r="G192" s="495">
        <v>661.59999999999991</v>
      </c>
      <c r="H192" s="495">
        <v>728</v>
      </c>
      <c r="I192" s="495">
        <v>748.10000000000014</v>
      </c>
      <c r="J192" s="495">
        <v>761.2</v>
      </c>
      <c r="K192" s="494">
        <v>735</v>
      </c>
      <c r="L192" s="494">
        <v>701.8</v>
      </c>
      <c r="M192" s="494">
        <v>1.0553399999999999</v>
      </c>
    </row>
    <row r="193" spans="1:13">
      <c r="A193" s="254">
        <v>183</v>
      </c>
      <c r="B193" s="497" t="s">
        <v>372</v>
      </c>
      <c r="C193" s="494">
        <v>543.04999999999995</v>
      </c>
      <c r="D193" s="495">
        <v>544.33333333333337</v>
      </c>
      <c r="E193" s="495">
        <v>532.7166666666667</v>
      </c>
      <c r="F193" s="495">
        <v>522.38333333333333</v>
      </c>
      <c r="G193" s="495">
        <v>510.76666666666665</v>
      </c>
      <c r="H193" s="495">
        <v>554.66666666666674</v>
      </c>
      <c r="I193" s="495">
        <v>566.2833333333333</v>
      </c>
      <c r="J193" s="495">
        <v>576.61666666666679</v>
      </c>
      <c r="K193" s="494">
        <v>555.95000000000005</v>
      </c>
      <c r="L193" s="494">
        <v>534</v>
      </c>
      <c r="M193" s="494">
        <v>17.261900000000001</v>
      </c>
    </row>
    <row r="194" spans="1:13">
      <c r="A194" s="254">
        <v>184</v>
      </c>
      <c r="B194" s="497" t="s">
        <v>373</v>
      </c>
      <c r="C194" s="494">
        <v>53.05</v>
      </c>
      <c r="D194" s="495">
        <v>53.433333333333337</v>
      </c>
      <c r="E194" s="495">
        <v>52.166666666666671</v>
      </c>
      <c r="F194" s="495">
        <v>51.283333333333331</v>
      </c>
      <c r="G194" s="495">
        <v>50.016666666666666</v>
      </c>
      <c r="H194" s="495">
        <v>54.316666666666677</v>
      </c>
      <c r="I194" s="495">
        <v>55.583333333333343</v>
      </c>
      <c r="J194" s="495">
        <v>56.466666666666683</v>
      </c>
      <c r="K194" s="494">
        <v>54.7</v>
      </c>
      <c r="L194" s="494">
        <v>52.55</v>
      </c>
      <c r="M194" s="494">
        <v>7.5107299999999997</v>
      </c>
    </row>
    <row r="195" spans="1:13">
      <c r="A195" s="254">
        <v>185</v>
      </c>
      <c r="B195" s="497" t="s">
        <v>374</v>
      </c>
      <c r="C195" s="494">
        <v>307.14999999999998</v>
      </c>
      <c r="D195" s="495">
        <v>308.18333333333334</v>
      </c>
      <c r="E195" s="495">
        <v>303.2166666666667</v>
      </c>
      <c r="F195" s="495">
        <v>299.28333333333336</v>
      </c>
      <c r="G195" s="495">
        <v>294.31666666666672</v>
      </c>
      <c r="H195" s="495">
        <v>312.11666666666667</v>
      </c>
      <c r="I195" s="495">
        <v>317.08333333333326</v>
      </c>
      <c r="J195" s="495">
        <v>321.01666666666665</v>
      </c>
      <c r="K195" s="494">
        <v>313.14999999999998</v>
      </c>
      <c r="L195" s="494">
        <v>304.25</v>
      </c>
      <c r="M195" s="494">
        <v>4.2577100000000003</v>
      </c>
    </row>
    <row r="196" spans="1:13">
      <c r="A196" s="254">
        <v>186</v>
      </c>
      <c r="B196" s="497" t="s">
        <v>375</v>
      </c>
      <c r="C196" s="494">
        <v>96.65</v>
      </c>
      <c r="D196" s="495">
        <v>96.833333333333329</v>
      </c>
      <c r="E196" s="495">
        <v>94.86666666666666</v>
      </c>
      <c r="F196" s="495">
        <v>93.083333333333329</v>
      </c>
      <c r="G196" s="495">
        <v>91.11666666666666</v>
      </c>
      <c r="H196" s="495">
        <v>98.61666666666666</v>
      </c>
      <c r="I196" s="495">
        <v>100.58333333333333</v>
      </c>
      <c r="J196" s="495">
        <v>102.36666666666666</v>
      </c>
      <c r="K196" s="494">
        <v>98.8</v>
      </c>
      <c r="L196" s="494">
        <v>95.05</v>
      </c>
      <c r="M196" s="494">
        <v>6.0792299999999999</v>
      </c>
    </row>
    <row r="197" spans="1:13">
      <c r="A197" s="254">
        <v>187</v>
      </c>
      <c r="B197" s="497" t="s">
        <v>376</v>
      </c>
      <c r="C197" s="494">
        <v>90.4</v>
      </c>
      <c r="D197" s="495">
        <v>90.116666666666674</v>
      </c>
      <c r="E197" s="495">
        <v>89.333333333333343</v>
      </c>
      <c r="F197" s="495">
        <v>88.266666666666666</v>
      </c>
      <c r="G197" s="495">
        <v>87.483333333333334</v>
      </c>
      <c r="H197" s="495">
        <v>91.183333333333351</v>
      </c>
      <c r="I197" s="495">
        <v>91.966666666666683</v>
      </c>
      <c r="J197" s="495">
        <v>93.03333333333336</v>
      </c>
      <c r="K197" s="494">
        <v>90.9</v>
      </c>
      <c r="L197" s="494">
        <v>89.05</v>
      </c>
      <c r="M197" s="494">
        <v>12.403639999999999</v>
      </c>
    </row>
    <row r="198" spans="1:13">
      <c r="A198" s="254">
        <v>188</v>
      </c>
      <c r="B198" s="497" t="s">
        <v>246</v>
      </c>
      <c r="C198" s="494">
        <v>248.6</v>
      </c>
      <c r="D198" s="495">
        <v>251.15</v>
      </c>
      <c r="E198" s="495">
        <v>244.3</v>
      </c>
      <c r="F198" s="495">
        <v>240</v>
      </c>
      <c r="G198" s="495">
        <v>233.15</v>
      </c>
      <c r="H198" s="495">
        <v>255.45000000000002</v>
      </c>
      <c r="I198" s="495">
        <v>262.29999999999995</v>
      </c>
      <c r="J198" s="495">
        <v>266.60000000000002</v>
      </c>
      <c r="K198" s="494">
        <v>258</v>
      </c>
      <c r="L198" s="494">
        <v>246.85</v>
      </c>
      <c r="M198" s="494">
        <v>7.2910000000000004</v>
      </c>
    </row>
    <row r="199" spans="1:13">
      <c r="A199" s="254">
        <v>189</v>
      </c>
      <c r="B199" s="497" t="s">
        <v>377</v>
      </c>
      <c r="C199" s="494">
        <v>707.45</v>
      </c>
      <c r="D199" s="495">
        <v>708.15</v>
      </c>
      <c r="E199" s="495">
        <v>699.3</v>
      </c>
      <c r="F199" s="495">
        <v>691.15</v>
      </c>
      <c r="G199" s="495">
        <v>682.3</v>
      </c>
      <c r="H199" s="495">
        <v>716.3</v>
      </c>
      <c r="I199" s="495">
        <v>725.15000000000009</v>
      </c>
      <c r="J199" s="495">
        <v>733.3</v>
      </c>
      <c r="K199" s="494">
        <v>717</v>
      </c>
      <c r="L199" s="494">
        <v>700</v>
      </c>
      <c r="M199" s="494">
        <v>5.2769999999999997E-2</v>
      </c>
    </row>
    <row r="200" spans="1:13">
      <c r="A200" s="254">
        <v>190</v>
      </c>
      <c r="B200" s="497" t="s">
        <v>247</v>
      </c>
      <c r="C200" s="494">
        <v>2044.3</v>
      </c>
      <c r="D200" s="495">
        <v>2058.4166666666665</v>
      </c>
      <c r="E200" s="495">
        <v>1991.8833333333332</v>
      </c>
      <c r="F200" s="495">
        <v>1939.4666666666667</v>
      </c>
      <c r="G200" s="495">
        <v>1872.9333333333334</v>
      </c>
      <c r="H200" s="495">
        <v>2110.833333333333</v>
      </c>
      <c r="I200" s="495">
        <v>2177.3666666666668</v>
      </c>
      <c r="J200" s="495">
        <v>2229.7833333333328</v>
      </c>
      <c r="K200" s="494">
        <v>2124.9499999999998</v>
      </c>
      <c r="L200" s="494">
        <v>2006</v>
      </c>
      <c r="M200" s="494">
        <v>5.6822400000000002</v>
      </c>
    </row>
    <row r="201" spans="1:13">
      <c r="A201" s="254">
        <v>191</v>
      </c>
      <c r="B201" s="497" t="s">
        <v>107</v>
      </c>
      <c r="C201" s="494">
        <v>961.3</v>
      </c>
      <c r="D201" s="495">
        <v>974.76666666666677</v>
      </c>
      <c r="E201" s="495">
        <v>943.53333333333353</v>
      </c>
      <c r="F201" s="495">
        <v>925.76666666666677</v>
      </c>
      <c r="G201" s="495">
        <v>894.53333333333353</v>
      </c>
      <c r="H201" s="495">
        <v>992.53333333333353</v>
      </c>
      <c r="I201" s="495">
        <v>1023.7666666666669</v>
      </c>
      <c r="J201" s="495">
        <v>1041.5333333333335</v>
      </c>
      <c r="K201" s="494">
        <v>1006</v>
      </c>
      <c r="L201" s="494">
        <v>957</v>
      </c>
      <c r="M201" s="494">
        <v>97.424180000000007</v>
      </c>
    </row>
    <row r="202" spans="1:13">
      <c r="A202" s="254">
        <v>192</v>
      </c>
      <c r="B202" s="497" t="s">
        <v>248</v>
      </c>
      <c r="C202" s="494">
        <v>2790.9</v>
      </c>
      <c r="D202" s="495">
        <v>2806.9666666666667</v>
      </c>
      <c r="E202" s="495">
        <v>2758.9333333333334</v>
      </c>
      <c r="F202" s="495">
        <v>2726.9666666666667</v>
      </c>
      <c r="G202" s="495">
        <v>2678.9333333333334</v>
      </c>
      <c r="H202" s="495">
        <v>2838.9333333333334</v>
      </c>
      <c r="I202" s="495">
        <v>2886.9666666666672</v>
      </c>
      <c r="J202" s="495">
        <v>2918.9333333333334</v>
      </c>
      <c r="K202" s="494">
        <v>2855</v>
      </c>
      <c r="L202" s="494">
        <v>2775</v>
      </c>
      <c r="M202" s="494">
        <v>2.3606600000000002</v>
      </c>
    </row>
    <row r="203" spans="1:13">
      <c r="A203" s="254">
        <v>193</v>
      </c>
      <c r="B203" s="497" t="s">
        <v>109</v>
      </c>
      <c r="C203" s="494">
        <v>1391.4</v>
      </c>
      <c r="D203" s="495">
        <v>1400.5833333333333</v>
      </c>
      <c r="E203" s="495">
        <v>1374.7666666666664</v>
      </c>
      <c r="F203" s="495">
        <v>1358.1333333333332</v>
      </c>
      <c r="G203" s="495">
        <v>1332.3166666666664</v>
      </c>
      <c r="H203" s="495">
        <v>1417.2166666666665</v>
      </c>
      <c r="I203" s="495">
        <v>1443.0333333333335</v>
      </c>
      <c r="J203" s="495">
        <v>1459.6666666666665</v>
      </c>
      <c r="K203" s="494">
        <v>1426.4</v>
      </c>
      <c r="L203" s="494">
        <v>1383.95</v>
      </c>
      <c r="M203" s="494">
        <v>115.93134999999999</v>
      </c>
    </row>
    <row r="204" spans="1:13">
      <c r="A204" s="254">
        <v>194</v>
      </c>
      <c r="B204" s="497" t="s">
        <v>249</v>
      </c>
      <c r="C204" s="494">
        <v>685.2</v>
      </c>
      <c r="D204" s="495">
        <v>681.43333333333339</v>
      </c>
      <c r="E204" s="495">
        <v>673.86666666666679</v>
      </c>
      <c r="F204" s="495">
        <v>662.53333333333342</v>
      </c>
      <c r="G204" s="495">
        <v>654.96666666666681</v>
      </c>
      <c r="H204" s="495">
        <v>692.76666666666677</v>
      </c>
      <c r="I204" s="495">
        <v>700.33333333333337</v>
      </c>
      <c r="J204" s="495">
        <v>711.66666666666674</v>
      </c>
      <c r="K204" s="494">
        <v>689</v>
      </c>
      <c r="L204" s="494">
        <v>670.1</v>
      </c>
      <c r="M204" s="494">
        <v>53.732329999999997</v>
      </c>
    </row>
    <row r="205" spans="1:13">
      <c r="A205" s="254">
        <v>195</v>
      </c>
      <c r="B205" s="497" t="s">
        <v>382</v>
      </c>
      <c r="C205" s="494">
        <v>24.1</v>
      </c>
      <c r="D205" s="495">
        <v>24.216666666666669</v>
      </c>
      <c r="E205" s="495">
        <v>23.783333333333339</v>
      </c>
      <c r="F205" s="495">
        <v>23.466666666666669</v>
      </c>
      <c r="G205" s="495">
        <v>23.033333333333339</v>
      </c>
      <c r="H205" s="495">
        <v>24.533333333333339</v>
      </c>
      <c r="I205" s="495">
        <v>24.966666666666669</v>
      </c>
      <c r="J205" s="495">
        <v>25.283333333333339</v>
      </c>
      <c r="K205" s="494">
        <v>24.65</v>
      </c>
      <c r="L205" s="494">
        <v>23.9</v>
      </c>
      <c r="M205" s="494">
        <v>37.793259999999997</v>
      </c>
    </row>
    <row r="206" spans="1:13">
      <c r="A206" s="254">
        <v>196</v>
      </c>
      <c r="B206" s="497" t="s">
        <v>378</v>
      </c>
      <c r="C206" s="494">
        <v>21.8</v>
      </c>
      <c r="D206" s="495">
        <v>22.099999999999998</v>
      </c>
      <c r="E206" s="495">
        <v>21.399999999999995</v>
      </c>
      <c r="F206" s="495">
        <v>20.999999999999996</v>
      </c>
      <c r="G206" s="495">
        <v>20.299999999999994</v>
      </c>
      <c r="H206" s="495">
        <v>22.499999999999996</v>
      </c>
      <c r="I206" s="495">
        <v>23.2</v>
      </c>
      <c r="J206" s="495">
        <v>23.599999999999998</v>
      </c>
      <c r="K206" s="494">
        <v>22.8</v>
      </c>
      <c r="L206" s="494">
        <v>21.7</v>
      </c>
      <c r="M206" s="494">
        <v>20.24858</v>
      </c>
    </row>
    <row r="207" spans="1:13">
      <c r="A207" s="254">
        <v>197</v>
      </c>
      <c r="B207" s="497" t="s">
        <v>379</v>
      </c>
      <c r="C207" s="494">
        <v>745.9</v>
      </c>
      <c r="D207" s="495">
        <v>746.98333333333323</v>
      </c>
      <c r="E207" s="495">
        <v>735.96666666666647</v>
      </c>
      <c r="F207" s="495">
        <v>726.03333333333319</v>
      </c>
      <c r="G207" s="495">
        <v>715.01666666666642</v>
      </c>
      <c r="H207" s="495">
        <v>756.91666666666652</v>
      </c>
      <c r="I207" s="495">
        <v>767.93333333333317</v>
      </c>
      <c r="J207" s="495">
        <v>777.86666666666656</v>
      </c>
      <c r="K207" s="494">
        <v>758</v>
      </c>
      <c r="L207" s="494">
        <v>737.05</v>
      </c>
      <c r="M207" s="494">
        <v>0.12673999999999999</v>
      </c>
    </row>
    <row r="208" spans="1:13">
      <c r="A208" s="254">
        <v>198</v>
      </c>
      <c r="B208" s="497" t="s">
        <v>105</v>
      </c>
      <c r="C208" s="494">
        <v>1004.8</v>
      </c>
      <c r="D208" s="495">
        <v>1007.4</v>
      </c>
      <c r="E208" s="495">
        <v>993.9</v>
      </c>
      <c r="F208" s="495">
        <v>983</v>
      </c>
      <c r="G208" s="495">
        <v>969.5</v>
      </c>
      <c r="H208" s="495">
        <v>1018.3</v>
      </c>
      <c r="I208" s="495">
        <v>1031.8</v>
      </c>
      <c r="J208" s="495">
        <v>1042.6999999999998</v>
      </c>
      <c r="K208" s="494">
        <v>1020.9</v>
      </c>
      <c r="L208" s="494">
        <v>996.5</v>
      </c>
      <c r="M208" s="494">
        <v>9.2498299999999993</v>
      </c>
    </row>
    <row r="209" spans="1:13">
      <c r="A209" s="254">
        <v>199</v>
      </c>
      <c r="B209" s="497" t="s">
        <v>380</v>
      </c>
      <c r="C209" s="494">
        <v>231.95</v>
      </c>
      <c r="D209" s="495">
        <v>231.73333333333335</v>
      </c>
      <c r="E209" s="495">
        <v>228.76666666666671</v>
      </c>
      <c r="F209" s="495">
        <v>225.58333333333337</v>
      </c>
      <c r="G209" s="495">
        <v>222.61666666666673</v>
      </c>
      <c r="H209" s="495">
        <v>234.91666666666669</v>
      </c>
      <c r="I209" s="495">
        <v>237.88333333333333</v>
      </c>
      <c r="J209" s="495">
        <v>241.06666666666666</v>
      </c>
      <c r="K209" s="494">
        <v>234.7</v>
      </c>
      <c r="L209" s="494">
        <v>228.55</v>
      </c>
      <c r="M209" s="494">
        <v>3.0653899999999998</v>
      </c>
    </row>
    <row r="210" spans="1:13">
      <c r="A210" s="254">
        <v>200</v>
      </c>
      <c r="B210" s="497" t="s">
        <v>381</v>
      </c>
      <c r="C210" s="494">
        <v>311.55</v>
      </c>
      <c r="D210" s="495">
        <v>314.85000000000002</v>
      </c>
      <c r="E210" s="495">
        <v>305.80000000000007</v>
      </c>
      <c r="F210" s="495">
        <v>300.05000000000007</v>
      </c>
      <c r="G210" s="495">
        <v>291.00000000000011</v>
      </c>
      <c r="H210" s="495">
        <v>320.60000000000002</v>
      </c>
      <c r="I210" s="495">
        <v>329.65</v>
      </c>
      <c r="J210" s="495">
        <v>335.4</v>
      </c>
      <c r="K210" s="494">
        <v>323.89999999999998</v>
      </c>
      <c r="L210" s="494">
        <v>309.10000000000002</v>
      </c>
      <c r="M210" s="494">
        <v>0.74111000000000005</v>
      </c>
    </row>
    <row r="211" spans="1:13">
      <c r="A211" s="254">
        <v>201</v>
      </c>
      <c r="B211" s="497" t="s">
        <v>110</v>
      </c>
      <c r="C211" s="494">
        <v>2823.7</v>
      </c>
      <c r="D211" s="495">
        <v>2824.4666666666667</v>
      </c>
      <c r="E211" s="495">
        <v>2800.0833333333335</v>
      </c>
      <c r="F211" s="495">
        <v>2776.4666666666667</v>
      </c>
      <c r="G211" s="495">
        <v>2752.0833333333335</v>
      </c>
      <c r="H211" s="495">
        <v>2848.0833333333335</v>
      </c>
      <c r="I211" s="495">
        <v>2872.4666666666667</v>
      </c>
      <c r="J211" s="495">
        <v>2896.0833333333335</v>
      </c>
      <c r="K211" s="494">
        <v>2848.85</v>
      </c>
      <c r="L211" s="494">
        <v>2800.85</v>
      </c>
      <c r="M211" s="494">
        <v>7.4009499999999999</v>
      </c>
    </row>
    <row r="212" spans="1:13">
      <c r="A212" s="254">
        <v>202</v>
      </c>
      <c r="B212" s="497" t="s">
        <v>383</v>
      </c>
      <c r="C212" s="494">
        <v>41.8</v>
      </c>
      <c r="D212" s="495">
        <v>41.833333333333336</v>
      </c>
      <c r="E212" s="495">
        <v>41.216666666666669</v>
      </c>
      <c r="F212" s="495">
        <v>40.633333333333333</v>
      </c>
      <c r="G212" s="495">
        <v>40.016666666666666</v>
      </c>
      <c r="H212" s="495">
        <v>42.416666666666671</v>
      </c>
      <c r="I212" s="495">
        <v>43.033333333333331</v>
      </c>
      <c r="J212" s="495">
        <v>43.616666666666674</v>
      </c>
      <c r="K212" s="494">
        <v>42.45</v>
      </c>
      <c r="L212" s="494">
        <v>41.25</v>
      </c>
      <c r="M212" s="494">
        <v>42.370890000000003</v>
      </c>
    </row>
    <row r="213" spans="1:13">
      <c r="A213" s="254">
        <v>203</v>
      </c>
      <c r="B213" s="497" t="s">
        <v>112</v>
      </c>
      <c r="C213" s="494">
        <v>359.35</v>
      </c>
      <c r="D213" s="495">
        <v>361.8</v>
      </c>
      <c r="E213" s="495">
        <v>352.1</v>
      </c>
      <c r="F213" s="495">
        <v>344.85</v>
      </c>
      <c r="G213" s="495">
        <v>335.15000000000003</v>
      </c>
      <c r="H213" s="495">
        <v>369.05</v>
      </c>
      <c r="I213" s="495">
        <v>378.74999999999994</v>
      </c>
      <c r="J213" s="495">
        <v>386</v>
      </c>
      <c r="K213" s="494">
        <v>371.5</v>
      </c>
      <c r="L213" s="494">
        <v>354.55</v>
      </c>
      <c r="M213" s="494">
        <v>155.26407</v>
      </c>
    </row>
    <row r="214" spans="1:13">
      <c r="A214" s="254">
        <v>204</v>
      </c>
      <c r="B214" s="497" t="s">
        <v>384</v>
      </c>
      <c r="C214" s="494">
        <v>951.35</v>
      </c>
      <c r="D214" s="495">
        <v>950.68333333333339</v>
      </c>
      <c r="E214" s="495">
        <v>943.46666666666681</v>
      </c>
      <c r="F214" s="495">
        <v>935.58333333333337</v>
      </c>
      <c r="G214" s="495">
        <v>928.36666666666679</v>
      </c>
      <c r="H214" s="495">
        <v>958.56666666666683</v>
      </c>
      <c r="I214" s="495">
        <v>965.78333333333353</v>
      </c>
      <c r="J214" s="495">
        <v>973.66666666666686</v>
      </c>
      <c r="K214" s="494">
        <v>957.9</v>
      </c>
      <c r="L214" s="494">
        <v>942.8</v>
      </c>
      <c r="M214" s="494">
        <v>1.25099</v>
      </c>
    </row>
    <row r="215" spans="1:13">
      <c r="A215" s="254">
        <v>205</v>
      </c>
      <c r="B215" s="497" t="s">
        <v>385</v>
      </c>
      <c r="C215" s="494">
        <v>140.4</v>
      </c>
      <c r="D215" s="495">
        <v>142.05000000000001</v>
      </c>
      <c r="E215" s="495">
        <v>135.80000000000001</v>
      </c>
      <c r="F215" s="495">
        <v>131.19999999999999</v>
      </c>
      <c r="G215" s="495">
        <v>124.94999999999999</v>
      </c>
      <c r="H215" s="495">
        <v>146.65000000000003</v>
      </c>
      <c r="I215" s="495">
        <v>152.90000000000003</v>
      </c>
      <c r="J215" s="495">
        <v>157.50000000000006</v>
      </c>
      <c r="K215" s="494">
        <v>148.30000000000001</v>
      </c>
      <c r="L215" s="494">
        <v>137.44999999999999</v>
      </c>
      <c r="M215" s="494">
        <v>74.211330000000004</v>
      </c>
    </row>
    <row r="216" spans="1:13">
      <c r="A216" s="254">
        <v>206</v>
      </c>
      <c r="B216" s="497" t="s">
        <v>113</v>
      </c>
      <c r="C216" s="494">
        <v>232.7</v>
      </c>
      <c r="D216" s="495">
        <v>232.91666666666666</v>
      </c>
      <c r="E216" s="495">
        <v>231.0333333333333</v>
      </c>
      <c r="F216" s="495">
        <v>229.36666666666665</v>
      </c>
      <c r="G216" s="495">
        <v>227.48333333333329</v>
      </c>
      <c r="H216" s="495">
        <v>234.58333333333331</v>
      </c>
      <c r="I216" s="495">
        <v>236.4666666666667</v>
      </c>
      <c r="J216" s="495">
        <v>238.13333333333333</v>
      </c>
      <c r="K216" s="494">
        <v>234.8</v>
      </c>
      <c r="L216" s="494">
        <v>231.25</v>
      </c>
      <c r="M216" s="494">
        <v>44.076770000000003</v>
      </c>
    </row>
    <row r="217" spans="1:13">
      <c r="A217" s="254">
        <v>207</v>
      </c>
      <c r="B217" s="497" t="s">
        <v>114</v>
      </c>
      <c r="C217" s="494">
        <v>2397.4499999999998</v>
      </c>
      <c r="D217" s="495">
        <v>2412.4166666666665</v>
      </c>
      <c r="E217" s="495">
        <v>2368.833333333333</v>
      </c>
      <c r="F217" s="495">
        <v>2340.2166666666667</v>
      </c>
      <c r="G217" s="495">
        <v>2296.6333333333332</v>
      </c>
      <c r="H217" s="495">
        <v>2441.0333333333328</v>
      </c>
      <c r="I217" s="495">
        <v>2484.6166666666659</v>
      </c>
      <c r="J217" s="495">
        <v>2513.2333333333327</v>
      </c>
      <c r="K217" s="494">
        <v>2456</v>
      </c>
      <c r="L217" s="494">
        <v>2383.8000000000002</v>
      </c>
      <c r="M217" s="494">
        <v>15.89508</v>
      </c>
    </row>
    <row r="218" spans="1:13">
      <c r="A218" s="254">
        <v>208</v>
      </c>
      <c r="B218" s="497" t="s">
        <v>250</v>
      </c>
      <c r="C218" s="494">
        <v>284.39999999999998</v>
      </c>
      <c r="D218" s="495">
        <v>285.21666666666664</v>
      </c>
      <c r="E218" s="495">
        <v>280.2833333333333</v>
      </c>
      <c r="F218" s="495">
        <v>276.16666666666669</v>
      </c>
      <c r="G218" s="495">
        <v>271.23333333333335</v>
      </c>
      <c r="H218" s="495">
        <v>289.33333333333326</v>
      </c>
      <c r="I218" s="495">
        <v>294.26666666666654</v>
      </c>
      <c r="J218" s="495">
        <v>298.38333333333321</v>
      </c>
      <c r="K218" s="494">
        <v>290.14999999999998</v>
      </c>
      <c r="L218" s="494">
        <v>281.10000000000002</v>
      </c>
      <c r="M218" s="494">
        <v>7.3845400000000003</v>
      </c>
    </row>
    <row r="219" spans="1:13">
      <c r="A219" s="254">
        <v>209</v>
      </c>
      <c r="B219" s="497" t="s">
        <v>386</v>
      </c>
      <c r="C219" s="494">
        <v>44345.599999999999</v>
      </c>
      <c r="D219" s="495">
        <v>43967.866666666669</v>
      </c>
      <c r="E219" s="495">
        <v>43435.733333333337</v>
      </c>
      <c r="F219" s="495">
        <v>42525.866666666669</v>
      </c>
      <c r="G219" s="495">
        <v>41993.733333333337</v>
      </c>
      <c r="H219" s="495">
        <v>44877.733333333337</v>
      </c>
      <c r="I219" s="495">
        <v>45409.866666666669</v>
      </c>
      <c r="J219" s="495">
        <v>46319.733333333337</v>
      </c>
      <c r="K219" s="494">
        <v>44500</v>
      </c>
      <c r="L219" s="494">
        <v>43058</v>
      </c>
      <c r="M219" s="494">
        <v>4.0460000000000003E-2</v>
      </c>
    </row>
    <row r="220" spans="1:13">
      <c r="A220" s="254">
        <v>210</v>
      </c>
      <c r="B220" s="497" t="s">
        <v>251</v>
      </c>
      <c r="C220" s="494">
        <v>40.950000000000003</v>
      </c>
      <c r="D220" s="495">
        <v>41.233333333333334</v>
      </c>
      <c r="E220" s="495">
        <v>40.216666666666669</v>
      </c>
      <c r="F220" s="495">
        <v>39.483333333333334</v>
      </c>
      <c r="G220" s="495">
        <v>38.466666666666669</v>
      </c>
      <c r="H220" s="495">
        <v>41.966666666666669</v>
      </c>
      <c r="I220" s="495">
        <v>42.983333333333334</v>
      </c>
      <c r="J220" s="495">
        <v>43.716666666666669</v>
      </c>
      <c r="K220" s="494">
        <v>42.25</v>
      </c>
      <c r="L220" s="494">
        <v>40.5</v>
      </c>
      <c r="M220" s="494">
        <v>29.140149999999998</v>
      </c>
    </row>
    <row r="221" spans="1:13">
      <c r="A221" s="254">
        <v>211</v>
      </c>
      <c r="B221" s="497" t="s">
        <v>108</v>
      </c>
      <c r="C221" s="494">
        <v>2415.9</v>
      </c>
      <c r="D221" s="495">
        <v>2455.3666666666663</v>
      </c>
      <c r="E221" s="495">
        <v>2366.7333333333327</v>
      </c>
      <c r="F221" s="495">
        <v>2317.5666666666662</v>
      </c>
      <c r="G221" s="495">
        <v>2228.9333333333325</v>
      </c>
      <c r="H221" s="495">
        <v>2504.5333333333328</v>
      </c>
      <c r="I221" s="495">
        <v>2593.166666666667</v>
      </c>
      <c r="J221" s="495">
        <v>2642.333333333333</v>
      </c>
      <c r="K221" s="494">
        <v>2544</v>
      </c>
      <c r="L221" s="494">
        <v>2406.1999999999998</v>
      </c>
      <c r="M221" s="494">
        <v>73.657650000000004</v>
      </c>
    </row>
    <row r="222" spans="1:13">
      <c r="A222" s="254">
        <v>212</v>
      </c>
      <c r="B222" s="497" t="s">
        <v>835</v>
      </c>
      <c r="C222" s="494">
        <v>268.60000000000002</v>
      </c>
      <c r="D222" s="495">
        <v>269.48333333333335</v>
      </c>
      <c r="E222" s="495">
        <v>267.36666666666667</v>
      </c>
      <c r="F222" s="495">
        <v>266.13333333333333</v>
      </c>
      <c r="G222" s="495">
        <v>264.01666666666665</v>
      </c>
      <c r="H222" s="495">
        <v>270.7166666666667</v>
      </c>
      <c r="I222" s="495">
        <v>272.83333333333337</v>
      </c>
      <c r="J222" s="495">
        <v>274.06666666666672</v>
      </c>
      <c r="K222" s="494">
        <v>271.60000000000002</v>
      </c>
      <c r="L222" s="494">
        <v>268.25</v>
      </c>
      <c r="M222" s="494">
        <v>0.26334999999999997</v>
      </c>
    </row>
    <row r="223" spans="1:13">
      <c r="A223" s="254">
        <v>213</v>
      </c>
      <c r="B223" s="497" t="s">
        <v>116</v>
      </c>
      <c r="C223" s="494">
        <v>559.1</v>
      </c>
      <c r="D223" s="495">
        <v>561.44999999999993</v>
      </c>
      <c r="E223" s="495">
        <v>550.24999999999989</v>
      </c>
      <c r="F223" s="495">
        <v>541.4</v>
      </c>
      <c r="G223" s="495">
        <v>530.19999999999993</v>
      </c>
      <c r="H223" s="495">
        <v>570.29999999999984</v>
      </c>
      <c r="I223" s="495">
        <v>581.49999999999989</v>
      </c>
      <c r="J223" s="495">
        <v>590.3499999999998</v>
      </c>
      <c r="K223" s="494">
        <v>572.65</v>
      </c>
      <c r="L223" s="494">
        <v>552.6</v>
      </c>
      <c r="M223" s="494">
        <v>244.25842</v>
      </c>
    </row>
    <row r="224" spans="1:13">
      <c r="A224" s="254">
        <v>214</v>
      </c>
      <c r="B224" s="497" t="s">
        <v>252</v>
      </c>
      <c r="C224" s="494">
        <v>1399</v>
      </c>
      <c r="D224" s="495">
        <v>1394.3666666666668</v>
      </c>
      <c r="E224" s="495">
        <v>1370.7333333333336</v>
      </c>
      <c r="F224" s="495">
        <v>1342.4666666666667</v>
      </c>
      <c r="G224" s="495">
        <v>1318.8333333333335</v>
      </c>
      <c r="H224" s="495">
        <v>1422.6333333333337</v>
      </c>
      <c r="I224" s="495">
        <v>1446.2666666666669</v>
      </c>
      <c r="J224" s="495">
        <v>1474.5333333333338</v>
      </c>
      <c r="K224" s="494">
        <v>1418</v>
      </c>
      <c r="L224" s="494">
        <v>1366.1</v>
      </c>
      <c r="M224" s="494">
        <v>9.2868600000000008</v>
      </c>
    </row>
    <row r="225" spans="1:13">
      <c r="A225" s="254">
        <v>215</v>
      </c>
      <c r="B225" s="497" t="s">
        <v>117</v>
      </c>
      <c r="C225" s="494">
        <v>477.95</v>
      </c>
      <c r="D225" s="495">
        <v>486.11666666666662</v>
      </c>
      <c r="E225" s="495">
        <v>457.33333333333326</v>
      </c>
      <c r="F225" s="495">
        <v>436.71666666666664</v>
      </c>
      <c r="G225" s="495">
        <v>407.93333333333328</v>
      </c>
      <c r="H225" s="495">
        <v>506.73333333333323</v>
      </c>
      <c r="I225" s="495">
        <v>535.51666666666665</v>
      </c>
      <c r="J225" s="495">
        <v>556.13333333333321</v>
      </c>
      <c r="K225" s="494">
        <v>514.9</v>
      </c>
      <c r="L225" s="494">
        <v>465.5</v>
      </c>
      <c r="M225" s="494">
        <v>230.54764</v>
      </c>
    </row>
    <row r="226" spans="1:13">
      <c r="A226" s="254">
        <v>216</v>
      </c>
      <c r="B226" s="497" t="s">
        <v>387</v>
      </c>
      <c r="C226" s="494">
        <v>424.6</v>
      </c>
      <c r="D226" s="495">
        <v>422.53333333333336</v>
      </c>
      <c r="E226" s="495">
        <v>416.26666666666671</v>
      </c>
      <c r="F226" s="495">
        <v>407.93333333333334</v>
      </c>
      <c r="G226" s="495">
        <v>401.66666666666669</v>
      </c>
      <c r="H226" s="495">
        <v>430.86666666666673</v>
      </c>
      <c r="I226" s="495">
        <v>437.13333333333338</v>
      </c>
      <c r="J226" s="495">
        <v>445.46666666666675</v>
      </c>
      <c r="K226" s="494">
        <v>428.8</v>
      </c>
      <c r="L226" s="494">
        <v>414.2</v>
      </c>
      <c r="M226" s="494">
        <v>15.40584</v>
      </c>
    </row>
    <row r="227" spans="1:13">
      <c r="A227" s="254">
        <v>217</v>
      </c>
      <c r="B227" s="497" t="s">
        <v>388</v>
      </c>
      <c r="C227" s="494">
        <v>3237.1</v>
      </c>
      <c r="D227" s="495">
        <v>3253.75</v>
      </c>
      <c r="E227" s="495">
        <v>3205.55</v>
      </c>
      <c r="F227" s="495">
        <v>3174</v>
      </c>
      <c r="G227" s="495">
        <v>3125.8</v>
      </c>
      <c r="H227" s="495">
        <v>3285.3</v>
      </c>
      <c r="I227" s="495">
        <v>3333.5</v>
      </c>
      <c r="J227" s="495">
        <v>3365.05</v>
      </c>
      <c r="K227" s="494">
        <v>3301.95</v>
      </c>
      <c r="L227" s="494">
        <v>3222.2</v>
      </c>
      <c r="M227" s="494">
        <v>5.9290000000000002E-2</v>
      </c>
    </row>
    <row r="228" spans="1:13">
      <c r="A228" s="254">
        <v>218</v>
      </c>
      <c r="B228" s="497" t="s">
        <v>253</v>
      </c>
      <c r="C228" s="494">
        <v>34</v>
      </c>
      <c r="D228" s="495">
        <v>34.133333333333333</v>
      </c>
      <c r="E228" s="495">
        <v>33.516666666666666</v>
      </c>
      <c r="F228" s="495">
        <v>33.033333333333331</v>
      </c>
      <c r="G228" s="495">
        <v>32.416666666666664</v>
      </c>
      <c r="H228" s="495">
        <v>34.616666666666667</v>
      </c>
      <c r="I228" s="495">
        <v>35.233333333333327</v>
      </c>
      <c r="J228" s="495">
        <v>35.716666666666669</v>
      </c>
      <c r="K228" s="494">
        <v>34.75</v>
      </c>
      <c r="L228" s="494">
        <v>33.65</v>
      </c>
      <c r="M228" s="494">
        <v>68.579629999999995</v>
      </c>
    </row>
    <row r="229" spans="1:13">
      <c r="A229" s="254">
        <v>219</v>
      </c>
      <c r="B229" s="497" t="s">
        <v>119</v>
      </c>
      <c r="C229" s="494">
        <v>50.65</v>
      </c>
      <c r="D229" s="495">
        <v>51.083333333333336</v>
      </c>
      <c r="E229" s="495">
        <v>49.766666666666673</v>
      </c>
      <c r="F229" s="495">
        <v>48.88333333333334</v>
      </c>
      <c r="G229" s="495">
        <v>47.566666666666677</v>
      </c>
      <c r="H229" s="495">
        <v>51.966666666666669</v>
      </c>
      <c r="I229" s="495">
        <v>53.283333333333331</v>
      </c>
      <c r="J229" s="495">
        <v>54.166666666666664</v>
      </c>
      <c r="K229" s="494">
        <v>52.4</v>
      </c>
      <c r="L229" s="494">
        <v>50.2</v>
      </c>
      <c r="M229" s="494">
        <v>351.91057999999998</v>
      </c>
    </row>
    <row r="230" spans="1:13">
      <c r="A230" s="254">
        <v>220</v>
      </c>
      <c r="B230" s="497" t="s">
        <v>389</v>
      </c>
      <c r="C230" s="494">
        <v>45.7</v>
      </c>
      <c r="D230" s="495">
        <v>45.666666666666664</v>
      </c>
      <c r="E230" s="495">
        <v>45.033333333333331</v>
      </c>
      <c r="F230" s="495">
        <v>44.366666666666667</v>
      </c>
      <c r="G230" s="495">
        <v>43.733333333333334</v>
      </c>
      <c r="H230" s="495">
        <v>46.333333333333329</v>
      </c>
      <c r="I230" s="495">
        <v>46.966666666666669</v>
      </c>
      <c r="J230" s="495">
        <v>47.633333333333326</v>
      </c>
      <c r="K230" s="494">
        <v>46.3</v>
      </c>
      <c r="L230" s="494">
        <v>45</v>
      </c>
      <c r="M230" s="494">
        <v>81.086879999999994</v>
      </c>
    </row>
    <row r="231" spans="1:13">
      <c r="A231" s="254">
        <v>221</v>
      </c>
      <c r="B231" s="497" t="s">
        <v>390</v>
      </c>
      <c r="C231" s="494">
        <v>1025.8</v>
      </c>
      <c r="D231" s="495">
        <v>1043.25</v>
      </c>
      <c r="E231" s="495">
        <v>996.55</v>
      </c>
      <c r="F231" s="495">
        <v>967.3</v>
      </c>
      <c r="G231" s="495">
        <v>920.59999999999991</v>
      </c>
      <c r="H231" s="495">
        <v>1072.5</v>
      </c>
      <c r="I231" s="495">
        <v>1119.1999999999998</v>
      </c>
      <c r="J231" s="495">
        <v>1148.45</v>
      </c>
      <c r="K231" s="494">
        <v>1089.95</v>
      </c>
      <c r="L231" s="494">
        <v>1014</v>
      </c>
      <c r="M231" s="494">
        <v>0.38112000000000001</v>
      </c>
    </row>
    <row r="232" spans="1:13">
      <c r="A232" s="254">
        <v>222</v>
      </c>
      <c r="B232" s="497" t="s">
        <v>391</v>
      </c>
      <c r="C232" s="494">
        <v>251.85</v>
      </c>
      <c r="D232" s="495">
        <v>254.94999999999996</v>
      </c>
      <c r="E232" s="495">
        <v>244.84999999999991</v>
      </c>
      <c r="F232" s="495">
        <v>237.84999999999994</v>
      </c>
      <c r="G232" s="495">
        <v>227.74999999999989</v>
      </c>
      <c r="H232" s="495">
        <v>261.94999999999993</v>
      </c>
      <c r="I232" s="495">
        <v>272.05</v>
      </c>
      <c r="J232" s="495">
        <v>279.04999999999995</v>
      </c>
      <c r="K232" s="494">
        <v>265.05</v>
      </c>
      <c r="L232" s="494">
        <v>247.95</v>
      </c>
      <c r="M232" s="494">
        <v>2.28938</v>
      </c>
    </row>
    <row r="233" spans="1:13">
      <c r="A233" s="254">
        <v>223</v>
      </c>
      <c r="B233" s="497" t="s">
        <v>746</v>
      </c>
      <c r="C233" s="494">
        <v>1104.3499999999999</v>
      </c>
      <c r="D233" s="495">
        <v>1114.7</v>
      </c>
      <c r="E233" s="495">
        <v>1080.6500000000001</v>
      </c>
      <c r="F233" s="495">
        <v>1056.95</v>
      </c>
      <c r="G233" s="495">
        <v>1022.9000000000001</v>
      </c>
      <c r="H233" s="495">
        <v>1138.4000000000001</v>
      </c>
      <c r="I233" s="495">
        <v>1172.4499999999998</v>
      </c>
      <c r="J233" s="495">
        <v>1196.1500000000001</v>
      </c>
      <c r="K233" s="494">
        <v>1148.75</v>
      </c>
      <c r="L233" s="494">
        <v>1091</v>
      </c>
      <c r="M233" s="494">
        <v>0.14344999999999999</v>
      </c>
    </row>
    <row r="234" spans="1:13">
      <c r="A234" s="254">
        <v>224</v>
      </c>
      <c r="B234" s="497" t="s">
        <v>750</v>
      </c>
      <c r="C234" s="494">
        <v>594.20000000000005</v>
      </c>
      <c r="D234" s="495">
        <v>593.9</v>
      </c>
      <c r="E234" s="495">
        <v>570.79999999999995</v>
      </c>
      <c r="F234" s="495">
        <v>547.4</v>
      </c>
      <c r="G234" s="495">
        <v>524.29999999999995</v>
      </c>
      <c r="H234" s="495">
        <v>617.29999999999995</v>
      </c>
      <c r="I234" s="495">
        <v>640.40000000000009</v>
      </c>
      <c r="J234" s="495">
        <v>663.8</v>
      </c>
      <c r="K234" s="494">
        <v>617</v>
      </c>
      <c r="L234" s="494">
        <v>570.5</v>
      </c>
      <c r="M234" s="494">
        <v>20.644400000000001</v>
      </c>
    </row>
    <row r="235" spans="1:13">
      <c r="A235" s="254">
        <v>225</v>
      </c>
      <c r="B235" s="497" t="s">
        <v>392</v>
      </c>
      <c r="C235" s="494">
        <v>103.95</v>
      </c>
      <c r="D235" s="495">
        <v>103.64999999999999</v>
      </c>
      <c r="E235" s="495">
        <v>102.79999999999998</v>
      </c>
      <c r="F235" s="495">
        <v>101.64999999999999</v>
      </c>
      <c r="G235" s="495">
        <v>100.79999999999998</v>
      </c>
      <c r="H235" s="495">
        <v>104.79999999999998</v>
      </c>
      <c r="I235" s="495">
        <v>105.64999999999998</v>
      </c>
      <c r="J235" s="495">
        <v>106.79999999999998</v>
      </c>
      <c r="K235" s="494">
        <v>104.5</v>
      </c>
      <c r="L235" s="494">
        <v>102.5</v>
      </c>
      <c r="M235" s="494">
        <v>4.4157799999999998</v>
      </c>
    </row>
    <row r="236" spans="1:13">
      <c r="A236" s="254">
        <v>226</v>
      </c>
      <c r="B236" s="497" t="s">
        <v>393</v>
      </c>
      <c r="C236" s="494">
        <v>87</v>
      </c>
      <c r="D236" s="495">
        <v>87.2</v>
      </c>
      <c r="E236" s="495">
        <v>86.550000000000011</v>
      </c>
      <c r="F236" s="495">
        <v>86.100000000000009</v>
      </c>
      <c r="G236" s="495">
        <v>85.450000000000017</v>
      </c>
      <c r="H236" s="495">
        <v>87.65</v>
      </c>
      <c r="I236" s="495">
        <v>88.300000000000011</v>
      </c>
      <c r="J236" s="495">
        <v>88.75</v>
      </c>
      <c r="K236" s="494">
        <v>87.85</v>
      </c>
      <c r="L236" s="494">
        <v>86.75</v>
      </c>
      <c r="M236" s="494">
        <v>6.4420299999999999</v>
      </c>
    </row>
    <row r="237" spans="1:13">
      <c r="A237" s="254">
        <v>227</v>
      </c>
      <c r="B237" s="497" t="s">
        <v>126</v>
      </c>
      <c r="C237" s="494">
        <v>203.55</v>
      </c>
      <c r="D237" s="495">
        <v>204.35</v>
      </c>
      <c r="E237" s="495">
        <v>201.7</v>
      </c>
      <c r="F237" s="495">
        <v>199.85</v>
      </c>
      <c r="G237" s="495">
        <v>197.2</v>
      </c>
      <c r="H237" s="495">
        <v>206.2</v>
      </c>
      <c r="I237" s="495">
        <v>208.85000000000002</v>
      </c>
      <c r="J237" s="495">
        <v>210.7</v>
      </c>
      <c r="K237" s="494">
        <v>207</v>
      </c>
      <c r="L237" s="494">
        <v>202.5</v>
      </c>
      <c r="M237" s="494">
        <v>213.64882</v>
      </c>
    </row>
    <row r="238" spans="1:13">
      <c r="A238" s="254">
        <v>228</v>
      </c>
      <c r="B238" s="497" t="s">
        <v>395</v>
      </c>
      <c r="C238" s="494">
        <v>103.85</v>
      </c>
      <c r="D238" s="495">
        <v>104.28333333333335</v>
      </c>
      <c r="E238" s="495">
        <v>103.06666666666669</v>
      </c>
      <c r="F238" s="495">
        <v>102.28333333333335</v>
      </c>
      <c r="G238" s="495">
        <v>101.06666666666669</v>
      </c>
      <c r="H238" s="495">
        <v>105.06666666666669</v>
      </c>
      <c r="I238" s="495">
        <v>106.28333333333336</v>
      </c>
      <c r="J238" s="495">
        <v>107.06666666666669</v>
      </c>
      <c r="K238" s="494">
        <v>105.5</v>
      </c>
      <c r="L238" s="494">
        <v>103.5</v>
      </c>
      <c r="M238" s="494">
        <v>2.1427299999999998</v>
      </c>
    </row>
    <row r="239" spans="1:13">
      <c r="A239" s="254">
        <v>229</v>
      </c>
      <c r="B239" s="497" t="s">
        <v>396</v>
      </c>
      <c r="C239" s="494">
        <v>164.95</v>
      </c>
      <c r="D239" s="495">
        <v>165.6</v>
      </c>
      <c r="E239" s="495">
        <v>161.94999999999999</v>
      </c>
      <c r="F239" s="495">
        <v>158.94999999999999</v>
      </c>
      <c r="G239" s="495">
        <v>155.29999999999998</v>
      </c>
      <c r="H239" s="495">
        <v>168.6</v>
      </c>
      <c r="I239" s="495">
        <v>172.25000000000003</v>
      </c>
      <c r="J239" s="495">
        <v>175.25</v>
      </c>
      <c r="K239" s="494">
        <v>169.25</v>
      </c>
      <c r="L239" s="494">
        <v>162.6</v>
      </c>
      <c r="M239" s="494">
        <v>22.255849999999999</v>
      </c>
    </row>
    <row r="240" spans="1:13">
      <c r="A240" s="254">
        <v>230</v>
      </c>
      <c r="B240" s="497" t="s">
        <v>115</v>
      </c>
      <c r="C240" s="494">
        <v>165.1</v>
      </c>
      <c r="D240" s="495">
        <v>165.36666666666667</v>
      </c>
      <c r="E240" s="495">
        <v>162.73333333333335</v>
      </c>
      <c r="F240" s="495">
        <v>160.36666666666667</v>
      </c>
      <c r="G240" s="495">
        <v>157.73333333333335</v>
      </c>
      <c r="H240" s="495">
        <v>167.73333333333335</v>
      </c>
      <c r="I240" s="495">
        <v>170.36666666666667</v>
      </c>
      <c r="J240" s="495">
        <v>172.73333333333335</v>
      </c>
      <c r="K240" s="494">
        <v>168</v>
      </c>
      <c r="L240" s="494">
        <v>163</v>
      </c>
      <c r="M240" s="494">
        <v>149.95164</v>
      </c>
    </row>
    <row r="241" spans="1:13">
      <c r="A241" s="254">
        <v>231</v>
      </c>
      <c r="B241" s="497" t="s">
        <v>397</v>
      </c>
      <c r="C241" s="494">
        <v>76.05</v>
      </c>
      <c r="D241" s="495">
        <v>76.116666666666674</v>
      </c>
      <c r="E241" s="495">
        <v>74.733333333333348</v>
      </c>
      <c r="F241" s="495">
        <v>73.416666666666671</v>
      </c>
      <c r="G241" s="495">
        <v>72.033333333333346</v>
      </c>
      <c r="H241" s="495">
        <v>77.433333333333351</v>
      </c>
      <c r="I241" s="495">
        <v>78.816666666666677</v>
      </c>
      <c r="J241" s="495">
        <v>80.133333333333354</v>
      </c>
      <c r="K241" s="494">
        <v>77.5</v>
      </c>
      <c r="L241" s="494">
        <v>74.8</v>
      </c>
      <c r="M241" s="494">
        <v>51.731259999999999</v>
      </c>
    </row>
    <row r="242" spans="1:13">
      <c r="A242" s="254">
        <v>232</v>
      </c>
      <c r="B242" s="497" t="s">
        <v>747</v>
      </c>
      <c r="C242" s="494">
        <v>7764.4</v>
      </c>
      <c r="D242" s="495">
        <v>7789.5333333333328</v>
      </c>
      <c r="E242" s="495">
        <v>7690.5666666666657</v>
      </c>
      <c r="F242" s="495">
        <v>7616.7333333333327</v>
      </c>
      <c r="G242" s="495">
        <v>7517.7666666666655</v>
      </c>
      <c r="H242" s="495">
        <v>7863.3666666666659</v>
      </c>
      <c r="I242" s="495">
        <v>7962.333333333333</v>
      </c>
      <c r="J242" s="495">
        <v>8036.1666666666661</v>
      </c>
      <c r="K242" s="494">
        <v>7888.5</v>
      </c>
      <c r="L242" s="494">
        <v>7715.7</v>
      </c>
      <c r="M242" s="494">
        <v>1.0416700000000001</v>
      </c>
    </row>
    <row r="243" spans="1:13">
      <c r="A243" s="254">
        <v>233</v>
      </c>
      <c r="B243" s="497" t="s">
        <v>254</v>
      </c>
      <c r="C243" s="494">
        <v>100.7</v>
      </c>
      <c r="D243" s="495">
        <v>100.88333333333333</v>
      </c>
      <c r="E243" s="495">
        <v>99.166666666666657</v>
      </c>
      <c r="F243" s="495">
        <v>97.633333333333326</v>
      </c>
      <c r="G243" s="495">
        <v>95.916666666666657</v>
      </c>
      <c r="H243" s="495">
        <v>102.41666666666666</v>
      </c>
      <c r="I243" s="495">
        <v>104.13333333333333</v>
      </c>
      <c r="J243" s="495">
        <v>105.66666666666666</v>
      </c>
      <c r="K243" s="494">
        <v>102.6</v>
      </c>
      <c r="L243" s="494">
        <v>99.35</v>
      </c>
      <c r="M243" s="494">
        <v>16.799430000000001</v>
      </c>
    </row>
    <row r="244" spans="1:13">
      <c r="A244" s="254">
        <v>234</v>
      </c>
      <c r="B244" s="497" t="s">
        <v>398</v>
      </c>
      <c r="C244" s="494">
        <v>352.8</v>
      </c>
      <c r="D244" s="495">
        <v>354.61666666666662</v>
      </c>
      <c r="E244" s="495">
        <v>347.28333333333325</v>
      </c>
      <c r="F244" s="495">
        <v>341.76666666666665</v>
      </c>
      <c r="G244" s="495">
        <v>334.43333333333328</v>
      </c>
      <c r="H244" s="495">
        <v>360.13333333333321</v>
      </c>
      <c r="I244" s="495">
        <v>367.46666666666658</v>
      </c>
      <c r="J244" s="495">
        <v>372.98333333333318</v>
      </c>
      <c r="K244" s="494">
        <v>361.95</v>
      </c>
      <c r="L244" s="494">
        <v>349.1</v>
      </c>
      <c r="M244" s="494">
        <v>22.007930000000002</v>
      </c>
    </row>
    <row r="245" spans="1:13">
      <c r="A245" s="254">
        <v>235</v>
      </c>
      <c r="B245" s="497" t="s">
        <v>255</v>
      </c>
      <c r="C245" s="494">
        <v>95.95</v>
      </c>
      <c r="D245" s="495">
        <v>97.649999999999991</v>
      </c>
      <c r="E245" s="495">
        <v>93.049999999999983</v>
      </c>
      <c r="F245" s="495">
        <v>90.149999999999991</v>
      </c>
      <c r="G245" s="495">
        <v>85.549999999999983</v>
      </c>
      <c r="H245" s="495">
        <v>100.54999999999998</v>
      </c>
      <c r="I245" s="495">
        <v>105.14999999999998</v>
      </c>
      <c r="J245" s="495">
        <v>108.04999999999998</v>
      </c>
      <c r="K245" s="494">
        <v>102.25</v>
      </c>
      <c r="L245" s="494">
        <v>94.75</v>
      </c>
      <c r="M245" s="494">
        <v>94.289379999999994</v>
      </c>
    </row>
    <row r="246" spans="1:13">
      <c r="A246" s="254">
        <v>236</v>
      </c>
      <c r="B246" s="497" t="s">
        <v>125</v>
      </c>
      <c r="C246" s="494">
        <v>87.8</v>
      </c>
      <c r="D246" s="495">
        <v>88.383333333333326</v>
      </c>
      <c r="E246" s="495">
        <v>86.766666666666652</v>
      </c>
      <c r="F246" s="495">
        <v>85.73333333333332</v>
      </c>
      <c r="G246" s="495">
        <v>84.116666666666646</v>
      </c>
      <c r="H246" s="495">
        <v>89.416666666666657</v>
      </c>
      <c r="I246" s="495">
        <v>91.033333333333331</v>
      </c>
      <c r="J246" s="495">
        <v>92.066666666666663</v>
      </c>
      <c r="K246" s="494">
        <v>90</v>
      </c>
      <c r="L246" s="494">
        <v>87.35</v>
      </c>
      <c r="M246" s="494">
        <v>108.66043999999999</v>
      </c>
    </row>
    <row r="247" spans="1:13">
      <c r="A247" s="254">
        <v>237</v>
      </c>
      <c r="B247" s="497" t="s">
        <v>399</v>
      </c>
      <c r="C247" s="494">
        <v>16.149999999999999</v>
      </c>
      <c r="D247" s="495">
        <v>16.266666666666666</v>
      </c>
      <c r="E247" s="495">
        <v>15.783333333333331</v>
      </c>
      <c r="F247" s="495">
        <v>15.416666666666666</v>
      </c>
      <c r="G247" s="495">
        <v>14.933333333333332</v>
      </c>
      <c r="H247" s="495">
        <v>16.633333333333333</v>
      </c>
      <c r="I247" s="495">
        <v>17.116666666666667</v>
      </c>
      <c r="J247" s="495">
        <v>17.483333333333331</v>
      </c>
      <c r="K247" s="494">
        <v>16.75</v>
      </c>
      <c r="L247" s="494">
        <v>15.9</v>
      </c>
      <c r="M247" s="494">
        <v>144.12009</v>
      </c>
    </row>
    <row r="248" spans="1:13">
      <c r="A248" s="254">
        <v>238</v>
      </c>
      <c r="B248" s="497" t="s">
        <v>772</v>
      </c>
      <c r="C248" s="494">
        <v>1640.05</v>
      </c>
      <c r="D248" s="495">
        <v>1635</v>
      </c>
      <c r="E248" s="495">
        <v>1621.05</v>
      </c>
      <c r="F248" s="495">
        <v>1602.05</v>
      </c>
      <c r="G248" s="495">
        <v>1588.1</v>
      </c>
      <c r="H248" s="495">
        <v>1654</v>
      </c>
      <c r="I248" s="495">
        <v>1667.9499999999998</v>
      </c>
      <c r="J248" s="495">
        <v>1686.95</v>
      </c>
      <c r="K248" s="494">
        <v>1648.95</v>
      </c>
      <c r="L248" s="494">
        <v>1616</v>
      </c>
      <c r="M248" s="494">
        <v>11.43229</v>
      </c>
    </row>
    <row r="249" spans="1:13">
      <c r="A249" s="254">
        <v>239</v>
      </c>
      <c r="B249" s="497" t="s">
        <v>748</v>
      </c>
      <c r="C249" s="494">
        <v>320.25</v>
      </c>
      <c r="D249" s="495">
        <v>323.53333333333336</v>
      </c>
      <c r="E249" s="495">
        <v>310.06666666666672</v>
      </c>
      <c r="F249" s="495">
        <v>299.88333333333338</v>
      </c>
      <c r="G249" s="495">
        <v>286.41666666666674</v>
      </c>
      <c r="H249" s="495">
        <v>333.7166666666667</v>
      </c>
      <c r="I249" s="495">
        <v>347.18333333333328</v>
      </c>
      <c r="J249" s="495">
        <v>357.36666666666667</v>
      </c>
      <c r="K249" s="494">
        <v>337</v>
      </c>
      <c r="L249" s="494">
        <v>313.35000000000002</v>
      </c>
      <c r="M249" s="494">
        <v>7.7323500000000003</v>
      </c>
    </row>
    <row r="250" spans="1:13">
      <c r="A250" s="254">
        <v>240</v>
      </c>
      <c r="B250" s="497" t="s">
        <v>120</v>
      </c>
      <c r="C250" s="494">
        <v>504.2</v>
      </c>
      <c r="D250" s="495">
        <v>506.06666666666666</v>
      </c>
      <c r="E250" s="495">
        <v>498.13333333333333</v>
      </c>
      <c r="F250" s="495">
        <v>492.06666666666666</v>
      </c>
      <c r="G250" s="495">
        <v>484.13333333333333</v>
      </c>
      <c r="H250" s="495">
        <v>512.13333333333333</v>
      </c>
      <c r="I250" s="495">
        <v>520.06666666666661</v>
      </c>
      <c r="J250" s="495">
        <v>526.13333333333333</v>
      </c>
      <c r="K250" s="494">
        <v>514</v>
      </c>
      <c r="L250" s="494">
        <v>500</v>
      </c>
      <c r="M250" s="494">
        <v>16.634530000000002</v>
      </c>
    </row>
    <row r="251" spans="1:13">
      <c r="A251" s="254">
        <v>241</v>
      </c>
      <c r="B251" s="497" t="s">
        <v>826</v>
      </c>
      <c r="C251" s="494">
        <v>255.95</v>
      </c>
      <c r="D251" s="495">
        <v>257.2833333333333</v>
      </c>
      <c r="E251" s="495">
        <v>249.21666666666658</v>
      </c>
      <c r="F251" s="495">
        <v>242.48333333333329</v>
      </c>
      <c r="G251" s="495">
        <v>234.41666666666657</v>
      </c>
      <c r="H251" s="495">
        <v>264.01666666666659</v>
      </c>
      <c r="I251" s="495">
        <v>272.08333333333331</v>
      </c>
      <c r="J251" s="495">
        <v>278.81666666666661</v>
      </c>
      <c r="K251" s="494">
        <v>265.35000000000002</v>
      </c>
      <c r="L251" s="494">
        <v>250.55</v>
      </c>
      <c r="M251" s="494">
        <v>54.290779999999998</v>
      </c>
    </row>
    <row r="252" spans="1:13">
      <c r="A252" s="254">
        <v>242</v>
      </c>
      <c r="B252" s="497" t="s">
        <v>122</v>
      </c>
      <c r="C252" s="494">
        <v>845</v>
      </c>
      <c r="D252" s="495">
        <v>849.94999999999993</v>
      </c>
      <c r="E252" s="495">
        <v>835.09999999999991</v>
      </c>
      <c r="F252" s="495">
        <v>825.19999999999993</v>
      </c>
      <c r="G252" s="495">
        <v>810.34999999999991</v>
      </c>
      <c r="H252" s="495">
        <v>859.84999999999991</v>
      </c>
      <c r="I252" s="495">
        <v>874.7</v>
      </c>
      <c r="J252" s="495">
        <v>884.59999999999991</v>
      </c>
      <c r="K252" s="494">
        <v>864.8</v>
      </c>
      <c r="L252" s="494">
        <v>840.05</v>
      </c>
      <c r="M252" s="494">
        <v>82.406689999999998</v>
      </c>
    </row>
    <row r="253" spans="1:13">
      <c r="A253" s="254">
        <v>243</v>
      </c>
      <c r="B253" s="497" t="s">
        <v>256</v>
      </c>
      <c r="C253" s="494">
        <v>4777</v>
      </c>
      <c r="D253" s="495">
        <v>4754</v>
      </c>
      <c r="E253" s="495">
        <v>4678</v>
      </c>
      <c r="F253" s="495">
        <v>4579</v>
      </c>
      <c r="G253" s="495">
        <v>4503</v>
      </c>
      <c r="H253" s="495">
        <v>4853</v>
      </c>
      <c r="I253" s="495">
        <v>4929</v>
      </c>
      <c r="J253" s="495">
        <v>5028</v>
      </c>
      <c r="K253" s="494">
        <v>4830</v>
      </c>
      <c r="L253" s="494">
        <v>4655</v>
      </c>
      <c r="M253" s="494">
        <v>8.0130999999999997</v>
      </c>
    </row>
    <row r="254" spans="1:13">
      <c r="A254" s="254">
        <v>244</v>
      </c>
      <c r="B254" s="497" t="s">
        <v>124</v>
      </c>
      <c r="C254" s="494">
        <v>1351.35</v>
      </c>
      <c r="D254" s="495">
        <v>1357.5833333333333</v>
      </c>
      <c r="E254" s="495">
        <v>1336.1666666666665</v>
      </c>
      <c r="F254" s="495">
        <v>1320.9833333333333</v>
      </c>
      <c r="G254" s="495">
        <v>1299.5666666666666</v>
      </c>
      <c r="H254" s="495">
        <v>1372.7666666666664</v>
      </c>
      <c r="I254" s="495">
        <v>1394.1833333333329</v>
      </c>
      <c r="J254" s="495">
        <v>1409.3666666666663</v>
      </c>
      <c r="K254" s="494">
        <v>1379</v>
      </c>
      <c r="L254" s="494">
        <v>1342.4</v>
      </c>
      <c r="M254" s="494">
        <v>85.607659999999996</v>
      </c>
    </row>
    <row r="255" spans="1:13">
      <c r="A255" s="254">
        <v>245</v>
      </c>
      <c r="B255" s="497" t="s">
        <v>749</v>
      </c>
      <c r="C255" s="494">
        <v>679.3</v>
      </c>
      <c r="D255" s="495">
        <v>684.25</v>
      </c>
      <c r="E255" s="495">
        <v>670.65</v>
      </c>
      <c r="F255" s="495">
        <v>662</v>
      </c>
      <c r="G255" s="495">
        <v>648.4</v>
      </c>
      <c r="H255" s="495">
        <v>692.9</v>
      </c>
      <c r="I255" s="495">
        <v>706.49999999999989</v>
      </c>
      <c r="J255" s="495">
        <v>715.15</v>
      </c>
      <c r="K255" s="494">
        <v>697.85</v>
      </c>
      <c r="L255" s="494">
        <v>675.6</v>
      </c>
      <c r="M255" s="494">
        <v>0.18428</v>
      </c>
    </row>
    <row r="256" spans="1:13">
      <c r="A256" s="254">
        <v>246</v>
      </c>
      <c r="B256" s="497" t="s">
        <v>400</v>
      </c>
      <c r="C256" s="494">
        <v>266</v>
      </c>
      <c r="D256" s="495">
        <v>264.66666666666669</v>
      </c>
      <c r="E256" s="495">
        <v>254.33333333333337</v>
      </c>
      <c r="F256" s="495">
        <v>242.66666666666669</v>
      </c>
      <c r="G256" s="495">
        <v>232.33333333333337</v>
      </c>
      <c r="H256" s="495">
        <v>276.33333333333337</v>
      </c>
      <c r="I256" s="495">
        <v>286.66666666666674</v>
      </c>
      <c r="J256" s="495">
        <v>298.33333333333337</v>
      </c>
      <c r="K256" s="494">
        <v>275</v>
      </c>
      <c r="L256" s="494">
        <v>253</v>
      </c>
      <c r="M256" s="494">
        <v>9.8530700000000007</v>
      </c>
    </row>
    <row r="257" spans="1:13">
      <c r="A257" s="254">
        <v>247</v>
      </c>
      <c r="B257" s="497" t="s">
        <v>121</v>
      </c>
      <c r="C257" s="494">
        <v>1554.3</v>
      </c>
      <c r="D257" s="495">
        <v>1547.7166666666665</v>
      </c>
      <c r="E257" s="495">
        <v>1509.583333333333</v>
      </c>
      <c r="F257" s="495">
        <v>1464.8666666666666</v>
      </c>
      <c r="G257" s="495">
        <v>1426.7333333333331</v>
      </c>
      <c r="H257" s="495">
        <v>1592.4333333333329</v>
      </c>
      <c r="I257" s="495">
        <v>1630.5666666666666</v>
      </c>
      <c r="J257" s="495">
        <v>1675.2833333333328</v>
      </c>
      <c r="K257" s="494">
        <v>1585.85</v>
      </c>
      <c r="L257" s="494">
        <v>1503</v>
      </c>
      <c r="M257" s="494">
        <v>19.649229999999999</v>
      </c>
    </row>
    <row r="258" spans="1:13">
      <c r="A258" s="254">
        <v>248</v>
      </c>
      <c r="B258" s="497" t="s">
        <v>257</v>
      </c>
      <c r="C258" s="494">
        <v>2155.6999999999998</v>
      </c>
      <c r="D258" s="495">
        <v>2165.85</v>
      </c>
      <c r="E258" s="495">
        <v>2129.6499999999996</v>
      </c>
      <c r="F258" s="495">
        <v>2103.6</v>
      </c>
      <c r="G258" s="495">
        <v>2067.3999999999996</v>
      </c>
      <c r="H258" s="495">
        <v>2191.8999999999996</v>
      </c>
      <c r="I258" s="495">
        <v>2228.0999999999995</v>
      </c>
      <c r="J258" s="495">
        <v>2254.1499999999996</v>
      </c>
      <c r="K258" s="494">
        <v>2202.0500000000002</v>
      </c>
      <c r="L258" s="494">
        <v>2139.8000000000002</v>
      </c>
      <c r="M258" s="494">
        <v>2.3199299999999998</v>
      </c>
    </row>
    <row r="259" spans="1:13">
      <c r="A259" s="254">
        <v>249</v>
      </c>
      <c r="B259" s="497" t="s">
        <v>401</v>
      </c>
      <c r="C259" s="494">
        <v>1290.5</v>
      </c>
      <c r="D259" s="495">
        <v>1297</v>
      </c>
      <c r="E259" s="495">
        <v>1269.5</v>
      </c>
      <c r="F259" s="495">
        <v>1248.5</v>
      </c>
      <c r="G259" s="495">
        <v>1221</v>
      </c>
      <c r="H259" s="495">
        <v>1318</v>
      </c>
      <c r="I259" s="495">
        <v>1345.5</v>
      </c>
      <c r="J259" s="495">
        <v>1366.5</v>
      </c>
      <c r="K259" s="494">
        <v>1324.5</v>
      </c>
      <c r="L259" s="494">
        <v>1276</v>
      </c>
      <c r="M259" s="494">
        <v>3.9904999999999999</v>
      </c>
    </row>
    <row r="260" spans="1:13">
      <c r="A260" s="254">
        <v>250</v>
      </c>
      <c r="B260" s="497" t="s">
        <v>402</v>
      </c>
      <c r="C260" s="494">
        <v>2859</v>
      </c>
      <c r="D260" s="495">
        <v>2885.8666666666668</v>
      </c>
      <c r="E260" s="495">
        <v>2804.1333333333337</v>
      </c>
      <c r="F260" s="495">
        <v>2749.2666666666669</v>
      </c>
      <c r="G260" s="495">
        <v>2667.5333333333338</v>
      </c>
      <c r="H260" s="495">
        <v>2940.7333333333336</v>
      </c>
      <c r="I260" s="495">
        <v>3022.4666666666672</v>
      </c>
      <c r="J260" s="495">
        <v>3077.3333333333335</v>
      </c>
      <c r="K260" s="494">
        <v>2967.6</v>
      </c>
      <c r="L260" s="494">
        <v>2831</v>
      </c>
      <c r="M260" s="494">
        <v>0.43196000000000001</v>
      </c>
    </row>
    <row r="261" spans="1:13">
      <c r="A261" s="254">
        <v>251</v>
      </c>
      <c r="B261" s="497" t="s">
        <v>403</v>
      </c>
      <c r="C261" s="494">
        <v>400.25</v>
      </c>
      <c r="D261" s="495">
        <v>404.16666666666669</v>
      </c>
      <c r="E261" s="495">
        <v>394.63333333333338</v>
      </c>
      <c r="F261" s="495">
        <v>389.01666666666671</v>
      </c>
      <c r="G261" s="495">
        <v>379.48333333333341</v>
      </c>
      <c r="H261" s="495">
        <v>409.78333333333336</v>
      </c>
      <c r="I261" s="495">
        <v>419.31666666666666</v>
      </c>
      <c r="J261" s="495">
        <v>424.93333333333334</v>
      </c>
      <c r="K261" s="494">
        <v>413.7</v>
      </c>
      <c r="L261" s="494">
        <v>398.55</v>
      </c>
      <c r="M261" s="494">
        <v>3.2944900000000001</v>
      </c>
    </row>
    <row r="262" spans="1:13">
      <c r="A262" s="254">
        <v>252</v>
      </c>
      <c r="B262" s="497" t="s">
        <v>404</v>
      </c>
      <c r="C262" s="494">
        <v>128.75</v>
      </c>
      <c r="D262" s="495">
        <v>128.78333333333333</v>
      </c>
      <c r="E262" s="495">
        <v>127.56666666666666</v>
      </c>
      <c r="F262" s="495">
        <v>126.38333333333333</v>
      </c>
      <c r="G262" s="495">
        <v>125.16666666666666</v>
      </c>
      <c r="H262" s="495">
        <v>129.96666666666667</v>
      </c>
      <c r="I262" s="495">
        <v>131.18333333333331</v>
      </c>
      <c r="J262" s="495">
        <v>132.36666666666667</v>
      </c>
      <c r="K262" s="494">
        <v>130</v>
      </c>
      <c r="L262" s="494">
        <v>127.6</v>
      </c>
      <c r="M262" s="494">
        <v>4.8436700000000004</v>
      </c>
    </row>
    <row r="263" spans="1:13">
      <c r="A263" s="254">
        <v>253</v>
      </c>
      <c r="B263" s="497" t="s">
        <v>405</v>
      </c>
      <c r="C263" s="494">
        <v>107.05</v>
      </c>
      <c r="D263" s="495">
        <v>108.01666666666667</v>
      </c>
      <c r="E263" s="495">
        <v>105.03333333333333</v>
      </c>
      <c r="F263" s="495">
        <v>103.01666666666667</v>
      </c>
      <c r="G263" s="495">
        <v>100.03333333333333</v>
      </c>
      <c r="H263" s="495">
        <v>110.03333333333333</v>
      </c>
      <c r="I263" s="495">
        <v>113.01666666666665</v>
      </c>
      <c r="J263" s="495">
        <v>115.03333333333333</v>
      </c>
      <c r="K263" s="494">
        <v>111</v>
      </c>
      <c r="L263" s="494">
        <v>106</v>
      </c>
      <c r="M263" s="494">
        <v>5.66439</v>
      </c>
    </row>
    <row r="264" spans="1:13">
      <c r="A264" s="254">
        <v>254</v>
      </c>
      <c r="B264" s="497" t="s">
        <v>406</v>
      </c>
      <c r="C264" s="494">
        <v>79.55</v>
      </c>
      <c r="D264" s="495">
        <v>79.316666666666677</v>
      </c>
      <c r="E264" s="495">
        <v>77.633333333333354</v>
      </c>
      <c r="F264" s="495">
        <v>75.716666666666683</v>
      </c>
      <c r="G264" s="495">
        <v>74.03333333333336</v>
      </c>
      <c r="H264" s="495">
        <v>81.233333333333348</v>
      </c>
      <c r="I264" s="495">
        <v>82.916666666666657</v>
      </c>
      <c r="J264" s="495">
        <v>84.833333333333343</v>
      </c>
      <c r="K264" s="494">
        <v>81</v>
      </c>
      <c r="L264" s="494">
        <v>77.400000000000006</v>
      </c>
      <c r="M264" s="494">
        <v>6.2941500000000001</v>
      </c>
    </row>
    <row r="265" spans="1:13">
      <c r="A265" s="254">
        <v>255</v>
      </c>
      <c r="B265" s="497" t="s">
        <v>258</v>
      </c>
      <c r="C265" s="494">
        <v>100.8</v>
      </c>
      <c r="D265" s="495">
        <v>101.53333333333335</v>
      </c>
      <c r="E265" s="495">
        <v>98.366666666666688</v>
      </c>
      <c r="F265" s="495">
        <v>95.933333333333337</v>
      </c>
      <c r="G265" s="495">
        <v>92.76666666666668</v>
      </c>
      <c r="H265" s="495">
        <v>103.9666666666667</v>
      </c>
      <c r="I265" s="495">
        <v>107.13333333333335</v>
      </c>
      <c r="J265" s="495">
        <v>109.56666666666671</v>
      </c>
      <c r="K265" s="494">
        <v>104.7</v>
      </c>
      <c r="L265" s="494">
        <v>99.1</v>
      </c>
      <c r="M265" s="494">
        <v>109.99733000000001</v>
      </c>
    </row>
    <row r="266" spans="1:13">
      <c r="A266" s="254">
        <v>256</v>
      </c>
      <c r="B266" s="497" t="s">
        <v>128</v>
      </c>
      <c r="C266" s="494">
        <v>620.6</v>
      </c>
      <c r="D266" s="495">
        <v>621.33333333333337</v>
      </c>
      <c r="E266" s="495">
        <v>612.66666666666674</v>
      </c>
      <c r="F266" s="495">
        <v>604.73333333333335</v>
      </c>
      <c r="G266" s="495">
        <v>596.06666666666672</v>
      </c>
      <c r="H266" s="495">
        <v>629.26666666666677</v>
      </c>
      <c r="I266" s="495">
        <v>637.93333333333351</v>
      </c>
      <c r="J266" s="495">
        <v>645.86666666666679</v>
      </c>
      <c r="K266" s="494">
        <v>630</v>
      </c>
      <c r="L266" s="494">
        <v>613.4</v>
      </c>
      <c r="M266" s="494">
        <v>136.26064</v>
      </c>
    </row>
    <row r="267" spans="1:13">
      <c r="A267" s="254">
        <v>257</v>
      </c>
      <c r="B267" s="497" t="s">
        <v>751</v>
      </c>
      <c r="C267" s="494">
        <v>81.8</v>
      </c>
      <c r="D267" s="495">
        <v>82.266666666666666</v>
      </c>
      <c r="E267" s="495">
        <v>80.583333333333329</v>
      </c>
      <c r="F267" s="495">
        <v>79.36666666666666</v>
      </c>
      <c r="G267" s="495">
        <v>77.683333333333323</v>
      </c>
      <c r="H267" s="495">
        <v>83.483333333333334</v>
      </c>
      <c r="I267" s="495">
        <v>85.166666666666671</v>
      </c>
      <c r="J267" s="495">
        <v>86.38333333333334</v>
      </c>
      <c r="K267" s="494">
        <v>83.95</v>
      </c>
      <c r="L267" s="494">
        <v>81.05</v>
      </c>
      <c r="M267" s="494">
        <v>1.15621</v>
      </c>
    </row>
    <row r="268" spans="1:13">
      <c r="A268" s="254">
        <v>258</v>
      </c>
      <c r="B268" s="497" t="s">
        <v>407</v>
      </c>
      <c r="C268" s="494">
        <v>57.6</v>
      </c>
      <c r="D268" s="495">
        <v>57.616666666666667</v>
      </c>
      <c r="E268" s="495">
        <v>57.083333333333336</v>
      </c>
      <c r="F268" s="495">
        <v>56.56666666666667</v>
      </c>
      <c r="G268" s="495">
        <v>56.033333333333339</v>
      </c>
      <c r="H268" s="495">
        <v>58.133333333333333</v>
      </c>
      <c r="I268" s="495">
        <v>58.666666666666664</v>
      </c>
      <c r="J268" s="495">
        <v>59.18333333333333</v>
      </c>
      <c r="K268" s="494">
        <v>58.15</v>
      </c>
      <c r="L268" s="494">
        <v>57.1</v>
      </c>
      <c r="M268" s="494">
        <v>1.7613300000000001</v>
      </c>
    </row>
    <row r="269" spans="1:13">
      <c r="A269" s="254">
        <v>259</v>
      </c>
      <c r="B269" s="497" t="s">
        <v>408</v>
      </c>
      <c r="C269" s="494">
        <v>81.150000000000006</v>
      </c>
      <c r="D269" s="495">
        <v>81.500000000000014</v>
      </c>
      <c r="E269" s="495">
        <v>79.800000000000026</v>
      </c>
      <c r="F269" s="495">
        <v>78.450000000000017</v>
      </c>
      <c r="G269" s="495">
        <v>76.750000000000028</v>
      </c>
      <c r="H269" s="495">
        <v>82.850000000000023</v>
      </c>
      <c r="I269" s="495">
        <v>84.550000000000011</v>
      </c>
      <c r="J269" s="495">
        <v>85.90000000000002</v>
      </c>
      <c r="K269" s="494">
        <v>83.2</v>
      </c>
      <c r="L269" s="494">
        <v>80.150000000000006</v>
      </c>
      <c r="M269" s="494">
        <v>4.2620699999999996</v>
      </c>
    </row>
    <row r="270" spans="1:13">
      <c r="A270" s="254">
        <v>260</v>
      </c>
      <c r="B270" s="497" t="s">
        <v>409</v>
      </c>
      <c r="C270" s="494">
        <v>23.2</v>
      </c>
      <c r="D270" s="495">
        <v>23.349999999999998</v>
      </c>
      <c r="E270" s="495">
        <v>22.999999999999996</v>
      </c>
      <c r="F270" s="495">
        <v>22.799999999999997</v>
      </c>
      <c r="G270" s="495">
        <v>22.449999999999996</v>
      </c>
      <c r="H270" s="495">
        <v>23.549999999999997</v>
      </c>
      <c r="I270" s="495">
        <v>23.9</v>
      </c>
      <c r="J270" s="495">
        <v>24.099999999999998</v>
      </c>
      <c r="K270" s="494">
        <v>23.7</v>
      </c>
      <c r="L270" s="494">
        <v>23.15</v>
      </c>
      <c r="M270" s="494">
        <v>11.84774</v>
      </c>
    </row>
    <row r="271" spans="1:13">
      <c r="A271" s="254">
        <v>261</v>
      </c>
      <c r="B271" s="497" t="s">
        <v>410</v>
      </c>
      <c r="C271" s="494">
        <v>66.45</v>
      </c>
      <c r="D271" s="495">
        <v>65.350000000000009</v>
      </c>
      <c r="E271" s="495">
        <v>63.300000000000011</v>
      </c>
      <c r="F271" s="495">
        <v>60.150000000000006</v>
      </c>
      <c r="G271" s="495">
        <v>58.100000000000009</v>
      </c>
      <c r="H271" s="495">
        <v>68.500000000000014</v>
      </c>
      <c r="I271" s="495">
        <v>70.55</v>
      </c>
      <c r="J271" s="495">
        <v>73.700000000000017</v>
      </c>
      <c r="K271" s="494">
        <v>67.400000000000006</v>
      </c>
      <c r="L271" s="494">
        <v>62.2</v>
      </c>
      <c r="M271" s="494">
        <v>11.46663</v>
      </c>
    </row>
    <row r="272" spans="1:13">
      <c r="A272" s="254">
        <v>262</v>
      </c>
      <c r="B272" s="497" t="s">
        <v>411</v>
      </c>
      <c r="C272" s="494">
        <v>72.7</v>
      </c>
      <c r="D272" s="495">
        <v>73.13333333333334</v>
      </c>
      <c r="E272" s="495">
        <v>71.566666666666677</v>
      </c>
      <c r="F272" s="495">
        <v>70.433333333333337</v>
      </c>
      <c r="G272" s="495">
        <v>68.866666666666674</v>
      </c>
      <c r="H272" s="495">
        <v>74.26666666666668</v>
      </c>
      <c r="I272" s="495">
        <v>75.833333333333343</v>
      </c>
      <c r="J272" s="495">
        <v>76.966666666666683</v>
      </c>
      <c r="K272" s="494">
        <v>74.7</v>
      </c>
      <c r="L272" s="494">
        <v>72</v>
      </c>
      <c r="M272" s="494">
        <v>7.6460999999999997</v>
      </c>
    </row>
    <row r="273" spans="1:13">
      <c r="A273" s="254">
        <v>263</v>
      </c>
      <c r="B273" s="497" t="s">
        <v>412</v>
      </c>
      <c r="C273" s="494">
        <v>148.65</v>
      </c>
      <c r="D273" s="495">
        <v>147.68333333333334</v>
      </c>
      <c r="E273" s="495">
        <v>145.46666666666667</v>
      </c>
      <c r="F273" s="495">
        <v>142.28333333333333</v>
      </c>
      <c r="G273" s="495">
        <v>140.06666666666666</v>
      </c>
      <c r="H273" s="495">
        <v>150.86666666666667</v>
      </c>
      <c r="I273" s="495">
        <v>153.08333333333337</v>
      </c>
      <c r="J273" s="495">
        <v>156.26666666666668</v>
      </c>
      <c r="K273" s="494">
        <v>149.9</v>
      </c>
      <c r="L273" s="494">
        <v>144.5</v>
      </c>
      <c r="M273" s="494">
        <v>7.11442</v>
      </c>
    </row>
    <row r="274" spans="1:13">
      <c r="A274" s="254">
        <v>264</v>
      </c>
      <c r="B274" s="497" t="s">
        <v>413</v>
      </c>
      <c r="C274" s="494">
        <v>75.849999999999994</v>
      </c>
      <c r="D274" s="495">
        <v>76.533333333333331</v>
      </c>
      <c r="E274" s="495">
        <v>74.416666666666657</v>
      </c>
      <c r="F274" s="495">
        <v>72.98333333333332</v>
      </c>
      <c r="G274" s="495">
        <v>70.866666666666646</v>
      </c>
      <c r="H274" s="495">
        <v>77.966666666666669</v>
      </c>
      <c r="I274" s="495">
        <v>80.083333333333343</v>
      </c>
      <c r="J274" s="495">
        <v>81.51666666666668</v>
      </c>
      <c r="K274" s="494">
        <v>78.650000000000006</v>
      </c>
      <c r="L274" s="494">
        <v>75.099999999999994</v>
      </c>
      <c r="M274" s="494">
        <v>8.5399999999999991</v>
      </c>
    </row>
    <row r="275" spans="1:13">
      <c r="A275" s="254">
        <v>265</v>
      </c>
      <c r="B275" s="497" t="s">
        <v>127</v>
      </c>
      <c r="C275" s="494">
        <v>431.55</v>
      </c>
      <c r="D275" s="495">
        <v>428.81666666666666</v>
      </c>
      <c r="E275" s="495">
        <v>420.73333333333335</v>
      </c>
      <c r="F275" s="495">
        <v>409.91666666666669</v>
      </c>
      <c r="G275" s="495">
        <v>401.83333333333337</v>
      </c>
      <c r="H275" s="495">
        <v>439.63333333333333</v>
      </c>
      <c r="I275" s="495">
        <v>447.7166666666667</v>
      </c>
      <c r="J275" s="495">
        <v>458.5333333333333</v>
      </c>
      <c r="K275" s="494">
        <v>436.9</v>
      </c>
      <c r="L275" s="494">
        <v>418</v>
      </c>
      <c r="M275" s="494">
        <v>192.20824999999999</v>
      </c>
    </row>
    <row r="276" spans="1:13">
      <c r="A276" s="254">
        <v>266</v>
      </c>
      <c r="B276" s="497" t="s">
        <v>414</v>
      </c>
      <c r="C276" s="494">
        <v>2429.15</v>
      </c>
      <c r="D276" s="495">
        <v>2451.0499999999997</v>
      </c>
      <c r="E276" s="495">
        <v>2383.0999999999995</v>
      </c>
      <c r="F276" s="495">
        <v>2337.0499999999997</v>
      </c>
      <c r="G276" s="495">
        <v>2269.0999999999995</v>
      </c>
      <c r="H276" s="495">
        <v>2497.0999999999995</v>
      </c>
      <c r="I276" s="495">
        <v>2565.0499999999993</v>
      </c>
      <c r="J276" s="495">
        <v>2611.0999999999995</v>
      </c>
      <c r="K276" s="494">
        <v>2519</v>
      </c>
      <c r="L276" s="494">
        <v>2405</v>
      </c>
      <c r="M276" s="494">
        <v>9.3049999999999994E-2</v>
      </c>
    </row>
    <row r="277" spans="1:13">
      <c r="A277" s="254">
        <v>267</v>
      </c>
      <c r="B277" s="497" t="s">
        <v>129</v>
      </c>
      <c r="C277" s="494">
        <v>2830.15</v>
      </c>
      <c r="D277" s="495">
        <v>2831.0666666666671</v>
      </c>
      <c r="E277" s="495">
        <v>2792.1333333333341</v>
      </c>
      <c r="F277" s="495">
        <v>2754.1166666666672</v>
      </c>
      <c r="G277" s="495">
        <v>2715.1833333333343</v>
      </c>
      <c r="H277" s="495">
        <v>2869.0833333333339</v>
      </c>
      <c r="I277" s="495">
        <v>2908.0166666666673</v>
      </c>
      <c r="J277" s="495">
        <v>2946.0333333333338</v>
      </c>
      <c r="K277" s="494">
        <v>2870</v>
      </c>
      <c r="L277" s="494">
        <v>2793.05</v>
      </c>
      <c r="M277" s="494">
        <v>6.3024800000000001</v>
      </c>
    </row>
    <row r="278" spans="1:13">
      <c r="A278" s="254">
        <v>268</v>
      </c>
      <c r="B278" s="497" t="s">
        <v>130</v>
      </c>
      <c r="C278" s="494">
        <v>864.25</v>
      </c>
      <c r="D278" s="495">
        <v>871.85</v>
      </c>
      <c r="E278" s="495">
        <v>849.7</v>
      </c>
      <c r="F278" s="495">
        <v>835.15</v>
      </c>
      <c r="G278" s="495">
        <v>813</v>
      </c>
      <c r="H278" s="495">
        <v>886.40000000000009</v>
      </c>
      <c r="I278" s="495">
        <v>908.55</v>
      </c>
      <c r="J278" s="495">
        <v>923.10000000000014</v>
      </c>
      <c r="K278" s="494">
        <v>894</v>
      </c>
      <c r="L278" s="494">
        <v>857.3</v>
      </c>
      <c r="M278" s="494">
        <v>13.92577</v>
      </c>
    </row>
    <row r="279" spans="1:13">
      <c r="A279" s="254">
        <v>269</v>
      </c>
      <c r="B279" s="497" t="s">
        <v>415</v>
      </c>
      <c r="C279" s="494">
        <v>142.15</v>
      </c>
      <c r="D279" s="495">
        <v>142.23333333333335</v>
      </c>
      <c r="E279" s="495">
        <v>140.26666666666671</v>
      </c>
      <c r="F279" s="495">
        <v>138.38333333333335</v>
      </c>
      <c r="G279" s="495">
        <v>136.41666666666671</v>
      </c>
      <c r="H279" s="495">
        <v>144.1166666666667</v>
      </c>
      <c r="I279" s="495">
        <v>146.08333333333334</v>
      </c>
      <c r="J279" s="495">
        <v>147.9666666666667</v>
      </c>
      <c r="K279" s="494">
        <v>144.19999999999999</v>
      </c>
      <c r="L279" s="494">
        <v>140.35</v>
      </c>
      <c r="M279" s="494">
        <v>3.4569000000000001</v>
      </c>
    </row>
    <row r="280" spans="1:13">
      <c r="A280" s="254">
        <v>270</v>
      </c>
      <c r="B280" s="497" t="s">
        <v>417</v>
      </c>
      <c r="C280" s="494">
        <v>495</v>
      </c>
      <c r="D280" s="495">
        <v>490.41666666666669</v>
      </c>
      <c r="E280" s="495">
        <v>483.93333333333339</v>
      </c>
      <c r="F280" s="495">
        <v>472.86666666666673</v>
      </c>
      <c r="G280" s="495">
        <v>466.38333333333344</v>
      </c>
      <c r="H280" s="495">
        <v>501.48333333333335</v>
      </c>
      <c r="I280" s="495">
        <v>507.96666666666658</v>
      </c>
      <c r="J280" s="495">
        <v>519.0333333333333</v>
      </c>
      <c r="K280" s="494">
        <v>496.9</v>
      </c>
      <c r="L280" s="494">
        <v>479.35</v>
      </c>
      <c r="M280" s="494">
        <v>2.7274600000000002</v>
      </c>
    </row>
    <row r="281" spans="1:13">
      <c r="A281" s="254">
        <v>271</v>
      </c>
      <c r="B281" s="497" t="s">
        <v>418</v>
      </c>
      <c r="C281" s="494">
        <v>201.8</v>
      </c>
      <c r="D281" s="495">
        <v>202.41666666666666</v>
      </c>
      <c r="E281" s="495">
        <v>199.38333333333333</v>
      </c>
      <c r="F281" s="495">
        <v>196.96666666666667</v>
      </c>
      <c r="G281" s="495">
        <v>193.93333333333334</v>
      </c>
      <c r="H281" s="495">
        <v>204.83333333333331</v>
      </c>
      <c r="I281" s="495">
        <v>207.86666666666667</v>
      </c>
      <c r="J281" s="495">
        <v>210.2833333333333</v>
      </c>
      <c r="K281" s="494">
        <v>205.45</v>
      </c>
      <c r="L281" s="494">
        <v>200</v>
      </c>
      <c r="M281" s="494">
        <v>2.5073400000000001</v>
      </c>
    </row>
    <row r="282" spans="1:13">
      <c r="A282" s="254">
        <v>272</v>
      </c>
      <c r="B282" s="497" t="s">
        <v>419</v>
      </c>
      <c r="C282" s="494">
        <v>176.1</v>
      </c>
      <c r="D282" s="495">
        <v>177.80000000000004</v>
      </c>
      <c r="E282" s="495">
        <v>173.60000000000008</v>
      </c>
      <c r="F282" s="495">
        <v>171.10000000000005</v>
      </c>
      <c r="G282" s="495">
        <v>166.90000000000009</v>
      </c>
      <c r="H282" s="495">
        <v>180.30000000000007</v>
      </c>
      <c r="I282" s="495">
        <v>184.50000000000006</v>
      </c>
      <c r="J282" s="495">
        <v>187.00000000000006</v>
      </c>
      <c r="K282" s="494">
        <v>182</v>
      </c>
      <c r="L282" s="494">
        <v>175.3</v>
      </c>
      <c r="M282" s="494">
        <v>2.6168200000000001</v>
      </c>
    </row>
    <row r="283" spans="1:13">
      <c r="A283" s="254">
        <v>273</v>
      </c>
      <c r="B283" s="497" t="s">
        <v>752</v>
      </c>
      <c r="C283" s="494">
        <v>884.25</v>
      </c>
      <c r="D283" s="495">
        <v>888.08333333333337</v>
      </c>
      <c r="E283" s="495">
        <v>856.16666666666674</v>
      </c>
      <c r="F283" s="495">
        <v>828.08333333333337</v>
      </c>
      <c r="G283" s="495">
        <v>796.16666666666674</v>
      </c>
      <c r="H283" s="495">
        <v>916.16666666666674</v>
      </c>
      <c r="I283" s="495">
        <v>948.08333333333348</v>
      </c>
      <c r="J283" s="495">
        <v>976.16666666666674</v>
      </c>
      <c r="K283" s="494">
        <v>920</v>
      </c>
      <c r="L283" s="494">
        <v>860</v>
      </c>
      <c r="M283" s="494">
        <v>0.36016999999999999</v>
      </c>
    </row>
    <row r="284" spans="1:13">
      <c r="A284" s="254">
        <v>274</v>
      </c>
      <c r="B284" s="497" t="s">
        <v>420</v>
      </c>
      <c r="C284" s="494">
        <v>881.4</v>
      </c>
      <c r="D284" s="495">
        <v>883.65</v>
      </c>
      <c r="E284" s="495">
        <v>872.75</v>
      </c>
      <c r="F284" s="495">
        <v>864.1</v>
      </c>
      <c r="G284" s="495">
        <v>853.2</v>
      </c>
      <c r="H284" s="495">
        <v>892.3</v>
      </c>
      <c r="I284" s="495">
        <v>903.19999999999982</v>
      </c>
      <c r="J284" s="495">
        <v>911.84999999999991</v>
      </c>
      <c r="K284" s="494">
        <v>894.55</v>
      </c>
      <c r="L284" s="494">
        <v>875</v>
      </c>
      <c r="M284" s="494">
        <v>1.93557</v>
      </c>
    </row>
    <row r="285" spans="1:13">
      <c r="A285" s="254">
        <v>275</v>
      </c>
      <c r="B285" s="497" t="s">
        <v>421</v>
      </c>
      <c r="C285" s="494">
        <v>355.35</v>
      </c>
      <c r="D285" s="495">
        <v>356.65000000000003</v>
      </c>
      <c r="E285" s="495">
        <v>348.30000000000007</v>
      </c>
      <c r="F285" s="495">
        <v>341.25000000000006</v>
      </c>
      <c r="G285" s="495">
        <v>332.90000000000009</v>
      </c>
      <c r="H285" s="495">
        <v>363.70000000000005</v>
      </c>
      <c r="I285" s="495">
        <v>372.05000000000007</v>
      </c>
      <c r="J285" s="495">
        <v>379.1</v>
      </c>
      <c r="K285" s="494">
        <v>365</v>
      </c>
      <c r="L285" s="494">
        <v>349.6</v>
      </c>
      <c r="M285" s="494">
        <v>2.2374000000000001</v>
      </c>
    </row>
    <row r="286" spans="1:13">
      <c r="A286" s="254">
        <v>276</v>
      </c>
      <c r="B286" s="497" t="s">
        <v>422</v>
      </c>
      <c r="C286" s="494">
        <v>548.4</v>
      </c>
      <c r="D286" s="495">
        <v>547.75</v>
      </c>
      <c r="E286" s="495">
        <v>541.65</v>
      </c>
      <c r="F286" s="495">
        <v>534.9</v>
      </c>
      <c r="G286" s="495">
        <v>528.79999999999995</v>
      </c>
      <c r="H286" s="495">
        <v>554.5</v>
      </c>
      <c r="I286" s="495">
        <v>560.59999999999991</v>
      </c>
      <c r="J286" s="495">
        <v>567.35</v>
      </c>
      <c r="K286" s="494">
        <v>553.85</v>
      </c>
      <c r="L286" s="494">
        <v>541</v>
      </c>
      <c r="M286" s="494">
        <v>2.9621499999999998</v>
      </c>
    </row>
    <row r="287" spans="1:13">
      <c r="A287" s="254">
        <v>277</v>
      </c>
      <c r="B287" s="497" t="s">
        <v>423</v>
      </c>
      <c r="C287" s="494">
        <v>59.6</v>
      </c>
      <c r="D287" s="495">
        <v>59.266666666666673</v>
      </c>
      <c r="E287" s="495">
        <v>58.433333333333344</v>
      </c>
      <c r="F287" s="495">
        <v>57.266666666666673</v>
      </c>
      <c r="G287" s="495">
        <v>56.433333333333344</v>
      </c>
      <c r="H287" s="495">
        <v>60.433333333333344</v>
      </c>
      <c r="I287" s="495">
        <v>61.266666666666673</v>
      </c>
      <c r="J287" s="495">
        <v>62.433333333333344</v>
      </c>
      <c r="K287" s="494">
        <v>60.1</v>
      </c>
      <c r="L287" s="494">
        <v>58.1</v>
      </c>
      <c r="M287" s="494">
        <v>13.659369999999999</v>
      </c>
    </row>
    <row r="288" spans="1:13">
      <c r="A288" s="254">
        <v>278</v>
      </c>
      <c r="B288" s="497" t="s">
        <v>424</v>
      </c>
      <c r="C288" s="494">
        <v>52.25</v>
      </c>
      <c r="D288" s="495">
        <v>51.85</v>
      </c>
      <c r="E288" s="495">
        <v>50.900000000000006</v>
      </c>
      <c r="F288" s="495">
        <v>49.550000000000004</v>
      </c>
      <c r="G288" s="495">
        <v>48.600000000000009</v>
      </c>
      <c r="H288" s="495">
        <v>53.2</v>
      </c>
      <c r="I288" s="495">
        <v>54.150000000000006</v>
      </c>
      <c r="J288" s="495">
        <v>55.5</v>
      </c>
      <c r="K288" s="494">
        <v>52.8</v>
      </c>
      <c r="L288" s="494">
        <v>50.5</v>
      </c>
      <c r="M288" s="494">
        <v>17.98958</v>
      </c>
    </row>
    <row r="289" spans="1:13">
      <c r="A289" s="254">
        <v>279</v>
      </c>
      <c r="B289" s="497" t="s">
        <v>425</v>
      </c>
      <c r="C289" s="494">
        <v>585.95000000000005</v>
      </c>
      <c r="D289" s="495">
        <v>586.86666666666667</v>
      </c>
      <c r="E289" s="495">
        <v>576.13333333333333</v>
      </c>
      <c r="F289" s="495">
        <v>566.31666666666661</v>
      </c>
      <c r="G289" s="495">
        <v>555.58333333333326</v>
      </c>
      <c r="H289" s="495">
        <v>596.68333333333339</v>
      </c>
      <c r="I289" s="495">
        <v>607.41666666666674</v>
      </c>
      <c r="J289" s="495">
        <v>617.23333333333346</v>
      </c>
      <c r="K289" s="494">
        <v>597.6</v>
      </c>
      <c r="L289" s="494">
        <v>577.04999999999995</v>
      </c>
      <c r="M289" s="494">
        <v>4.8058300000000003</v>
      </c>
    </row>
    <row r="290" spans="1:13">
      <c r="A290" s="254">
        <v>280</v>
      </c>
      <c r="B290" s="497" t="s">
        <v>426</v>
      </c>
      <c r="C290" s="494">
        <v>417.9</v>
      </c>
      <c r="D290" s="495">
        <v>418.66666666666669</v>
      </c>
      <c r="E290" s="495">
        <v>412.43333333333339</v>
      </c>
      <c r="F290" s="495">
        <v>406.9666666666667</v>
      </c>
      <c r="G290" s="495">
        <v>400.73333333333341</v>
      </c>
      <c r="H290" s="495">
        <v>424.13333333333338</v>
      </c>
      <c r="I290" s="495">
        <v>430.36666666666662</v>
      </c>
      <c r="J290" s="495">
        <v>435.83333333333337</v>
      </c>
      <c r="K290" s="494">
        <v>424.9</v>
      </c>
      <c r="L290" s="494">
        <v>413.2</v>
      </c>
      <c r="M290" s="494">
        <v>0.97545999999999999</v>
      </c>
    </row>
    <row r="291" spans="1:13">
      <c r="A291" s="254">
        <v>281</v>
      </c>
      <c r="B291" s="497" t="s">
        <v>427</v>
      </c>
      <c r="C291" s="494">
        <v>219.75</v>
      </c>
      <c r="D291" s="495">
        <v>219.78333333333333</v>
      </c>
      <c r="E291" s="495">
        <v>215.56666666666666</v>
      </c>
      <c r="F291" s="495">
        <v>211.38333333333333</v>
      </c>
      <c r="G291" s="495">
        <v>207.16666666666666</v>
      </c>
      <c r="H291" s="495">
        <v>223.96666666666667</v>
      </c>
      <c r="I291" s="495">
        <v>228.18333333333331</v>
      </c>
      <c r="J291" s="495">
        <v>232.36666666666667</v>
      </c>
      <c r="K291" s="494">
        <v>224</v>
      </c>
      <c r="L291" s="494">
        <v>215.6</v>
      </c>
      <c r="M291" s="494">
        <v>1.4338900000000001</v>
      </c>
    </row>
    <row r="292" spans="1:13">
      <c r="A292" s="254">
        <v>282</v>
      </c>
      <c r="B292" s="497" t="s">
        <v>131</v>
      </c>
      <c r="C292" s="494">
        <v>1697.7</v>
      </c>
      <c r="D292" s="495">
        <v>1705.2166666666665</v>
      </c>
      <c r="E292" s="495">
        <v>1676.833333333333</v>
      </c>
      <c r="F292" s="495">
        <v>1655.9666666666665</v>
      </c>
      <c r="G292" s="495">
        <v>1627.583333333333</v>
      </c>
      <c r="H292" s="495">
        <v>1726.083333333333</v>
      </c>
      <c r="I292" s="495">
        <v>1754.4666666666667</v>
      </c>
      <c r="J292" s="495">
        <v>1775.333333333333</v>
      </c>
      <c r="K292" s="494">
        <v>1733.6</v>
      </c>
      <c r="L292" s="494">
        <v>1684.35</v>
      </c>
      <c r="M292" s="494">
        <v>33.170079999999999</v>
      </c>
    </row>
    <row r="293" spans="1:13">
      <c r="A293" s="254">
        <v>283</v>
      </c>
      <c r="B293" s="497" t="s">
        <v>132</v>
      </c>
      <c r="C293" s="494">
        <v>90.75</v>
      </c>
      <c r="D293" s="495">
        <v>90.933333333333337</v>
      </c>
      <c r="E293" s="495">
        <v>88.76666666666668</v>
      </c>
      <c r="F293" s="495">
        <v>86.783333333333346</v>
      </c>
      <c r="G293" s="495">
        <v>84.616666666666688</v>
      </c>
      <c r="H293" s="495">
        <v>92.916666666666671</v>
      </c>
      <c r="I293" s="495">
        <v>95.083333333333329</v>
      </c>
      <c r="J293" s="495">
        <v>97.066666666666663</v>
      </c>
      <c r="K293" s="494">
        <v>93.1</v>
      </c>
      <c r="L293" s="494">
        <v>88.95</v>
      </c>
      <c r="M293" s="494">
        <v>242.61623</v>
      </c>
    </row>
    <row r="294" spans="1:13">
      <c r="A294" s="254">
        <v>284</v>
      </c>
      <c r="B294" s="497" t="s">
        <v>259</v>
      </c>
      <c r="C294" s="494">
        <v>2608.65</v>
      </c>
      <c r="D294" s="495">
        <v>2650.85</v>
      </c>
      <c r="E294" s="495">
        <v>2552.7999999999997</v>
      </c>
      <c r="F294" s="495">
        <v>2496.9499999999998</v>
      </c>
      <c r="G294" s="495">
        <v>2398.8999999999996</v>
      </c>
      <c r="H294" s="495">
        <v>2706.7</v>
      </c>
      <c r="I294" s="495">
        <v>2804.75</v>
      </c>
      <c r="J294" s="495">
        <v>2860.6</v>
      </c>
      <c r="K294" s="494">
        <v>2748.9</v>
      </c>
      <c r="L294" s="494">
        <v>2595</v>
      </c>
      <c r="M294" s="494">
        <v>4.4237299999999999</v>
      </c>
    </row>
    <row r="295" spans="1:13">
      <c r="A295" s="254">
        <v>285</v>
      </c>
      <c r="B295" s="497" t="s">
        <v>133</v>
      </c>
      <c r="C295" s="494">
        <v>382.55</v>
      </c>
      <c r="D295" s="495">
        <v>384.63333333333338</v>
      </c>
      <c r="E295" s="495">
        <v>377.91666666666674</v>
      </c>
      <c r="F295" s="495">
        <v>373.28333333333336</v>
      </c>
      <c r="G295" s="495">
        <v>366.56666666666672</v>
      </c>
      <c r="H295" s="495">
        <v>389.26666666666677</v>
      </c>
      <c r="I295" s="495">
        <v>395.98333333333335</v>
      </c>
      <c r="J295" s="495">
        <v>400.61666666666679</v>
      </c>
      <c r="K295" s="494">
        <v>391.35</v>
      </c>
      <c r="L295" s="494">
        <v>380</v>
      </c>
      <c r="M295" s="494">
        <v>24.536750000000001</v>
      </c>
    </row>
    <row r="296" spans="1:13">
      <c r="A296" s="254">
        <v>286</v>
      </c>
      <c r="B296" s="497" t="s">
        <v>753</v>
      </c>
      <c r="C296" s="494">
        <v>203.3</v>
      </c>
      <c r="D296" s="495">
        <v>204.48333333333335</v>
      </c>
      <c r="E296" s="495">
        <v>199.06666666666669</v>
      </c>
      <c r="F296" s="495">
        <v>194.83333333333334</v>
      </c>
      <c r="G296" s="495">
        <v>189.41666666666669</v>
      </c>
      <c r="H296" s="495">
        <v>208.7166666666667</v>
      </c>
      <c r="I296" s="495">
        <v>214.13333333333333</v>
      </c>
      <c r="J296" s="495">
        <v>218.3666666666667</v>
      </c>
      <c r="K296" s="494">
        <v>209.9</v>
      </c>
      <c r="L296" s="494">
        <v>200.25</v>
      </c>
      <c r="M296" s="494">
        <v>1.1335500000000001</v>
      </c>
    </row>
    <row r="297" spans="1:13">
      <c r="A297" s="254">
        <v>287</v>
      </c>
      <c r="B297" s="497" t="s">
        <v>428</v>
      </c>
      <c r="C297" s="494">
        <v>6005.45</v>
      </c>
      <c r="D297" s="495">
        <v>6041.5</v>
      </c>
      <c r="E297" s="495">
        <v>5886</v>
      </c>
      <c r="F297" s="495">
        <v>5766.55</v>
      </c>
      <c r="G297" s="495">
        <v>5611.05</v>
      </c>
      <c r="H297" s="495">
        <v>6160.95</v>
      </c>
      <c r="I297" s="495">
        <v>6316.45</v>
      </c>
      <c r="J297" s="495">
        <v>6435.9</v>
      </c>
      <c r="K297" s="494">
        <v>6197</v>
      </c>
      <c r="L297" s="494">
        <v>5922.05</v>
      </c>
      <c r="M297" s="494">
        <v>7.4440000000000006E-2</v>
      </c>
    </row>
    <row r="298" spans="1:13">
      <c r="A298" s="254">
        <v>288</v>
      </c>
      <c r="B298" s="497" t="s">
        <v>260</v>
      </c>
      <c r="C298" s="494">
        <v>3969.25</v>
      </c>
      <c r="D298" s="495">
        <v>4001.4500000000003</v>
      </c>
      <c r="E298" s="495">
        <v>3882.9000000000005</v>
      </c>
      <c r="F298" s="495">
        <v>3796.55</v>
      </c>
      <c r="G298" s="495">
        <v>3678.0000000000005</v>
      </c>
      <c r="H298" s="495">
        <v>4087.8000000000006</v>
      </c>
      <c r="I298" s="495">
        <v>4206.3500000000004</v>
      </c>
      <c r="J298" s="495">
        <v>4292.7000000000007</v>
      </c>
      <c r="K298" s="494">
        <v>4120</v>
      </c>
      <c r="L298" s="494">
        <v>3915.1</v>
      </c>
      <c r="M298" s="494">
        <v>2.6947700000000001</v>
      </c>
    </row>
    <row r="299" spans="1:13">
      <c r="A299" s="254">
        <v>289</v>
      </c>
      <c r="B299" s="497" t="s">
        <v>134</v>
      </c>
      <c r="C299" s="494">
        <v>1331.5</v>
      </c>
      <c r="D299" s="495">
        <v>1329.55</v>
      </c>
      <c r="E299" s="495">
        <v>1319.6499999999999</v>
      </c>
      <c r="F299" s="495">
        <v>1307.8</v>
      </c>
      <c r="G299" s="495">
        <v>1297.8999999999999</v>
      </c>
      <c r="H299" s="495">
        <v>1341.3999999999999</v>
      </c>
      <c r="I299" s="495">
        <v>1351.3</v>
      </c>
      <c r="J299" s="495">
        <v>1363.1499999999999</v>
      </c>
      <c r="K299" s="494">
        <v>1339.45</v>
      </c>
      <c r="L299" s="494">
        <v>1317.7</v>
      </c>
      <c r="M299" s="494">
        <v>29.892040000000001</v>
      </c>
    </row>
    <row r="300" spans="1:13">
      <c r="A300" s="254">
        <v>290</v>
      </c>
      <c r="B300" s="497" t="s">
        <v>429</v>
      </c>
      <c r="C300" s="494">
        <v>443.25</v>
      </c>
      <c r="D300" s="495">
        <v>443.15000000000003</v>
      </c>
      <c r="E300" s="495">
        <v>436.70000000000005</v>
      </c>
      <c r="F300" s="495">
        <v>430.15000000000003</v>
      </c>
      <c r="G300" s="495">
        <v>423.70000000000005</v>
      </c>
      <c r="H300" s="495">
        <v>449.70000000000005</v>
      </c>
      <c r="I300" s="495">
        <v>456.15</v>
      </c>
      <c r="J300" s="495">
        <v>462.70000000000005</v>
      </c>
      <c r="K300" s="494">
        <v>449.6</v>
      </c>
      <c r="L300" s="494">
        <v>436.6</v>
      </c>
      <c r="M300" s="494">
        <v>28.263280000000002</v>
      </c>
    </row>
    <row r="301" spans="1:13">
      <c r="A301" s="254">
        <v>291</v>
      </c>
      <c r="B301" s="497" t="s">
        <v>430</v>
      </c>
      <c r="C301" s="494">
        <v>30.05</v>
      </c>
      <c r="D301" s="495">
        <v>30.099999999999998</v>
      </c>
      <c r="E301" s="495">
        <v>29.249999999999996</v>
      </c>
      <c r="F301" s="495">
        <v>28.45</v>
      </c>
      <c r="G301" s="495">
        <v>27.599999999999998</v>
      </c>
      <c r="H301" s="495">
        <v>30.899999999999995</v>
      </c>
      <c r="I301" s="495">
        <v>31.749999999999996</v>
      </c>
      <c r="J301" s="495">
        <v>32.549999999999997</v>
      </c>
      <c r="K301" s="494">
        <v>30.95</v>
      </c>
      <c r="L301" s="494">
        <v>29.3</v>
      </c>
      <c r="M301" s="494">
        <v>20.375589999999999</v>
      </c>
    </row>
    <row r="302" spans="1:13">
      <c r="A302" s="254">
        <v>292</v>
      </c>
      <c r="B302" s="497" t="s">
        <v>431</v>
      </c>
      <c r="C302" s="494">
        <v>1870.3</v>
      </c>
      <c r="D302" s="495">
        <v>1893.1000000000001</v>
      </c>
      <c r="E302" s="495">
        <v>1837.2000000000003</v>
      </c>
      <c r="F302" s="495">
        <v>1804.1000000000001</v>
      </c>
      <c r="G302" s="495">
        <v>1748.2000000000003</v>
      </c>
      <c r="H302" s="495">
        <v>1926.2000000000003</v>
      </c>
      <c r="I302" s="495">
        <v>1982.1000000000004</v>
      </c>
      <c r="J302" s="495">
        <v>2015.2000000000003</v>
      </c>
      <c r="K302" s="494">
        <v>1949</v>
      </c>
      <c r="L302" s="494">
        <v>1860</v>
      </c>
      <c r="M302" s="494">
        <v>1.5926</v>
      </c>
    </row>
    <row r="303" spans="1:13">
      <c r="A303" s="254">
        <v>293</v>
      </c>
      <c r="B303" s="497" t="s">
        <v>135</v>
      </c>
      <c r="C303" s="494">
        <v>1089.8</v>
      </c>
      <c r="D303" s="495">
        <v>1083.9833333333333</v>
      </c>
      <c r="E303" s="495">
        <v>1068.9666666666667</v>
      </c>
      <c r="F303" s="495">
        <v>1048.1333333333334</v>
      </c>
      <c r="G303" s="495">
        <v>1033.1166666666668</v>
      </c>
      <c r="H303" s="495">
        <v>1104.8166666666666</v>
      </c>
      <c r="I303" s="495">
        <v>1119.8333333333335</v>
      </c>
      <c r="J303" s="495">
        <v>1140.6666666666665</v>
      </c>
      <c r="K303" s="494">
        <v>1099</v>
      </c>
      <c r="L303" s="494">
        <v>1063.1500000000001</v>
      </c>
      <c r="M303" s="494">
        <v>38.147329999999997</v>
      </c>
    </row>
    <row r="304" spans="1:13">
      <c r="A304" s="254">
        <v>294</v>
      </c>
      <c r="B304" s="497" t="s">
        <v>432</v>
      </c>
      <c r="C304" s="494">
        <v>1876.75</v>
      </c>
      <c r="D304" s="495">
        <v>1892.6000000000001</v>
      </c>
      <c r="E304" s="495">
        <v>1848.2000000000003</v>
      </c>
      <c r="F304" s="495">
        <v>1819.65</v>
      </c>
      <c r="G304" s="495">
        <v>1775.2500000000002</v>
      </c>
      <c r="H304" s="495">
        <v>1921.1500000000003</v>
      </c>
      <c r="I304" s="495">
        <v>1965.5500000000004</v>
      </c>
      <c r="J304" s="495">
        <v>1994.1000000000004</v>
      </c>
      <c r="K304" s="494">
        <v>1937</v>
      </c>
      <c r="L304" s="494">
        <v>1864.05</v>
      </c>
      <c r="M304" s="494">
        <v>0.33350000000000002</v>
      </c>
    </row>
    <row r="305" spans="1:13">
      <c r="A305" s="254">
        <v>295</v>
      </c>
      <c r="B305" s="497" t="s">
        <v>433</v>
      </c>
      <c r="C305" s="494">
        <v>764.95</v>
      </c>
      <c r="D305" s="495">
        <v>774</v>
      </c>
      <c r="E305" s="495">
        <v>752.05</v>
      </c>
      <c r="F305" s="495">
        <v>739.15</v>
      </c>
      <c r="G305" s="495">
        <v>717.19999999999993</v>
      </c>
      <c r="H305" s="495">
        <v>786.9</v>
      </c>
      <c r="I305" s="495">
        <v>808.85</v>
      </c>
      <c r="J305" s="495">
        <v>821.75</v>
      </c>
      <c r="K305" s="494">
        <v>795.95</v>
      </c>
      <c r="L305" s="494">
        <v>761.1</v>
      </c>
      <c r="M305" s="494">
        <v>0.14119999999999999</v>
      </c>
    </row>
    <row r="306" spans="1:13">
      <c r="A306" s="254">
        <v>296</v>
      </c>
      <c r="B306" s="497" t="s">
        <v>434</v>
      </c>
      <c r="C306" s="494">
        <v>38.700000000000003</v>
      </c>
      <c r="D306" s="495">
        <v>39.016666666666673</v>
      </c>
      <c r="E306" s="495">
        <v>37.933333333333344</v>
      </c>
      <c r="F306" s="495">
        <v>37.166666666666671</v>
      </c>
      <c r="G306" s="495">
        <v>36.083333333333343</v>
      </c>
      <c r="H306" s="495">
        <v>39.783333333333346</v>
      </c>
      <c r="I306" s="495">
        <v>40.866666666666674</v>
      </c>
      <c r="J306" s="495">
        <v>41.633333333333347</v>
      </c>
      <c r="K306" s="494">
        <v>40.1</v>
      </c>
      <c r="L306" s="494">
        <v>38.25</v>
      </c>
      <c r="M306" s="494">
        <v>30.58952</v>
      </c>
    </row>
    <row r="307" spans="1:13">
      <c r="A307" s="254">
        <v>297</v>
      </c>
      <c r="B307" s="497" t="s">
        <v>435</v>
      </c>
      <c r="C307" s="494">
        <v>152.65</v>
      </c>
      <c r="D307" s="495">
        <v>153.88333333333333</v>
      </c>
      <c r="E307" s="495">
        <v>150.26666666666665</v>
      </c>
      <c r="F307" s="495">
        <v>147.88333333333333</v>
      </c>
      <c r="G307" s="495">
        <v>144.26666666666665</v>
      </c>
      <c r="H307" s="495">
        <v>156.26666666666665</v>
      </c>
      <c r="I307" s="495">
        <v>159.88333333333333</v>
      </c>
      <c r="J307" s="495">
        <v>162.26666666666665</v>
      </c>
      <c r="K307" s="494">
        <v>157.5</v>
      </c>
      <c r="L307" s="494">
        <v>151.5</v>
      </c>
      <c r="M307" s="494">
        <v>2.8480599999999998</v>
      </c>
    </row>
    <row r="308" spans="1:13">
      <c r="A308" s="254">
        <v>298</v>
      </c>
      <c r="B308" s="497" t="s">
        <v>146</v>
      </c>
      <c r="C308" s="494">
        <v>79339.8</v>
      </c>
      <c r="D308" s="495">
        <v>79563.150000000009</v>
      </c>
      <c r="E308" s="495">
        <v>78476.200000000012</v>
      </c>
      <c r="F308" s="495">
        <v>77612.600000000006</v>
      </c>
      <c r="G308" s="495">
        <v>76525.650000000009</v>
      </c>
      <c r="H308" s="495">
        <v>80426.750000000015</v>
      </c>
      <c r="I308" s="495">
        <v>81513.7</v>
      </c>
      <c r="J308" s="495">
        <v>82377.300000000017</v>
      </c>
      <c r="K308" s="494">
        <v>80650.100000000006</v>
      </c>
      <c r="L308" s="494">
        <v>78699.55</v>
      </c>
      <c r="M308" s="494">
        <v>0.27667000000000003</v>
      </c>
    </row>
    <row r="309" spans="1:13">
      <c r="A309" s="254">
        <v>299</v>
      </c>
      <c r="B309" s="497" t="s">
        <v>143</v>
      </c>
      <c r="C309" s="494">
        <v>1076.3499999999999</v>
      </c>
      <c r="D309" s="495">
        <v>1086</v>
      </c>
      <c r="E309" s="495">
        <v>1062.05</v>
      </c>
      <c r="F309" s="495">
        <v>1047.75</v>
      </c>
      <c r="G309" s="495">
        <v>1023.8</v>
      </c>
      <c r="H309" s="495">
        <v>1100.3</v>
      </c>
      <c r="I309" s="495">
        <v>1124.2499999999998</v>
      </c>
      <c r="J309" s="495">
        <v>1138.55</v>
      </c>
      <c r="K309" s="494">
        <v>1109.95</v>
      </c>
      <c r="L309" s="494">
        <v>1071.7</v>
      </c>
      <c r="M309" s="494">
        <v>5.1702599999999999</v>
      </c>
    </row>
    <row r="310" spans="1:13">
      <c r="A310" s="254">
        <v>300</v>
      </c>
      <c r="B310" s="497" t="s">
        <v>436</v>
      </c>
      <c r="C310" s="494">
        <v>3367.1</v>
      </c>
      <c r="D310" s="495">
        <v>3368.6833333333329</v>
      </c>
      <c r="E310" s="495">
        <v>3307.4666666666658</v>
      </c>
      <c r="F310" s="495">
        <v>3247.833333333333</v>
      </c>
      <c r="G310" s="495">
        <v>3186.6166666666659</v>
      </c>
      <c r="H310" s="495">
        <v>3428.3166666666657</v>
      </c>
      <c r="I310" s="495">
        <v>3489.5333333333328</v>
      </c>
      <c r="J310" s="495">
        <v>3549.1666666666656</v>
      </c>
      <c r="K310" s="494">
        <v>3429.9</v>
      </c>
      <c r="L310" s="494">
        <v>3309.05</v>
      </c>
      <c r="M310" s="494">
        <v>0.14893000000000001</v>
      </c>
    </row>
    <row r="311" spans="1:13">
      <c r="A311" s="254">
        <v>301</v>
      </c>
      <c r="B311" s="497" t="s">
        <v>437</v>
      </c>
      <c r="C311" s="494">
        <v>268.85000000000002</v>
      </c>
      <c r="D311" s="495">
        <v>269.11666666666667</v>
      </c>
      <c r="E311" s="495">
        <v>266.23333333333335</v>
      </c>
      <c r="F311" s="495">
        <v>263.61666666666667</v>
      </c>
      <c r="G311" s="495">
        <v>260.73333333333335</v>
      </c>
      <c r="H311" s="495">
        <v>271.73333333333335</v>
      </c>
      <c r="I311" s="495">
        <v>274.61666666666667</v>
      </c>
      <c r="J311" s="495">
        <v>277.23333333333335</v>
      </c>
      <c r="K311" s="494">
        <v>272</v>
      </c>
      <c r="L311" s="494">
        <v>266.5</v>
      </c>
      <c r="M311" s="494">
        <v>1.3392599999999999</v>
      </c>
    </row>
    <row r="312" spans="1:13">
      <c r="A312" s="254">
        <v>302</v>
      </c>
      <c r="B312" s="497" t="s">
        <v>137</v>
      </c>
      <c r="C312" s="494">
        <v>170.4</v>
      </c>
      <c r="D312" s="495">
        <v>170.95000000000002</v>
      </c>
      <c r="E312" s="495">
        <v>166.55000000000004</v>
      </c>
      <c r="F312" s="495">
        <v>162.70000000000002</v>
      </c>
      <c r="G312" s="495">
        <v>158.30000000000004</v>
      </c>
      <c r="H312" s="495">
        <v>174.80000000000004</v>
      </c>
      <c r="I312" s="495">
        <v>179.20000000000002</v>
      </c>
      <c r="J312" s="495">
        <v>183.05000000000004</v>
      </c>
      <c r="K312" s="494">
        <v>175.35</v>
      </c>
      <c r="L312" s="494">
        <v>167.1</v>
      </c>
      <c r="M312" s="494">
        <v>96.029200000000003</v>
      </c>
    </row>
    <row r="313" spans="1:13">
      <c r="A313" s="254">
        <v>303</v>
      </c>
      <c r="B313" s="497" t="s">
        <v>136</v>
      </c>
      <c r="C313" s="494">
        <v>811.15</v>
      </c>
      <c r="D313" s="495">
        <v>810.96666666666658</v>
      </c>
      <c r="E313" s="495">
        <v>800.73333333333312</v>
      </c>
      <c r="F313" s="495">
        <v>790.31666666666649</v>
      </c>
      <c r="G313" s="495">
        <v>780.08333333333303</v>
      </c>
      <c r="H313" s="495">
        <v>821.38333333333321</v>
      </c>
      <c r="I313" s="495">
        <v>831.61666666666656</v>
      </c>
      <c r="J313" s="495">
        <v>842.0333333333333</v>
      </c>
      <c r="K313" s="494">
        <v>821.2</v>
      </c>
      <c r="L313" s="494">
        <v>800.55</v>
      </c>
      <c r="M313" s="494">
        <v>48.309570000000001</v>
      </c>
    </row>
    <row r="314" spans="1:13">
      <c r="A314" s="254">
        <v>304</v>
      </c>
      <c r="B314" s="497" t="s">
        <v>438</v>
      </c>
      <c r="C314" s="494">
        <v>151.75</v>
      </c>
      <c r="D314" s="495">
        <v>153.58333333333334</v>
      </c>
      <c r="E314" s="495">
        <v>149.16666666666669</v>
      </c>
      <c r="F314" s="495">
        <v>146.58333333333334</v>
      </c>
      <c r="G314" s="495">
        <v>142.16666666666669</v>
      </c>
      <c r="H314" s="495">
        <v>156.16666666666669</v>
      </c>
      <c r="I314" s="495">
        <v>160.58333333333337</v>
      </c>
      <c r="J314" s="495">
        <v>163.16666666666669</v>
      </c>
      <c r="K314" s="494">
        <v>158</v>
      </c>
      <c r="L314" s="494">
        <v>151</v>
      </c>
      <c r="M314" s="494">
        <v>1.5809</v>
      </c>
    </row>
    <row r="315" spans="1:13">
      <c r="A315" s="254">
        <v>305</v>
      </c>
      <c r="B315" s="497" t="s">
        <v>439</v>
      </c>
      <c r="C315" s="494">
        <v>198</v>
      </c>
      <c r="D315" s="495">
        <v>199.63333333333333</v>
      </c>
      <c r="E315" s="495">
        <v>194.36666666666665</v>
      </c>
      <c r="F315" s="495">
        <v>190.73333333333332</v>
      </c>
      <c r="G315" s="495">
        <v>185.46666666666664</v>
      </c>
      <c r="H315" s="495">
        <v>203.26666666666665</v>
      </c>
      <c r="I315" s="495">
        <v>208.5333333333333</v>
      </c>
      <c r="J315" s="495">
        <v>212.16666666666666</v>
      </c>
      <c r="K315" s="494">
        <v>204.9</v>
      </c>
      <c r="L315" s="494">
        <v>196</v>
      </c>
      <c r="M315" s="494">
        <v>0.35481000000000001</v>
      </c>
    </row>
    <row r="316" spans="1:13">
      <c r="A316" s="254">
        <v>306</v>
      </c>
      <c r="B316" s="497" t="s">
        <v>440</v>
      </c>
      <c r="C316" s="494">
        <v>520.15</v>
      </c>
      <c r="D316" s="495">
        <v>525.43333333333328</v>
      </c>
      <c r="E316" s="495">
        <v>512.71666666666658</v>
      </c>
      <c r="F316" s="495">
        <v>505.2833333333333</v>
      </c>
      <c r="G316" s="495">
        <v>492.56666666666661</v>
      </c>
      <c r="H316" s="495">
        <v>532.86666666666656</v>
      </c>
      <c r="I316" s="495">
        <v>545.58333333333326</v>
      </c>
      <c r="J316" s="495">
        <v>553.01666666666654</v>
      </c>
      <c r="K316" s="494">
        <v>538.15</v>
      </c>
      <c r="L316" s="494">
        <v>518</v>
      </c>
      <c r="M316" s="494">
        <v>1.35023</v>
      </c>
    </row>
    <row r="317" spans="1:13">
      <c r="A317" s="254">
        <v>307</v>
      </c>
      <c r="B317" s="497" t="s">
        <v>138</v>
      </c>
      <c r="C317" s="494">
        <v>141.80000000000001</v>
      </c>
      <c r="D317" s="495">
        <v>143.28333333333333</v>
      </c>
      <c r="E317" s="495">
        <v>139.26666666666665</v>
      </c>
      <c r="F317" s="495">
        <v>136.73333333333332</v>
      </c>
      <c r="G317" s="495">
        <v>132.71666666666664</v>
      </c>
      <c r="H317" s="495">
        <v>145.81666666666666</v>
      </c>
      <c r="I317" s="495">
        <v>149.83333333333337</v>
      </c>
      <c r="J317" s="495">
        <v>152.36666666666667</v>
      </c>
      <c r="K317" s="494">
        <v>147.30000000000001</v>
      </c>
      <c r="L317" s="494">
        <v>140.75</v>
      </c>
      <c r="M317" s="494">
        <v>48.974710000000002</v>
      </c>
    </row>
    <row r="318" spans="1:13">
      <c r="A318" s="254">
        <v>308</v>
      </c>
      <c r="B318" s="497" t="s">
        <v>261</v>
      </c>
      <c r="C318" s="494">
        <v>37</v>
      </c>
      <c r="D318" s="495">
        <v>36.766666666666666</v>
      </c>
      <c r="E318" s="495">
        <v>36.233333333333334</v>
      </c>
      <c r="F318" s="495">
        <v>35.466666666666669</v>
      </c>
      <c r="G318" s="495">
        <v>34.933333333333337</v>
      </c>
      <c r="H318" s="495">
        <v>37.533333333333331</v>
      </c>
      <c r="I318" s="495">
        <v>38.066666666666663</v>
      </c>
      <c r="J318" s="495">
        <v>38.833333333333329</v>
      </c>
      <c r="K318" s="494">
        <v>37.299999999999997</v>
      </c>
      <c r="L318" s="494">
        <v>36</v>
      </c>
      <c r="M318" s="494">
        <v>12.12801</v>
      </c>
    </row>
    <row r="319" spans="1:13">
      <c r="A319" s="254">
        <v>309</v>
      </c>
      <c r="B319" s="497" t="s">
        <v>139</v>
      </c>
      <c r="C319" s="494">
        <v>410.2</v>
      </c>
      <c r="D319" s="495">
        <v>414.31666666666666</v>
      </c>
      <c r="E319" s="495">
        <v>403.33333333333331</v>
      </c>
      <c r="F319" s="495">
        <v>396.46666666666664</v>
      </c>
      <c r="G319" s="495">
        <v>385.48333333333329</v>
      </c>
      <c r="H319" s="495">
        <v>421.18333333333334</v>
      </c>
      <c r="I319" s="495">
        <v>432.16666666666669</v>
      </c>
      <c r="J319" s="495">
        <v>439.03333333333336</v>
      </c>
      <c r="K319" s="494">
        <v>425.3</v>
      </c>
      <c r="L319" s="494">
        <v>407.45</v>
      </c>
      <c r="M319" s="494">
        <v>18.814779999999999</v>
      </c>
    </row>
    <row r="320" spans="1:13">
      <c r="A320" s="254">
        <v>310</v>
      </c>
      <c r="B320" s="497" t="s">
        <v>140</v>
      </c>
      <c r="C320" s="494">
        <v>6646.65</v>
      </c>
      <c r="D320" s="495">
        <v>6627.9666666666662</v>
      </c>
      <c r="E320" s="495">
        <v>6577.2333333333327</v>
      </c>
      <c r="F320" s="495">
        <v>6507.8166666666666</v>
      </c>
      <c r="G320" s="495">
        <v>6457.083333333333</v>
      </c>
      <c r="H320" s="495">
        <v>6697.3833333333323</v>
      </c>
      <c r="I320" s="495">
        <v>6748.1166666666659</v>
      </c>
      <c r="J320" s="495">
        <v>6817.5333333333319</v>
      </c>
      <c r="K320" s="494">
        <v>6678.7</v>
      </c>
      <c r="L320" s="494">
        <v>6558.55</v>
      </c>
      <c r="M320" s="494">
        <v>9.1414200000000001</v>
      </c>
    </row>
    <row r="321" spans="1:13">
      <c r="A321" s="254">
        <v>311</v>
      </c>
      <c r="B321" s="497" t="s">
        <v>142</v>
      </c>
      <c r="C321" s="494">
        <v>848.4</v>
      </c>
      <c r="D321" s="495">
        <v>858.31666666666661</v>
      </c>
      <c r="E321" s="495">
        <v>833.08333333333326</v>
      </c>
      <c r="F321" s="495">
        <v>817.76666666666665</v>
      </c>
      <c r="G321" s="495">
        <v>792.5333333333333</v>
      </c>
      <c r="H321" s="495">
        <v>873.63333333333321</v>
      </c>
      <c r="I321" s="495">
        <v>898.86666666666656</v>
      </c>
      <c r="J321" s="495">
        <v>914.18333333333317</v>
      </c>
      <c r="K321" s="494">
        <v>883.55</v>
      </c>
      <c r="L321" s="494">
        <v>843</v>
      </c>
      <c r="M321" s="494">
        <v>3.9543400000000002</v>
      </c>
    </row>
    <row r="322" spans="1:13">
      <c r="A322" s="254">
        <v>312</v>
      </c>
      <c r="B322" s="497" t="s">
        <v>441</v>
      </c>
      <c r="C322" s="494">
        <v>2444.75</v>
      </c>
      <c r="D322" s="495">
        <v>2454.9166666666665</v>
      </c>
      <c r="E322" s="495">
        <v>2409.833333333333</v>
      </c>
      <c r="F322" s="495">
        <v>2374.9166666666665</v>
      </c>
      <c r="G322" s="495">
        <v>2329.833333333333</v>
      </c>
      <c r="H322" s="495">
        <v>2489.833333333333</v>
      </c>
      <c r="I322" s="495">
        <v>2534.9166666666661</v>
      </c>
      <c r="J322" s="495">
        <v>2569.833333333333</v>
      </c>
      <c r="K322" s="494">
        <v>2500</v>
      </c>
      <c r="L322" s="494">
        <v>2420</v>
      </c>
      <c r="M322" s="494">
        <v>0.75602000000000003</v>
      </c>
    </row>
    <row r="323" spans="1:13">
      <c r="A323" s="254">
        <v>313</v>
      </c>
      <c r="B323" s="497" t="s">
        <v>144</v>
      </c>
      <c r="C323" s="494">
        <v>2042</v>
      </c>
      <c r="D323" s="495">
        <v>2063.6833333333334</v>
      </c>
      <c r="E323" s="495">
        <v>2001.5166666666669</v>
      </c>
      <c r="F323" s="495">
        <v>1961.0333333333335</v>
      </c>
      <c r="G323" s="495">
        <v>1898.866666666667</v>
      </c>
      <c r="H323" s="495">
        <v>2104.166666666667</v>
      </c>
      <c r="I323" s="495">
        <v>2166.333333333333</v>
      </c>
      <c r="J323" s="495">
        <v>2206.8166666666666</v>
      </c>
      <c r="K323" s="494">
        <v>2125.85</v>
      </c>
      <c r="L323" s="494">
        <v>2023.2</v>
      </c>
      <c r="M323" s="494">
        <v>14.56195</v>
      </c>
    </row>
    <row r="324" spans="1:13">
      <c r="A324" s="254">
        <v>314</v>
      </c>
      <c r="B324" s="497" t="s">
        <v>442</v>
      </c>
      <c r="C324" s="494">
        <v>95.95</v>
      </c>
      <c r="D324" s="495">
        <v>95.899999999999991</v>
      </c>
      <c r="E324" s="495">
        <v>94.34999999999998</v>
      </c>
      <c r="F324" s="495">
        <v>92.749999999999986</v>
      </c>
      <c r="G324" s="495">
        <v>91.199999999999974</v>
      </c>
      <c r="H324" s="495">
        <v>97.499999999999986</v>
      </c>
      <c r="I324" s="495">
        <v>99.05</v>
      </c>
      <c r="J324" s="495">
        <v>100.64999999999999</v>
      </c>
      <c r="K324" s="494">
        <v>97.45</v>
      </c>
      <c r="L324" s="494">
        <v>94.3</v>
      </c>
      <c r="M324" s="494">
        <v>2.8481100000000001</v>
      </c>
    </row>
    <row r="325" spans="1:13">
      <c r="A325" s="254">
        <v>315</v>
      </c>
      <c r="B325" s="497" t="s">
        <v>443</v>
      </c>
      <c r="C325" s="494">
        <v>523.54999999999995</v>
      </c>
      <c r="D325" s="495">
        <v>529.91666666666663</v>
      </c>
      <c r="E325" s="495">
        <v>511.63333333333321</v>
      </c>
      <c r="F325" s="495">
        <v>499.71666666666658</v>
      </c>
      <c r="G325" s="495">
        <v>481.43333333333317</v>
      </c>
      <c r="H325" s="495">
        <v>541.83333333333326</v>
      </c>
      <c r="I325" s="495">
        <v>560.11666666666679</v>
      </c>
      <c r="J325" s="495">
        <v>572.0333333333333</v>
      </c>
      <c r="K325" s="494">
        <v>548.20000000000005</v>
      </c>
      <c r="L325" s="494">
        <v>518</v>
      </c>
      <c r="M325" s="494">
        <v>3.3971499999999999</v>
      </c>
    </row>
    <row r="326" spans="1:13">
      <c r="A326" s="254">
        <v>316</v>
      </c>
      <c r="B326" s="497" t="s">
        <v>754</v>
      </c>
      <c r="C326" s="494">
        <v>177.9</v>
      </c>
      <c r="D326" s="495">
        <v>178.73333333333335</v>
      </c>
      <c r="E326" s="495">
        <v>175.91666666666669</v>
      </c>
      <c r="F326" s="495">
        <v>173.93333333333334</v>
      </c>
      <c r="G326" s="495">
        <v>171.11666666666667</v>
      </c>
      <c r="H326" s="495">
        <v>180.7166666666667</v>
      </c>
      <c r="I326" s="495">
        <v>183.53333333333336</v>
      </c>
      <c r="J326" s="495">
        <v>185.51666666666671</v>
      </c>
      <c r="K326" s="494">
        <v>181.55</v>
      </c>
      <c r="L326" s="494">
        <v>176.75</v>
      </c>
      <c r="M326" s="494">
        <v>1.3069900000000001</v>
      </c>
    </row>
    <row r="327" spans="1:13">
      <c r="A327" s="254">
        <v>317</v>
      </c>
      <c r="B327" s="497" t="s">
        <v>145</v>
      </c>
      <c r="C327" s="494">
        <v>204.35</v>
      </c>
      <c r="D327" s="495">
        <v>205.4</v>
      </c>
      <c r="E327" s="495">
        <v>201.95000000000002</v>
      </c>
      <c r="F327" s="495">
        <v>199.55</v>
      </c>
      <c r="G327" s="495">
        <v>196.10000000000002</v>
      </c>
      <c r="H327" s="495">
        <v>207.8</v>
      </c>
      <c r="I327" s="495">
        <v>211.25</v>
      </c>
      <c r="J327" s="495">
        <v>213.65</v>
      </c>
      <c r="K327" s="494">
        <v>208.85</v>
      </c>
      <c r="L327" s="494">
        <v>203</v>
      </c>
      <c r="M327" s="494">
        <v>96.096400000000003</v>
      </c>
    </row>
    <row r="328" spans="1:13">
      <c r="A328" s="254">
        <v>318</v>
      </c>
      <c r="B328" s="497" t="s">
        <v>444</v>
      </c>
      <c r="C328" s="494">
        <v>582.70000000000005</v>
      </c>
      <c r="D328" s="495">
        <v>587.63333333333333</v>
      </c>
      <c r="E328" s="495">
        <v>575.56666666666661</v>
      </c>
      <c r="F328" s="495">
        <v>568.43333333333328</v>
      </c>
      <c r="G328" s="495">
        <v>556.36666666666656</v>
      </c>
      <c r="H328" s="495">
        <v>594.76666666666665</v>
      </c>
      <c r="I328" s="495">
        <v>606.83333333333348</v>
      </c>
      <c r="J328" s="495">
        <v>613.9666666666667</v>
      </c>
      <c r="K328" s="494">
        <v>599.70000000000005</v>
      </c>
      <c r="L328" s="494">
        <v>580.5</v>
      </c>
      <c r="M328" s="494">
        <v>1.5971299999999999</v>
      </c>
    </row>
    <row r="329" spans="1:13">
      <c r="A329" s="254">
        <v>319</v>
      </c>
      <c r="B329" s="497" t="s">
        <v>262</v>
      </c>
      <c r="C329" s="494">
        <v>1657.65</v>
      </c>
      <c r="D329" s="495">
        <v>1677.2166666666665</v>
      </c>
      <c r="E329" s="495">
        <v>1624.5333333333328</v>
      </c>
      <c r="F329" s="495">
        <v>1591.4166666666663</v>
      </c>
      <c r="G329" s="495">
        <v>1538.7333333333327</v>
      </c>
      <c r="H329" s="495">
        <v>1710.333333333333</v>
      </c>
      <c r="I329" s="495">
        <v>1763.0166666666669</v>
      </c>
      <c r="J329" s="495">
        <v>1796.1333333333332</v>
      </c>
      <c r="K329" s="494">
        <v>1729.9</v>
      </c>
      <c r="L329" s="494">
        <v>1644.1</v>
      </c>
      <c r="M329" s="494">
        <v>4.1123799999999999</v>
      </c>
    </row>
    <row r="330" spans="1:13">
      <c r="A330" s="254">
        <v>320</v>
      </c>
      <c r="B330" s="497" t="s">
        <v>445</v>
      </c>
      <c r="C330" s="494">
        <v>1460.95</v>
      </c>
      <c r="D330" s="495">
        <v>1476.3166666666666</v>
      </c>
      <c r="E330" s="495">
        <v>1424.6333333333332</v>
      </c>
      <c r="F330" s="495">
        <v>1388.3166666666666</v>
      </c>
      <c r="G330" s="495">
        <v>1336.6333333333332</v>
      </c>
      <c r="H330" s="495">
        <v>1512.6333333333332</v>
      </c>
      <c r="I330" s="495">
        <v>1564.3166666666666</v>
      </c>
      <c r="J330" s="495">
        <v>1600.6333333333332</v>
      </c>
      <c r="K330" s="494">
        <v>1528</v>
      </c>
      <c r="L330" s="494">
        <v>1440</v>
      </c>
      <c r="M330" s="494">
        <v>2.6043799999999999</v>
      </c>
    </row>
    <row r="331" spans="1:13">
      <c r="A331" s="254">
        <v>321</v>
      </c>
      <c r="B331" s="497" t="s">
        <v>147</v>
      </c>
      <c r="C331" s="494">
        <v>1141.95</v>
      </c>
      <c r="D331" s="495">
        <v>1149.4333333333334</v>
      </c>
      <c r="E331" s="495">
        <v>1126.5166666666669</v>
      </c>
      <c r="F331" s="495">
        <v>1111.0833333333335</v>
      </c>
      <c r="G331" s="495">
        <v>1088.166666666667</v>
      </c>
      <c r="H331" s="495">
        <v>1164.8666666666668</v>
      </c>
      <c r="I331" s="495">
        <v>1187.7833333333333</v>
      </c>
      <c r="J331" s="495">
        <v>1203.2166666666667</v>
      </c>
      <c r="K331" s="494">
        <v>1172.3499999999999</v>
      </c>
      <c r="L331" s="494">
        <v>1134</v>
      </c>
      <c r="M331" s="494">
        <v>8.7488399999999995</v>
      </c>
    </row>
    <row r="332" spans="1:13">
      <c r="A332" s="254">
        <v>322</v>
      </c>
      <c r="B332" s="497" t="s">
        <v>263</v>
      </c>
      <c r="C332" s="494">
        <v>893.25</v>
      </c>
      <c r="D332" s="495">
        <v>898.75</v>
      </c>
      <c r="E332" s="495">
        <v>882.5</v>
      </c>
      <c r="F332" s="495">
        <v>871.75</v>
      </c>
      <c r="G332" s="495">
        <v>855.5</v>
      </c>
      <c r="H332" s="495">
        <v>909.5</v>
      </c>
      <c r="I332" s="495">
        <v>925.75</v>
      </c>
      <c r="J332" s="495">
        <v>936.5</v>
      </c>
      <c r="K332" s="494">
        <v>915</v>
      </c>
      <c r="L332" s="494">
        <v>888</v>
      </c>
      <c r="M332" s="494">
        <v>2.9748000000000001</v>
      </c>
    </row>
    <row r="333" spans="1:13">
      <c r="A333" s="254">
        <v>323</v>
      </c>
      <c r="B333" s="497" t="s">
        <v>149</v>
      </c>
      <c r="C333" s="494">
        <v>39.75</v>
      </c>
      <c r="D333" s="495">
        <v>40</v>
      </c>
      <c r="E333" s="495">
        <v>39.049999999999997</v>
      </c>
      <c r="F333" s="495">
        <v>38.349999999999994</v>
      </c>
      <c r="G333" s="495">
        <v>37.399999999999991</v>
      </c>
      <c r="H333" s="495">
        <v>40.700000000000003</v>
      </c>
      <c r="I333" s="495">
        <v>41.650000000000006</v>
      </c>
      <c r="J333" s="495">
        <v>42.350000000000009</v>
      </c>
      <c r="K333" s="494">
        <v>40.950000000000003</v>
      </c>
      <c r="L333" s="494">
        <v>39.299999999999997</v>
      </c>
      <c r="M333" s="494">
        <v>73.855329999999995</v>
      </c>
    </row>
    <row r="334" spans="1:13">
      <c r="A334" s="254">
        <v>324</v>
      </c>
      <c r="B334" s="497" t="s">
        <v>150</v>
      </c>
      <c r="C334" s="494">
        <v>74.95</v>
      </c>
      <c r="D334" s="495">
        <v>75.666666666666671</v>
      </c>
      <c r="E334" s="495">
        <v>72.933333333333337</v>
      </c>
      <c r="F334" s="495">
        <v>70.916666666666671</v>
      </c>
      <c r="G334" s="495">
        <v>68.183333333333337</v>
      </c>
      <c r="H334" s="495">
        <v>77.683333333333337</v>
      </c>
      <c r="I334" s="495">
        <v>80.416666666666657</v>
      </c>
      <c r="J334" s="495">
        <v>82.433333333333337</v>
      </c>
      <c r="K334" s="494">
        <v>78.400000000000006</v>
      </c>
      <c r="L334" s="494">
        <v>73.650000000000006</v>
      </c>
      <c r="M334" s="494">
        <v>51.913119999999999</v>
      </c>
    </row>
    <row r="335" spans="1:13">
      <c r="A335" s="254">
        <v>325</v>
      </c>
      <c r="B335" s="497" t="s">
        <v>446</v>
      </c>
      <c r="C335" s="494">
        <v>469.3</v>
      </c>
      <c r="D335" s="495">
        <v>475.13333333333338</v>
      </c>
      <c r="E335" s="495">
        <v>462.26666666666677</v>
      </c>
      <c r="F335" s="495">
        <v>455.23333333333341</v>
      </c>
      <c r="G335" s="495">
        <v>442.36666666666679</v>
      </c>
      <c r="H335" s="495">
        <v>482.16666666666674</v>
      </c>
      <c r="I335" s="495">
        <v>495.03333333333342</v>
      </c>
      <c r="J335" s="495">
        <v>502.06666666666672</v>
      </c>
      <c r="K335" s="494">
        <v>488</v>
      </c>
      <c r="L335" s="494">
        <v>468.1</v>
      </c>
      <c r="M335" s="494">
        <v>0.56567000000000001</v>
      </c>
    </row>
    <row r="336" spans="1:13">
      <c r="A336" s="254">
        <v>326</v>
      </c>
      <c r="B336" s="497" t="s">
        <v>264</v>
      </c>
      <c r="C336" s="494">
        <v>23.7</v>
      </c>
      <c r="D336" s="495">
        <v>23.716666666666669</v>
      </c>
      <c r="E336" s="495">
        <v>23.583333333333336</v>
      </c>
      <c r="F336" s="495">
        <v>23.466666666666669</v>
      </c>
      <c r="G336" s="495">
        <v>23.333333333333336</v>
      </c>
      <c r="H336" s="495">
        <v>23.833333333333336</v>
      </c>
      <c r="I336" s="495">
        <v>23.966666666666669</v>
      </c>
      <c r="J336" s="495">
        <v>24.083333333333336</v>
      </c>
      <c r="K336" s="494">
        <v>23.85</v>
      </c>
      <c r="L336" s="494">
        <v>23.6</v>
      </c>
      <c r="M336" s="494">
        <v>18.967559999999999</v>
      </c>
    </row>
    <row r="337" spans="1:13">
      <c r="A337" s="254">
        <v>327</v>
      </c>
      <c r="B337" s="497" t="s">
        <v>447</v>
      </c>
      <c r="C337" s="494">
        <v>46.75</v>
      </c>
      <c r="D337" s="495">
        <v>46.916666666666664</v>
      </c>
      <c r="E337" s="495">
        <v>46.43333333333333</v>
      </c>
      <c r="F337" s="495">
        <v>46.116666666666667</v>
      </c>
      <c r="G337" s="495">
        <v>45.633333333333333</v>
      </c>
      <c r="H337" s="495">
        <v>47.233333333333327</v>
      </c>
      <c r="I337" s="495">
        <v>47.716666666666661</v>
      </c>
      <c r="J337" s="495">
        <v>48.033333333333324</v>
      </c>
      <c r="K337" s="494">
        <v>47.4</v>
      </c>
      <c r="L337" s="494">
        <v>46.6</v>
      </c>
      <c r="M337" s="494">
        <v>5.6582999999999997</v>
      </c>
    </row>
    <row r="338" spans="1:13">
      <c r="A338" s="254">
        <v>328</v>
      </c>
      <c r="B338" s="497" t="s">
        <v>152</v>
      </c>
      <c r="C338" s="494">
        <v>137.6</v>
      </c>
      <c r="D338" s="495">
        <v>138.33333333333334</v>
      </c>
      <c r="E338" s="495">
        <v>135.76666666666668</v>
      </c>
      <c r="F338" s="495">
        <v>133.93333333333334</v>
      </c>
      <c r="G338" s="495">
        <v>131.36666666666667</v>
      </c>
      <c r="H338" s="495">
        <v>140.16666666666669</v>
      </c>
      <c r="I338" s="495">
        <v>142.73333333333335</v>
      </c>
      <c r="J338" s="495">
        <v>144.56666666666669</v>
      </c>
      <c r="K338" s="494">
        <v>140.9</v>
      </c>
      <c r="L338" s="494">
        <v>136.5</v>
      </c>
      <c r="M338" s="494">
        <v>67.0505</v>
      </c>
    </row>
    <row r="339" spans="1:13">
      <c r="A339" s="254">
        <v>329</v>
      </c>
      <c r="B339" s="497" t="s">
        <v>694</v>
      </c>
      <c r="C339" s="494">
        <v>169.85</v>
      </c>
      <c r="D339" s="495">
        <v>171.16666666666666</v>
      </c>
      <c r="E339" s="495">
        <v>167.18333333333331</v>
      </c>
      <c r="F339" s="495">
        <v>164.51666666666665</v>
      </c>
      <c r="G339" s="495">
        <v>160.5333333333333</v>
      </c>
      <c r="H339" s="495">
        <v>173.83333333333331</v>
      </c>
      <c r="I339" s="495">
        <v>177.81666666666666</v>
      </c>
      <c r="J339" s="495">
        <v>180.48333333333332</v>
      </c>
      <c r="K339" s="494">
        <v>175.15</v>
      </c>
      <c r="L339" s="494">
        <v>168.5</v>
      </c>
      <c r="M339" s="494">
        <v>3.6224599999999998</v>
      </c>
    </row>
    <row r="340" spans="1:13">
      <c r="A340" s="254">
        <v>330</v>
      </c>
      <c r="B340" s="497" t="s">
        <v>153</v>
      </c>
      <c r="C340" s="494">
        <v>99.05</v>
      </c>
      <c r="D340" s="495">
        <v>99.366666666666674</v>
      </c>
      <c r="E340" s="495">
        <v>97.833333333333343</v>
      </c>
      <c r="F340" s="495">
        <v>96.616666666666674</v>
      </c>
      <c r="G340" s="495">
        <v>95.083333333333343</v>
      </c>
      <c r="H340" s="495">
        <v>100.58333333333334</v>
      </c>
      <c r="I340" s="495">
        <v>102.11666666666667</v>
      </c>
      <c r="J340" s="495">
        <v>103.33333333333334</v>
      </c>
      <c r="K340" s="494">
        <v>100.9</v>
      </c>
      <c r="L340" s="494">
        <v>98.15</v>
      </c>
      <c r="M340" s="494">
        <v>165.28675000000001</v>
      </c>
    </row>
    <row r="341" spans="1:13">
      <c r="A341" s="254">
        <v>331</v>
      </c>
      <c r="B341" s="497" t="s">
        <v>448</v>
      </c>
      <c r="C341" s="494">
        <v>390.6</v>
      </c>
      <c r="D341" s="495">
        <v>392.60000000000008</v>
      </c>
      <c r="E341" s="495">
        <v>384.60000000000014</v>
      </c>
      <c r="F341" s="495">
        <v>378.60000000000008</v>
      </c>
      <c r="G341" s="495">
        <v>370.60000000000014</v>
      </c>
      <c r="H341" s="495">
        <v>398.60000000000014</v>
      </c>
      <c r="I341" s="495">
        <v>406.6</v>
      </c>
      <c r="J341" s="495">
        <v>412.60000000000014</v>
      </c>
      <c r="K341" s="494">
        <v>400.6</v>
      </c>
      <c r="L341" s="494">
        <v>386.6</v>
      </c>
      <c r="M341" s="494">
        <v>2.0401899999999999</v>
      </c>
    </row>
    <row r="342" spans="1:13">
      <c r="A342" s="254">
        <v>332</v>
      </c>
      <c r="B342" s="497" t="s">
        <v>148</v>
      </c>
      <c r="C342" s="494">
        <v>56.6</v>
      </c>
      <c r="D342" s="495">
        <v>57.133333333333333</v>
      </c>
      <c r="E342" s="495">
        <v>55.466666666666669</v>
      </c>
      <c r="F342" s="495">
        <v>54.333333333333336</v>
      </c>
      <c r="G342" s="495">
        <v>52.666666666666671</v>
      </c>
      <c r="H342" s="495">
        <v>58.266666666666666</v>
      </c>
      <c r="I342" s="495">
        <v>59.933333333333337</v>
      </c>
      <c r="J342" s="495">
        <v>61.066666666666663</v>
      </c>
      <c r="K342" s="494">
        <v>58.8</v>
      </c>
      <c r="L342" s="494">
        <v>56</v>
      </c>
      <c r="M342" s="494">
        <v>170.92852999999999</v>
      </c>
    </row>
    <row r="343" spans="1:13">
      <c r="A343" s="254">
        <v>333</v>
      </c>
      <c r="B343" s="497" t="s">
        <v>449</v>
      </c>
      <c r="C343" s="494">
        <v>52.25</v>
      </c>
      <c r="D343" s="495">
        <v>52.550000000000004</v>
      </c>
      <c r="E343" s="495">
        <v>51.20000000000001</v>
      </c>
      <c r="F343" s="495">
        <v>50.150000000000006</v>
      </c>
      <c r="G343" s="495">
        <v>48.800000000000011</v>
      </c>
      <c r="H343" s="495">
        <v>53.600000000000009</v>
      </c>
      <c r="I343" s="495">
        <v>54.95</v>
      </c>
      <c r="J343" s="495">
        <v>56.000000000000007</v>
      </c>
      <c r="K343" s="494">
        <v>53.9</v>
      </c>
      <c r="L343" s="494">
        <v>51.5</v>
      </c>
      <c r="M343" s="494">
        <v>12.367839999999999</v>
      </c>
    </row>
    <row r="344" spans="1:13">
      <c r="A344" s="254">
        <v>334</v>
      </c>
      <c r="B344" s="497" t="s">
        <v>450</v>
      </c>
      <c r="C344" s="494">
        <v>3013</v>
      </c>
      <c r="D344" s="495">
        <v>3049.6333333333332</v>
      </c>
      <c r="E344" s="495">
        <v>2958.3666666666663</v>
      </c>
      <c r="F344" s="495">
        <v>2903.7333333333331</v>
      </c>
      <c r="G344" s="495">
        <v>2812.4666666666662</v>
      </c>
      <c r="H344" s="495">
        <v>3104.2666666666664</v>
      </c>
      <c r="I344" s="495">
        <v>3195.5333333333328</v>
      </c>
      <c r="J344" s="495">
        <v>3250.1666666666665</v>
      </c>
      <c r="K344" s="494">
        <v>3140.9</v>
      </c>
      <c r="L344" s="494">
        <v>2995</v>
      </c>
      <c r="M344" s="494">
        <v>1.9296500000000001</v>
      </c>
    </row>
    <row r="345" spans="1:13">
      <c r="A345" s="254">
        <v>335</v>
      </c>
      <c r="B345" s="497" t="s">
        <v>755</v>
      </c>
      <c r="C345" s="494">
        <v>74.150000000000006</v>
      </c>
      <c r="D345" s="495">
        <v>74.63333333333334</v>
      </c>
      <c r="E345" s="495">
        <v>73.316666666666677</v>
      </c>
      <c r="F345" s="495">
        <v>72.483333333333334</v>
      </c>
      <c r="G345" s="495">
        <v>71.166666666666671</v>
      </c>
      <c r="H345" s="495">
        <v>75.466666666666683</v>
      </c>
      <c r="I345" s="495">
        <v>76.783333333333346</v>
      </c>
      <c r="J345" s="495">
        <v>77.616666666666688</v>
      </c>
      <c r="K345" s="494">
        <v>75.95</v>
      </c>
      <c r="L345" s="494">
        <v>73.8</v>
      </c>
      <c r="M345" s="494">
        <v>0.65161000000000002</v>
      </c>
    </row>
    <row r="346" spans="1:13">
      <c r="A346" s="254">
        <v>336</v>
      </c>
      <c r="B346" s="497" t="s">
        <v>151</v>
      </c>
      <c r="C346" s="494">
        <v>17095.650000000001</v>
      </c>
      <c r="D346" s="495">
        <v>17135.233333333334</v>
      </c>
      <c r="E346" s="495">
        <v>16850.466666666667</v>
      </c>
      <c r="F346" s="495">
        <v>16605.283333333333</v>
      </c>
      <c r="G346" s="495">
        <v>16320.516666666666</v>
      </c>
      <c r="H346" s="495">
        <v>17380.416666666668</v>
      </c>
      <c r="I346" s="495">
        <v>17665.183333333338</v>
      </c>
      <c r="J346" s="495">
        <v>17910.366666666669</v>
      </c>
      <c r="K346" s="494">
        <v>17420</v>
      </c>
      <c r="L346" s="494">
        <v>16890.05</v>
      </c>
      <c r="M346" s="494">
        <v>1.03687</v>
      </c>
    </row>
    <row r="347" spans="1:13">
      <c r="A347" s="254">
        <v>337</v>
      </c>
      <c r="B347" s="497" t="s">
        <v>791</v>
      </c>
      <c r="C347" s="494">
        <v>38.6</v>
      </c>
      <c r="D347" s="495">
        <v>38.216666666666661</v>
      </c>
      <c r="E347" s="495">
        <v>37.433333333333323</v>
      </c>
      <c r="F347" s="495">
        <v>36.266666666666659</v>
      </c>
      <c r="G347" s="495">
        <v>35.48333333333332</v>
      </c>
      <c r="H347" s="495">
        <v>39.383333333333326</v>
      </c>
      <c r="I347" s="495">
        <v>40.166666666666671</v>
      </c>
      <c r="J347" s="495">
        <v>41.333333333333329</v>
      </c>
      <c r="K347" s="494">
        <v>39</v>
      </c>
      <c r="L347" s="494">
        <v>37.049999999999997</v>
      </c>
      <c r="M347" s="494">
        <v>16.008109999999999</v>
      </c>
    </row>
    <row r="348" spans="1:13">
      <c r="A348" s="254">
        <v>338</v>
      </c>
      <c r="B348" s="497" t="s">
        <v>451</v>
      </c>
      <c r="C348" s="494">
        <v>1907.85</v>
      </c>
      <c r="D348" s="495">
        <v>1904.2</v>
      </c>
      <c r="E348" s="495">
        <v>1884.65</v>
      </c>
      <c r="F348" s="495">
        <v>1861.45</v>
      </c>
      <c r="G348" s="495">
        <v>1841.9</v>
      </c>
      <c r="H348" s="495">
        <v>1927.4</v>
      </c>
      <c r="I348" s="495">
        <v>1946.9499999999998</v>
      </c>
      <c r="J348" s="495">
        <v>1970.15</v>
      </c>
      <c r="K348" s="494">
        <v>1923.75</v>
      </c>
      <c r="L348" s="494">
        <v>1881</v>
      </c>
      <c r="M348" s="494">
        <v>8.183E-2</v>
      </c>
    </row>
    <row r="349" spans="1:13">
      <c r="A349" s="254">
        <v>339</v>
      </c>
      <c r="B349" s="497" t="s">
        <v>790</v>
      </c>
      <c r="C349" s="494">
        <v>327.7</v>
      </c>
      <c r="D349" s="495">
        <v>328.68333333333334</v>
      </c>
      <c r="E349" s="495">
        <v>323.86666666666667</v>
      </c>
      <c r="F349" s="495">
        <v>320.03333333333336</v>
      </c>
      <c r="G349" s="495">
        <v>315.2166666666667</v>
      </c>
      <c r="H349" s="495">
        <v>332.51666666666665</v>
      </c>
      <c r="I349" s="495">
        <v>337.33333333333337</v>
      </c>
      <c r="J349" s="495">
        <v>341.16666666666663</v>
      </c>
      <c r="K349" s="494">
        <v>333.5</v>
      </c>
      <c r="L349" s="494">
        <v>324.85000000000002</v>
      </c>
      <c r="M349" s="494">
        <v>10.022819999999999</v>
      </c>
    </row>
    <row r="350" spans="1:13">
      <c r="A350" s="254">
        <v>340</v>
      </c>
      <c r="B350" s="497" t="s">
        <v>265</v>
      </c>
      <c r="C350" s="494">
        <v>533.25</v>
      </c>
      <c r="D350" s="495">
        <v>537.36666666666667</v>
      </c>
      <c r="E350" s="495">
        <v>524.73333333333335</v>
      </c>
      <c r="F350" s="495">
        <v>516.2166666666667</v>
      </c>
      <c r="G350" s="495">
        <v>503.58333333333337</v>
      </c>
      <c r="H350" s="495">
        <v>545.88333333333333</v>
      </c>
      <c r="I350" s="495">
        <v>558.51666666666677</v>
      </c>
      <c r="J350" s="495">
        <v>567.0333333333333</v>
      </c>
      <c r="K350" s="494">
        <v>550</v>
      </c>
      <c r="L350" s="494">
        <v>528.85</v>
      </c>
      <c r="M350" s="494">
        <v>1.53315</v>
      </c>
    </row>
    <row r="351" spans="1:13">
      <c r="A351" s="254">
        <v>341</v>
      </c>
      <c r="B351" s="497" t="s">
        <v>155</v>
      </c>
      <c r="C351" s="494">
        <v>102.85</v>
      </c>
      <c r="D351" s="495">
        <v>103.35000000000001</v>
      </c>
      <c r="E351" s="495">
        <v>101.70000000000002</v>
      </c>
      <c r="F351" s="495">
        <v>100.55000000000001</v>
      </c>
      <c r="G351" s="495">
        <v>98.90000000000002</v>
      </c>
      <c r="H351" s="495">
        <v>104.50000000000001</v>
      </c>
      <c r="I351" s="495">
        <v>106.15000000000002</v>
      </c>
      <c r="J351" s="495">
        <v>107.30000000000001</v>
      </c>
      <c r="K351" s="494">
        <v>105</v>
      </c>
      <c r="L351" s="494">
        <v>102.2</v>
      </c>
      <c r="M351" s="494">
        <v>230.82015000000001</v>
      </c>
    </row>
    <row r="352" spans="1:13">
      <c r="A352" s="254">
        <v>342</v>
      </c>
      <c r="B352" s="497" t="s">
        <v>154</v>
      </c>
      <c r="C352" s="494">
        <v>116.9</v>
      </c>
      <c r="D352" s="495">
        <v>116.96666666666665</v>
      </c>
      <c r="E352" s="495">
        <v>115.43333333333331</v>
      </c>
      <c r="F352" s="495">
        <v>113.96666666666665</v>
      </c>
      <c r="G352" s="495">
        <v>112.43333333333331</v>
      </c>
      <c r="H352" s="495">
        <v>118.43333333333331</v>
      </c>
      <c r="I352" s="495">
        <v>119.96666666666664</v>
      </c>
      <c r="J352" s="495">
        <v>121.43333333333331</v>
      </c>
      <c r="K352" s="494">
        <v>118.5</v>
      </c>
      <c r="L352" s="494">
        <v>115.5</v>
      </c>
      <c r="M352" s="494">
        <v>5.74505</v>
      </c>
    </row>
    <row r="353" spans="1:13">
      <c r="A353" s="254">
        <v>343</v>
      </c>
      <c r="B353" s="497" t="s">
        <v>452</v>
      </c>
      <c r="C353" s="494">
        <v>66.400000000000006</v>
      </c>
      <c r="D353" s="495">
        <v>66.050000000000011</v>
      </c>
      <c r="E353" s="495">
        <v>65.40000000000002</v>
      </c>
      <c r="F353" s="495">
        <v>64.400000000000006</v>
      </c>
      <c r="G353" s="495">
        <v>63.750000000000014</v>
      </c>
      <c r="H353" s="495">
        <v>67.050000000000026</v>
      </c>
      <c r="I353" s="495">
        <v>67.7</v>
      </c>
      <c r="J353" s="495">
        <v>68.700000000000031</v>
      </c>
      <c r="K353" s="494">
        <v>66.7</v>
      </c>
      <c r="L353" s="494">
        <v>65.05</v>
      </c>
      <c r="M353" s="494">
        <v>0.57350000000000001</v>
      </c>
    </row>
    <row r="354" spans="1:13">
      <c r="A354" s="254">
        <v>344</v>
      </c>
      <c r="B354" s="497" t="s">
        <v>266</v>
      </c>
      <c r="C354" s="494">
        <v>3296.85</v>
      </c>
      <c r="D354" s="495">
        <v>3315.2000000000003</v>
      </c>
      <c r="E354" s="495">
        <v>3227.6500000000005</v>
      </c>
      <c r="F354" s="495">
        <v>3158.4500000000003</v>
      </c>
      <c r="G354" s="495">
        <v>3070.9000000000005</v>
      </c>
      <c r="H354" s="495">
        <v>3384.4000000000005</v>
      </c>
      <c r="I354" s="495">
        <v>3471.9500000000007</v>
      </c>
      <c r="J354" s="495">
        <v>3541.1500000000005</v>
      </c>
      <c r="K354" s="494">
        <v>3402.75</v>
      </c>
      <c r="L354" s="494">
        <v>3246</v>
      </c>
      <c r="M354" s="494">
        <v>0.47588000000000003</v>
      </c>
    </row>
    <row r="355" spans="1:13">
      <c r="A355" s="254">
        <v>345</v>
      </c>
      <c r="B355" s="497" t="s">
        <v>453</v>
      </c>
      <c r="C355" s="494">
        <v>107</v>
      </c>
      <c r="D355" s="495">
        <v>107</v>
      </c>
      <c r="E355" s="495">
        <v>105</v>
      </c>
      <c r="F355" s="495">
        <v>103</v>
      </c>
      <c r="G355" s="495">
        <v>101</v>
      </c>
      <c r="H355" s="495">
        <v>109</v>
      </c>
      <c r="I355" s="495">
        <v>111</v>
      </c>
      <c r="J355" s="495">
        <v>113</v>
      </c>
      <c r="K355" s="494">
        <v>109</v>
      </c>
      <c r="L355" s="494">
        <v>105</v>
      </c>
      <c r="M355" s="494">
        <v>22.574339999999999</v>
      </c>
    </row>
    <row r="356" spans="1:13">
      <c r="A356" s="254">
        <v>346</v>
      </c>
      <c r="B356" s="497" t="s">
        <v>454</v>
      </c>
      <c r="C356" s="494">
        <v>280.45</v>
      </c>
      <c r="D356" s="495">
        <v>284.48333333333335</v>
      </c>
      <c r="E356" s="495">
        <v>274.9666666666667</v>
      </c>
      <c r="F356" s="495">
        <v>269.48333333333335</v>
      </c>
      <c r="G356" s="495">
        <v>259.9666666666667</v>
      </c>
      <c r="H356" s="495">
        <v>289.9666666666667</v>
      </c>
      <c r="I356" s="495">
        <v>299.48333333333335</v>
      </c>
      <c r="J356" s="495">
        <v>304.9666666666667</v>
      </c>
      <c r="K356" s="494">
        <v>294</v>
      </c>
      <c r="L356" s="494">
        <v>279</v>
      </c>
      <c r="M356" s="494">
        <v>4.3681900000000002</v>
      </c>
    </row>
    <row r="357" spans="1:13">
      <c r="A357" s="254">
        <v>347</v>
      </c>
      <c r="B357" s="497" t="s">
        <v>455</v>
      </c>
      <c r="C357" s="494">
        <v>275.3</v>
      </c>
      <c r="D357" s="495">
        <v>279.06666666666666</v>
      </c>
      <c r="E357" s="495">
        <v>268.23333333333335</v>
      </c>
      <c r="F357" s="495">
        <v>261.16666666666669</v>
      </c>
      <c r="G357" s="495">
        <v>250.33333333333337</v>
      </c>
      <c r="H357" s="495">
        <v>286.13333333333333</v>
      </c>
      <c r="I357" s="495">
        <v>296.9666666666667</v>
      </c>
      <c r="J357" s="495">
        <v>304.0333333333333</v>
      </c>
      <c r="K357" s="494">
        <v>289.89999999999998</v>
      </c>
      <c r="L357" s="494">
        <v>272</v>
      </c>
      <c r="M357" s="494">
        <v>2.5478800000000001</v>
      </c>
    </row>
    <row r="358" spans="1:13">
      <c r="A358" s="254">
        <v>348</v>
      </c>
      <c r="B358" s="497" t="s">
        <v>267</v>
      </c>
      <c r="C358" s="494">
        <v>2542</v>
      </c>
      <c r="D358" s="495">
        <v>2526.1833333333334</v>
      </c>
      <c r="E358" s="495">
        <v>2454.3666666666668</v>
      </c>
      <c r="F358" s="495">
        <v>2366.7333333333336</v>
      </c>
      <c r="G358" s="495">
        <v>2294.916666666667</v>
      </c>
      <c r="H358" s="495">
        <v>2613.8166666666666</v>
      </c>
      <c r="I358" s="495">
        <v>2685.6333333333332</v>
      </c>
      <c r="J358" s="495">
        <v>2773.2666666666664</v>
      </c>
      <c r="K358" s="494">
        <v>2598</v>
      </c>
      <c r="L358" s="494">
        <v>2438.5500000000002</v>
      </c>
      <c r="M358" s="494">
        <v>5.2698299999999998</v>
      </c>
    </row>
    <row r="359" spans="1:13">
      <c r="A359" s="254">
        <v>349</v>
      </c>
      <c r="B359" s="497" t="s">
        <v>268</v>
      </c>
      <c r="C359" s="494">
        <v>360.05</v>
      </c>
      <c r="D359" s="495">
        <v>361.01666666666665</v>
      </c>
      <c r="E359" s="495">
        <v>356.0333333333333</v>
      </c>
      <c r="F359" s="495">
        <v>352.01666666666665</v>
      </c>
      <c r="G359" s="495">
        <v>347.0333333333333</v>
      </c>
      <c r="H359" s="495">
        <v>365.0333333333333</v>
      </c>
      <c r="I359" s="495">
        <v>370.01666666666665</v>
      </c>
      <c r="J359" s="495">
        <v>374.0333333333333</v>
      </c>
      <c r="K359" s="494">
        <v>366</v>
      </c>
      <c r="L359" s="494">
        <v>357</v>
      </c>
      <c r="M359" s="494">
        <v>1.37453</v>
      </c>
    </row>
    <row r="360" spans="1:13">
      <c r="A360" s="254">
        <v>350</v>
      </c>
      <c r="B360" s="497" t="s">
        <v>456</v>
      </c>
      <c r="C360" s="494">
        <v>236.3</v>
      </c>
      <c r="D360" s="495">
        <v>234.80000000000004</v>
      </c>
      <c r="E360" s="495">
        <v>231.55000000000007</v>
      </c>
      <c r="F360" s="495">
        <v>226.80000000000004</v>
      </c>
      <c r="G360" s="495">
        <v>223.55000000000007</v>
      </c>
      <c r="H360" s="495">
        <v>239.55000000000007</v>
      </c>
      <c r="I360" s="495">
        <v>242.8</v>
      </c>
      <c r="J360" s="495">
        <v>247.55000000000007</v>
      </c>
      <c r="K360" s="494">
        <v>238.05</v>
      </c>
      <c r="L360" s="494">
        <v>230.05</v>
      </c>
      <c r="M360" s="494">
        <v>1.13158</v>
      </c>
    </row>
    <row r="361" spans="1:13">
      <c r="A361" s="254">
        <v>351</v>
      </c>
      <c r="B361" s="497" t="s">
        <v>758</v>
      </c>
      <c r="C361" s="494">
        <v>412.95</v>
      </c>
      <c r="D361" s="495">
        <v>411.56666666666661</v>
      </c>
      <c r="E361" s="495">
        <v>404.98333333333323</v>
      </c>
      <c r="F361" s="495">
        <v>397.01666666666665</v>
      </c>
      <c r="G361" s="495">
        <v>390.43333333333328</v>
      </c>
      <c r="H361" s="495">
        <v>419.53333333333319</v>
      </c>
      <c r="I361" s="495">
        <v>426.11666666666656</v>
      </c>
      <c r="J361" s="495">
        <v>434.08333333333314</v>
      </c>
      <c r="K361" s="494">
        <v>418.15</v>
      </c>
      <c r="L361" s="494">
        <v>403.6</v>
      </c>
      <c r="M361" s="494">
        <v>0.18773999999999999</v>
      </c>
    </row>
    <row r="362" spans="1:13">
      <c r="A362" s="254">
        <v>352</v>
      </c>
      <c r="B362" s="497" t="s">
        <v>457</v>
      </c>
      <c r="C362" s="494">
        <v>83.55</v>
      </c>
      <c r="D362" s="495">
        <v>83.066666666666677</v>
      </c>
      <c r="E362" s="495">
        <v>82.133333333333354</v>
      </c>
      <c r="F362" s="495">
        <v>80.716666666666683</v>
      </c>
      <c r="G362" s="495">
        <v>79.78333333333336</v>
      </c>
      <c r="H362" s="495">
        <v>84.483333333333348</v>
      </c>
      <c r="I362" s="495">
        <v>85.416666666666657</v>
      </c>
      <c r="J362" s="495">
        <v>86.833333333333343</v>
      </c>
      <c r="K362" s="494">
        <v>84</v>
      </c>
      <c r="L362" s="494">
        <v>81.650000000000006</v>
      </c>
      <c r="M362" s="494">
        <v>15.45574</v>
      </c>
    </row>
    <row r="363" spans="1:13">
      <c r="A363" s="254">
        <v>353</v>
      </c>
      <c r="B363" s="497" t="s">
        <v>163</v>
      </c>
      <c r="C363" s="494">
        <v>1077.05</v>
      </c>
      <c r="D363" s="495">
        <v>1069.5666666666666</v>
      </c>
      <c r="E363" s="495">
        <v>1028.5333333333333</v>
      </c>
      <c r="F363" s="495">
        <v>980.01666666666665</v>
      </c>
      <c r="G363" s="495">
        <v>938.98333333333335</v>
      </c>
      <c r="H363" s="495">
        <v>1118.0833333333333</v>
      </c>
      <c r="I363" s="495">
        <v>1159.1166666666666</v>
      </c>
      <c r="J363" s="495">
        <v>1207.6333333333332</v>
      </c>
      <c r="K363" s="494">
        <v>1110.5999999999999</v>
      </c>
      <c r="L363" s="494">
        <v>1021.05</v>
      </c>
      <c r="M363" s="494">
        <v>31.337060000000001</v>
      </c>
    </row>
    <row r="364" spans="1:13">
      <c r="A364" s="254">
        <v>354</v>
      </c>
      <c r="B364" s="497" t="s">
        <v>156</v>
      </c>
      <c r="C364" s="494">
        <v>30248.799999999999</v>
      </c>
      <c r="D364" s="495">
        <v>30204.600000000002</v>
      </c>
      <c r="E364" s="495">
        <v>29809.200000000004</v>
      </c>
      <c r="F364" s="495">
        <v>29369.600000000002</v>
      </c>
      <c r="G364" s="495">
        <v>28974.200000000004</v>
      </c>
      <c r="H364" s="495">
        <v>30644.200000000004</v>
      </c>
      <c r="I364" s="495">
        <v>31039.600000000006</v>
      </c>
      <c r="J364" s="495">
        <v>31479.200000000004</v>
      </c>
      <c r="K364" s="494">
        <v>30600</v>
      </c>
      <c r="L364" s="494">
        <v>29765</v>
      </c>
      <c r="M364" s="494">
        <v>0.24174000000000001</v>
      </c>
    </row>
    <row r="365" spans="1:13">
      <c r="A365" s="254">
        <v>355</v>
      </c>
      <c r="B365" s="497" t="s">
        <v>458</v>
      </c>
      <c r="C365" s="494">
        <v>1906.7</v>
      </c>
      <c r="D365" s="495">
        <v>1922.75</v>
      </c>
      <c r="E365" s="495">
        <v>1874.9</v>
      </c>
      <c r="F365" s="495">
        <v>1843.1000000000001</v>
      </c>
      <c r="G365" s="495">
        <v>1795.2500000000002</v>
      </c>
      <c r="H365" s="495">
        <v>1954.55</v>
      </c>
      <c r="I365" s="495">
        <v>2002.3999999999999</v>
      </c>
      <c r="J365" s="495">
        <v>2034.1999999999998</v>
      </c>
      <c r="K365" s="494">
        <v>1970.6</v>
      </c>
      <c r="L365" s="494">
        <v>1890.95</v>
      </c>
      <c r="M365" s="494">
        <v>0.66515000000000002</v>
      </c>
    </row>
    <row r="366" spans="1:13">
      <c r="A366" s="254">
        <v>356</v>
      </c>
      <c r="B366" s="497" t="s">
        <v>158</v>
      </c>
      <c r="C366" s="494">
        <v>219.85</v>
      </c>
      <c r="D366" s="495">
        <v>218.80000000000004</v>
      </c>
      <c r="E366" s="495">
        <v>216.60000000000008</v>
      </c>
      <c r="F366" s="495">
        <v>213.35000000000005</v>
      </c>
      <c r="G366" s="495">
        <v>211.15000000000009</v>
      </c>
      <c r="H366" s="495">
        <v>222.05000000000007</v>
      </c>
      <c r="I366" s="495">
        <v>224.25000000000006</v>
      </c>
      <c r="J366" s="495">
        <v>227.50000000000006</v>
      </c>
      <c r="K366" s="494">
        <v>221</v>
      </c>
      <c r="L366" s="494">
        <v>215.55</v>
      </c>
      <c r="M366" s="494">
        <v>33.921759999999999</v>
      </c>
    </row>
    <row r="367" spans="1:13">
      <c r="A367" s="254">
        <v>357</v>
      </c>
      <c r="B367" s="497" t="s">
        <v>269</v>
      </c>
      <c r="C367" s="494">
        <v>5492.35</v>
      </c>
      <c r="D367" s="495">
        <v>5497.8833333333341</v>
      </c>
      <c r="E367" s="495">
        <v>5386.7666666666682</v>
      </c>
      <c r="F367" s="495">
        <v>5281.1833333333343</v>
      </c>
      <c r="G367" s="495">
        <v>5170.0666666666684</v>
      </c>
      <c r="H367" s="495">
        <v>5603.4666666666681</v>
      </c>
      <c r="I367" s="495">
        <v>5714.5833333333348</v>
      </c>
      <c r="J367" s="495">
        <v>5820.1666666666679</v>
      </c>
      <c r="K367" s="494">
        <v>5609</v>
      </c>
      <c r="L367" s="494">
        <v>5392.3</v>
      </c>
      <c r="M367" s="494">
        <v>5.0903400000000003</v>
      </c>
    </row>
    <row r="368" spans="1:13">
      <c r="A368" s="254">
        <v>358</v>
      </c>
      <c r="B368" s="497" t="s">
        <v>459</v>
      </c>
      <c r="C368" s="494">
        <v>207.45</v>
      </c>
      <c r="D368" s="495">
        <v>206.25</v>
      </c>
      <c r="E368" s="495">
        <v>203.2</v>
      </c>
      <c r="F368" s="495">
        <v>198.95</v>
      </c>
      <c r="G368" s="495">
        <v>195.89999999999998</v>
      </c>
      <c r="H368" s="495">
        <v>210.5</v>
      </c>
      <c r="I368" s="495">
        <v>213.55</v>
      </c>
      <c r="J368" s="495">
        <v>217.8</v>
      </c>
      <c r="K368" s="494">
        <v>209.3</v>
      </c>
      <c r="L368" s="494">
        <v>202</v>
      </c>
      <c r="M368" s="494">
        <v>19.426880000000001</v>
      </c>
    </row>
    <row r="369" spans="1:13">
      <c r="A369" s="254">
        <v>359</v>
      </c>
      <c r="B369" s="497" t="s">
        <v>460</v>
      </c>
      <c r="C369" s="494">
        <v>688.4</v>
      </c>
      <c r="D369" s="495">
        <v>689.13333333333333</v>
      </c>
      <c r="E369" s="495">
        <v>684.26666666666665</v>
      </c>
      <c r="F369" s="495">
        <v>680.13333333333333</v>
      </c>
      <c r="G369" s="495">
        <v>675.26666666666665</v>
      </c>
      <c r="H369" s="495">
        <v>693.26666666666665</v>
      </c>
      <c r="I369" s="495">
        <v>698.13333333333321</v>
      </c>
      <c r="J369" s="495">
        <v>702.26666666666665</v>
      </c>
      <c r="K369" s="494">
        <v>694</v>
      </c>
      <c r="L369" s="494">
        <v>685</v>
      </c>
      <c r="M369" s="494">
        <v>0.57199</v>
      </c>
    </row>
    <row r="370" spans="1:13">
      <c r="A370" s="254">
        <v>360</v>
      </c>
      <c r="B370" s="497" t="s">
        <v>160</v>
      </c>
      <c r="C370" s="494">
        <v>1773.1</v>
      </c>
      <c r="D370" s="495">
        <v>1778.2</v>
      </c>
      <c r="E370" s="495">
        <v>1756</v>
      </c>
      <c r="F370" s="495">
        <v>1738.8999999999999</v>
      </c>
      <c r="G370" s="495">
        <v>1716.6999999999998</v>
      </c>
      <c r="H370" s="495">
        <v>1795.3000000000002</v>
      </c>
      <c r="I370" s="495">
        <v>1817.5000000000005</v>
      </c>
      <c r="J370" s="495">
        <v>1834.6000000000004</v>
      </c>
      <c r="K370" s="494">
        <v>1800.4</v>
      </c>
      <c r="L370" s="494">
        <v>1761.1</v>
      </c>
      <c r="M370" s="494">
        <v>4.2332900000000002</v>
      </c>
    </row>
    <row r="371" spans="1:13">
      <c r="A371" s="254">
        <v>361</v>
      </c>
      <c r="B371" s="497" t="s">
        <v>157</v>
      </c>
      <c r="C371" s="494">
        <v>1704</v>
      </c>
      <c r="D371" s="495">
        <v>1714.1166666666668</v>
      </c>
      <c r="E371" s="495">
        <v>1669.8833333333337</v>
      </c>
      <c r="F371" s="495">
        <v>1635.7666666666669</v>
      </c>
      <c r="G371" s="495">
        <v>1591.5333333333338</v>
      </c>
      <c r="H371" s="495">
        <v>1748.2333333333336</v>
      </c>
      <c r="I371" s="495">
        <v>1792.4666666666667</v>
      </c>
      <c r="J371" s="495">
        <v>1826.5833333333335</v>
      </c>
      <c r="K371" s="494">
        <v>1758.35</v>
      </c>
      <c r="L371" s="494">
        <v>1680</v>
      </c>
      <c r="M371" s="494">
        <v>13.98433</v>
      </c>
    </row>
    <row r="372" spans="1:13">
      <c r="A372" s="254">
        <v>362</v>
      </c>
      <c r="B372" s="497" t="s">
        <v>756</v>
      </c>
      <c r="C372" s="494">
        <v>892.45</v>
      </c>
      <c r="D372" s="495">
        <v>892.81666666666661</v>
      </c>
      <c r="E372" s="495">
        <v>881.73333333333323</v>
      </c>
      <c r="F372" s="495">
        <v>871.01666666666665</v>
      </c>
      <c r="G372" s="495">
        <v>859.93333333333328</v>
      </c>
      <c r="H372" s="495">
        <v>903.53333333333319</v>
      </c>
      <c r="I372" s="495">
        <v>914.61666666666667</v>
      </c>
      <c r="J372" s="495">
        <v>925.33333333333314</v>
      </c>
      <c r="K372" s="494">
        <v>903.9</v>
      </c>
      <c r="L372" s="494">
        <v>882.1</v>
      </c>
      <c r="M372" s="494">
        <v>0.63504000000000005</v>
      </c>
    </row>
    <row r="373" spans="1:13">
      <c r="A373" s="254">
        <v>363</v>
      </c>
      <c r="B373" s="497" t="s">
        <v>461</v>
      </c>
      <c r="C373" s="494">
        <v>1413.05</v>
      </c>
      <c r="D373" s="495">
        <v>1406.2833333333335</v>
      </c>
      <c r="E373" s="495">
        <v>1377.666666666667</v>
      </c>
      <c r="F373" s="495">
        <v>1342.2833333333335</v>
      </c>
      <c r="G373" s="495">
        <v>1313.666666666667</v>
      </c>
      <c r="H373" s="495">
        <v>1441.666666666667</v>
      </c>
      <c r="I373" s="495">
        <v>1470.2833333333333</v>
      </c>
      <c r="J373" s="495">
        <v>1505.666666666667</v>
      </c>
      <c r="K373" s="494">
        <v>1434.9</v>
      </c>
      <c r="L373" s="494">
        <v>1370.9</v>
      </c>
      <c r="M373" s="494">
        <v>3.0720000000000001</v>
      </c>
    </row>
    <row r="374" spans="1:13">
      <c r="A374" s="254">
        <v>364</v>
      </c>
      <c r="B374" s="497" t="s">
        <v>757</v>
      </c>
      <c r="C374" s="494">
        <v>880.4</v>
      </c>
      <c r="D374" s="495">
        <v>884.08333333333337</v>
      </c>
      <c r="E374" s="495">
        <v>868.31666666666672</v>
      </c>
      <c r="F374" s="495">
        <v>856.23333333333335</v>
      </c>
      <c r="G374" s="495">
        <v>840.4666666666667</v>
      </c>
      <c r="H374" s="495">
        <v>896.16666666666674</v>
      </c>
      <c r="I374" s="495">
        <v>911.93333333333339</v>
      </c>
      <c r="J374" s="495">
        <v>924.01666666666677</v>
      </c>
      <c r="K374" s="494">
        <v>899.85</v>
      </c>
      <c r="L374" s="494">
        <v>872</v>
      </c>
      <c r="M374" s="494">
        <v>0.68823000000000001</v>
      </c>
    </row>
    <row r="375" spans="1:13">
      <c r="A375" s="254">
        <v>365</v>
      </c>
      <c r="B375" s="497" t="s">
        <v>159</v>
      </c>
      <c r="C375" s="494">
        <v>105.55</v>
      </c>
      <c r="D375" s="495">
        <v>106.2</v>
      </c>
      <c r="E375" s="495">
        <v>104.10000000000001</v>
      </c>
      <c r="F375" s="495">
        <v>102.65</v>
      </c>
      <c r="G375" s="495">
        <v>100.55000000000001</v>
      </c>
      <c r="H375" s="495">
        <v>107.65</v>
      </c>
      <c r="I375" s="495">
        <v>109.75</v>
      </c>
      <c r="J375" s="495">
        <v>111.2</v>
      </c>
      <c r="K375" s="494">
        <v>108.3</v>
      </c>
      <c r="L375" s="494">
        <v>104.75</v>
      </c>
      <c r="M375" s="494">
        <v>25.928660000000001</v>
      </c>
    </row>
    <row r="376" spans="1:13">
      <c r="A376" s="254">
        <v>366</v>
      </c>
      <c r="B376" s="497" t="s">
        <v>162</v>
      </c>
      <c r="C376" s="494">
        <v>203.7</v>
      </c>
      <c r="D376" s="495">
        <v>203.68333333333331</v>
      </c>
      <c r="E376" s="495">
        <v>201.66666666666663</v>
      </c>
      <c r="F376" s="495">
        <v>199.63333333333333</v>
      </c>
      <c r="G376" s="495">
        <v>197.61666666666665</v>
      </c>
      <c r="H376" s="495">
        <v>205.71666666666661</v>
      </c>
      <c r="I376" s="495">
        <v>207.73333333333332</v>
      </c>
      <c r="J376" s="495">
        <v>209.76666666666659</v>
      </c>
      <c r="K376" s="494">
        <v>205.7</v>
      </c>
      <c r="L376" s="494">
        <v>201.65</v>
      </c>
      <c r="M376" s="494">
        <v>81.380610000000004</v>
      </c>
    </row>
    <row r="377" spans="1:13">
      <c r="A377" s="254">
        <v>367</v>
      </c>
      <c r="B377" s="497" t="s">
        <v>462</v>
      </c>
      <c r="C377" s="494">
        <v>214.3</v>
      </c>
      <c r="D377" s="495">
        <v>219.30000000000004</v>
      </c>
      <c r="E377" s="495">
        <v>206.70000000000007</v>
      </c>
      <c r="F377" s="495">
        <v>199.10000000000002</v>
      </c>
      <c r="G377" s="495">
        <v>186.50000000000006</v>
      </c>
      <c r="H377" s="495">
        <v>226.90000000000009</v>
      </c>
      <c r="I377" s="495">
        <v>239.50000000000006</v>
      </c>
      <c r="J377" s="495">
        <v>247.10000000000011</v>
      </c>
      <c r="K377" s="494">
        <v>231.9</v>
      </c>
      <c r="L377" s="494">
        <v>211.7</v>
      </c>
      <c r="M377" s="494">
        <v>33.424419999999998</v>
      </c>
    </row>
    <row r="378" spans="1:13">
      <c r="A378" s="254">
        <v>368</v>
      </c>
      <c r="B378" s="497" t="s">
        <v>270</v>
      </c>
      <c r="C378" s="494">
        <v>275.10000000000002</v>
      </c>
      <c r="D378" s="495">
        <v>277.38333333333338</v>
      </c>
      <c r="E378" s="495">
        <v>270.71666666666675</v>
      </c>
      <c r="F378" s="495">
        <v>266.33333333333337</v>
      </c>
      <c r="G378" s="495">
        <v>259.66666666666674</v>
      </c>
      <c r="H378" s="495">
        <v>281.76666666666677</v>
      </c>
      <c r="I378" s="495">
        <v>288.43333333333339</v>
      </c>
      <c r="J378" s="495">
        <v>292.81666666666678</v>
      </c>
      <c r="K378" s="494">
        <v>284.05</v>
      </c>
      <c r="L378" s="494">
        <v>273</v>
      </c>
      <c r="M378" s="494">
        <v>2.7558099999999999</v>
      </c>
    </row>
    <row r="379" spans="1:13">
      <c r="A379" s="254">
        <v>369</v>
      </c>
      <c r="B379" s="497" t="s">
        <v>463</v>
      </c>
      <c r="C379" s="494">
        <v>129.15</v>
      </c>
      <c r="D379" s="495">
        <v>129.4</v>
      </c>
      <c r="E379" s="495">
        <v>127.80000000000001</v>
      </c>
      <c r="F379" s="495">
        <v>126.45000000000002</v>
      </c>
      <c r="G379" s="495">
        <v>124.85000000000002</v>
      </c>
      <c r="H379" s="495">
        <v>130.75</v>
      </c>
      <c r="I379" s="495">
        <v>132.34999999999997</v>
      </c>
      <c r="J379" s="495">
        <v>133.69999999999999</v>
      </c>
      <c r="K379" s="494">
        <v>131</v>
      </c>
      <c r="L379" s="494">
        <v>128.05000000000001</v>
      </c>
      <c r="M379" s="494">
        <v>2.5779000000000001</v>
      </c>
    </row>
    <row r="380" spans="1:13">
      <c r="A380" s="254">
        <v>370</v>
      </c>
      <c r="B380" s="497" t="s">
        <v>464</v>
      </c>
      <c r="C380" s="494">
        <v>6281.25</v>
      </c>
      <c r="D380" s="495">
        <v>6311.8166666666666</v>
      </c>
      <c r="E380" s="495">
        <v>6212.8833333333332</v>
      </c>
      <c r="F380" s="495">
        <v>6144.5166666666664</v>
      </c>
      <c r="G380" s="495">
        <v>6045.583333333333</v>
      </c>
      <c r="H380" s="495">
        <v>6380.1833333333334</v>
      </c>
      <c r="I380" s="495">
        <v>6479.1166666666659</v>
      </c>
      <c r="J380" s="495">
        <v>6547.4833333333336</v>
      </c>
      <c r="K380" s="494">
        <v>6410.75</v>
      </c>
      <c r="L380" s="494">
        <v>6243.45</v>
      </c>
      <c r="M380" s="494">
        <v>0.1119</v>
      </c>
    </row>
    <row r="381" spans="1:13">
      <c r="A381" s="254">
        <v>371</v>
      </c>
      <c r="B381" s="497" t="s">
        <v>271</v>
      </c>
      <c r="C381" s="494">
        <v>13624.35</v>
      </c>
      <c r="D381" s="495">
        <v>13658.1</v>
      </c>
      <c r="E381" s="495">
        <v>13526.25</v>
      </c>
      <c r="F381" s="495">
        <v>13428.15</v>
      </c>
      <c r="G381" s="495">
        <v>13296.3</v>
      </c>
      <c r="H381" s="495">
        <v>13756.2</v>
      </c>
      <c r="I381" s="495">
        <v>13888.050000000003</v>
      </c>
      <c r="J381" s="495">
        <v>13986.150000000001</v>
      </c>
      <c r="K381" s="494">
        <v>13789.95</v>
      </c>
      <c r="L381" s="494">
        <v>13560</v>
      </c>
      <c r="M381" s="494">
        <v>5.4710000000000002E-2</v>
      </c>
    </row>
    <row r="382" spans="1:13">
      <c r="A382" s="254">
        <v>372</v>
      </c>
      <c r="B382" s="497" t="s">
        <v>161</v>
      </c>
      <c r="C382" s="494">
        <v>33.700000000000003</v>
      </c>
      <c r="D382" s="495">
        <v>33.766666666666673</v>
      </c>
      <c r="E382" s="495">
        <v>33.333333333333343</v>
      </c>
      <c r="F382" s="495">
        <v>32.966666666666669</v>
      </c>
      <c r="G382" s="495">
        <v>32.533333333333339</v>
      </c>
      <c r="H382" s="495">
        <v>34.133333333333347</v>
      </c>
      <c r="I382" s="495">
        <v>34.56666666666667</v>
      </c>
      <c r="J382" s="495">
        <v>34.933333333333351</v>
      </c>
      <c r="K382" s="494">
        <v>34.200000000000003</v>
      </c>
      <c r="L382" s="494">
        <v>33.4</v>
      </c>
      <c r="M382" s="494">
        <v>1173.71947</v>
      </c>
    </row>
    <row r="383" spans="1:13">
      <c r="A383" s="254">
        <v>373</v>
      </c>
      <c r="B383" s="497" t="s">
        <v>272</v>
      </c>
      <c r="C383" s="494">
        <v>541.70000000000005</v>
      </c>
      <c r="D383" s="495">
        <v>548.08333333333337</v>
      </c>
      <c r="E383" s="495">
        <v>531.16666666666674</v>
      </c>
      <c r="F383" s="495">
        <v>520.63333333333333</v>
      </c>
      <c r="G383" s="495">
        <v>503.7166666666667</v>
      </c>
      <c r="H383" s="495">
        <v>558.61666666666679</v>
      </c>
      <c r="I383" s="495">
        <v>575.53333333333353</v>
      </c>
      <c r="J383" s="495">
        <v>586.06666666666683</v>
      </c>
      <c r="K383" s="494">
        <v>565</v>
      </c>
      <c r="L383" s="494">
        <v>537.54999999999995</v>
      </c>
      <c r="M383" s="494">
        <v>1.2996700000000001</v>
      </c>
    </row>
    <row r="384" spans="1:13">
      <c r="A384" s="254">
        <v>374</v>
      </c>
      <c r="B384" s="497" t="s">
        <v>165</v>
      </c>
      <c r="C384" s="494">
        <v>174.55</v>
      </c>
      <c r="D384" s="495">
        <v>175.70000000000002</v>
      </c>
      <c r="E384" s="495">
        <v>171.45000000000005</v>
      </c>
      <c r="F384" s="495">
        <v>168.35000000000002</v>
      </c>
      <c r="G384" s="495">
        <v>164.10000000000005</v>
      </c>
      <c r="H384" s="495">
        <v>178.80000000000004</v>
      </c>
      <c r="I384" s="495">
        <v>183.04999999999998</v>
      </c>
      <c r="J384" s="495">
        <v>186.15000000000003</v>
      </c>
      <c r="K384" s="494">
        <v>179.95</v>
      </c>
      <c r="L384" s="494">
        <v>172.6</v>
      </c>
      <c r="M384" s="494">
        <v>175.58354</v>
      </c>
    </row>
    <row r="385" spans="1:13">
      <c r="A385" s="254">
        <v>375</v>
      </c>
      <c r="B385" s="497" t="s">
        <v>166</v>
      </c>
      <c r="C385" s="494">
        <v>125.6</v>
      </c>
      <c r="D385" s="495">
        <v>126.18333333333334</v>
      </c>
      <c r="E385" s="495">
        <v>124.36666666666667</v>
      </c>
      <c r="F385" s="495">
        <v>123.13333333333334</v>
      </c>
      <c r="G385" s="495">
        <v>121.31666666666668</v>
      </c>
      <c r="H385" s="495">
        <v>127.41666666666667</v>
      </c>
      <c r="I385" s="495">
        <v>129.23333333333335</v>
      </c>
      <c r="J385" s="495">
        <v>130.46666666666667</v>
      </c>
      <c r="K385" s="494">
        <v>128</v>
      </c>
      <c r="L385" s="494">
        <v>124.95</v>
      </c>
      <c r="M385" s="494">
        <v>33.036650000000002</v>
      </c>
    </row>
    <row r="386" spans="1:13">
      <c r="A386" s="254">
        <v>376</v>
      </c>
      <c r="B386" s="497" t="s">
        <v>465</v>
      </c>
      <c r="C386" s="494">
        <v>236.9</v>
      </c>
      <c r="D386" s="495">
        <v>236.76666666666665</v>
      </c>
      <c r="E386" s="495">
        <v>235.18333333333331</v>
      </c>
      <c r="F386" s="495">
        <v>233.46666666666667</v>
      </c>
      <c r="G386" s="495">
        <v>231.88333333333333</v>
      </c>
      <c r="H386" s="495">
        <v>238.48333333333329</v>
      </c>
      <c r="I386" s="495">
        <v>240.06666666666666</v>
      </c>
      <c r="J386" s="495">
        <v>241.78333333333327</v>
      </c>
      <c r="K386" s="494">
        <v>238.35</v>
      </c>
      <c r="L386" s="494">
        <v>235.05</v>
      </c>
      <c r="M386" s="494">
        <v>3.38754</v>
      </c>
    </row>
    <row r="387" spans="1:13">
      <c r="A387" s="254">
        <v>377</v>
      </c>
      <c r="B387" s="497" t="s">
        <v>466</v>
      </c>
      <c r="C387" s="494">
        <v>513.54999999999995</v>
      </c>
      <c r="D387" s="495">
        <v>512.83333333333337</v>
      </c>
      <c r="E387" s="495">
        <v>501.7166666666667</v>
      </c>
      <c r="F387" s="495">
        <v>489.88333333333333</v>
      </c>
      <c r="G387" s="495">
        <v>478.76666666666665</v>
      </c>
      <c r="H387" s="495">
        <v>524.66666666666674</v>
      </c>
      <c r="I387" s="495">
        <v>535.7833333333333</v>
      </c>
      <c r="J387" s="495">
        <v>547.61666666666679</v>
      </c>
      <c r="K387" s="494">
        <v>523.95000000000005</v>
      </c>
      <c r="L387" s="494">
        <v>501</v>
      </c>
      <c r="M387" s="494">
        <v>1.72906</v>
      </c>
    </row>
    <row r="388" spans="1:13">
      <c r="A388" s="254">
        <v>378</v>
      </c>
      <c r="B388" s="497" t="s">
        <v>467</v>
      </c>
      <c r="C388" s="494">
        <v>26.75</v>
      </c>
      <c r="D388" s="495">
        <v>26.883333333333336</v>
      </c>
      <c r="E388" s="495">
        <v>26.416666666666671</v>
      </c>
      <c r="F388" s="495">
        <v>26.083333333333336</v>
      </c>
      <c r="G388" s="495">
        <v>25.616666666666671</v>
      </c>
      <c r="H388" s="495">
        <v>27.216666666666672</v>
      </c>
      <c r="I388" s="495">
        <v>27.683333333333334</v>
      </c>
      <c r="J388" s="495">
        <v>28.016666666666673</v>
      </c>
      <c r="K388" s="494">
        <v>27.35</v>
      </c>
      <c r="L388" s="494">
        <v>26.55</v>
      </c>
      <c r="M388" s="494">
        <v>41.913240000000002</v>
      </c>
    </row>
    <row r="389" spans="1:13">
      <c r="A389" s="254">
        <v>379</v>
      </c>
      <c r="B389" s="497" t="s">
        <v>468</v>
      </c>
      <c r="C389" s="494">
        <v>160.69999999999999</v>
      </c>
      <c r="D389" s="495">
        <v>162.38333333333333</v>
      </c>
      <c r="E389" s="495">
        <v>157.31666666666666</v>
      </c>
      <c r="F389" s="495">
        <v>153.93333333333334</v>
      </c>
      <c r="G389" s="495">
        <v>148.86666666666667</v>
      </c>
      <c r="H389" s="495">
        <v>165.76666666666665</v>
      </c>
      <c r="I389" s="495">
        <v>170.83333333333331</v>
      </c>
      <c r="J389" s="495">
        <v>174.21666666666664</v>
      </c>
      <c r="K389" s="494">
        <v>167.45</v>
      </c>
      <c r="L389" s="494">
        <v>159</v>
      </c>
      <c r="M389" s="494">
        <v>28.911380000000001</v>
      </c>
    </row>
    <row r="390" spans="1:13">
      <c r="A390" s="254">
        <v>380</v>
      </c>
      <c r="B390" s="497" t="s">
        <v>273</v>
      </c>
      <c r="C390" s="494">
        <v>495.15</v>
      </c>
      <c r="D390" s="495">
        <v>497.01666666666665</v>
      </c>
      <c r="E390" s="495">
        <v>491.13333333333333</v>
      </c>
      <c r="F390" s="495">
        <v>487.11666666666667</v>
      </c>
      <c r="G390" s="495">
        <v>481.23333333333335</v>
      </c>
      <c r="H390" s="495">
        <v>501.0333333333333</v>
      </c>
      <c r="I390" s="495">
        <v>506.91666666666663</v>
      </c>
      <c r="J390" s="495">
        <v>510.93333333333328</v>
      </c>
      <c r="K390" s="494">
        <v>502.9</v>
      </c>
      <c r="L390" s="494">
        <v>493</v>
      </c>
      <c r="M390" s="494">
        <v>1.45706</v>
      </c>
    </row>
    <row r="391" spans="1:13">
      <c r="A391" s="254">
        <v>381</v>
      </c>
      <c r="B391" s="497" t="s">
        <v>469</v>
      </c>
      <c r="C391" s="494">
        <v>270.60000000000002</v>
      </c>
      <c r="D391" s="495">
        <v>270.71666666666664</v>
      </c>
      <c r="E391" s="495">
        <v>268.0333333333333</v>
      </c>
      <c r="F391" s="495">
        <v>265.46666666666664</v>
      </c>
      <c r="G391" s="495">
        <v>262.7833333333333</v>
      </c>
      <c r="H391" s="495">
        <v>273.2833333333333</v>
      </c>
      <c r="I391" s="495">
        <v>275.96666666666658</v>
      </c>
      <c r="J391" s="495">
        <v>278.5333333333333</v>
      </c>
      <c r="K391" s="494">
        <v>273.39999999999998</v>
      </c>
      <c r="L391" s="494">
        <v>268.14999999999998</v>
      </c>
      <c r="M391" s="494">
        <v>6.0647700000000002</v>
      </c>
    </row>
    <row r="392" spans="1:13">
      <c r="A392" s="254">
        <v>382</v>
      </c>
      <c r="B392" s="497" t="s">
        <v>470</v>
      </c>
      <c r="C392" s="494">
        <v>71.3</v>
      </c>
      <c r="D392" s="495">
        <v>71.150000000000006</v>
      </c>
      <c r="E392" s="495">
        <v>69.800000000000011</v>
      </c>
      <c r="F392" s="495">
        <v>68.300000000000011</v>
      </c>
      <c r="G392" s="495">
        <v>66.950000000000017</v>
      </c>
      <c r="H392" s="495">
        <v>72.650000000000006</v>
      </c>
      <c r="I392" s="495">
        <v>74</v>
      </c>
      <c r="J392" s="495">
        <v>75.5</v>
      </c>
      <c r="K392" s="494">
        <v>72.5</v>
      </c>
      <c r="L392" s="494">
        <v>69.650000000000006</v>
      </c>
      <c r="M392" s="494">
        <v>21.312360000000002</v>
      </c>
    </row>
    <row r="393" spans="1:13">
      <c r="A393" s="254">
        <v>383</v>
      </c>
      <c r="B393" s="497" t="s">
        <v>471</v>
      </c>
      <c r="C393" s="494">
        <v>1922</v>
      </c>
      <c r="D393" s="495">
        <v>1944</v>
      </c>
      <c r="E393" s="495">
        <v>1888</v>
      </c>
      <c r="F393" s="495">
        <v>1854</v>
      </c>
      <c r="G393" s="495">
        <v>1798</v>
      </c>
      <c r="H393" s="495">
        <v>1978</v>
      </c>
      <c r="I393" s="495">
        <v>2034</v>
      </c>
      <c r="J393" s="495">
        <v>2068</v>
      </c>
      <c r="K393" s="494">
        <v>2000</v>
      </c>
      <c r="L393" s="494">
        <v>1910</v>
      </c>
      <c r="M393" s="494">
        <v>0.24487999999999999</v>
      </c>
    </row>
    <row r="394" spans="1:13">
      <c r="A394" s="254">
        <v>384</v>
      </c>
      <c r="B394" s="497" t="s">
        <v>472</v>
      </c>
      <c r="C394" s="494">
        <v>315.89999999999998</v>
      </c>
      <c r="D394" s="495">
        <v>317.34999999999997</v>
      </c>
      <c r="E394" s="495">
        <v>311.24999999999994</v>
      </c>
      <c r="F394" s="495">
        <v>306.59999999999997</v>
      </c>
      <c r="G394" s="495">
        <v>300.49999999999994</v>
      </c>
      <c r="H394" s="495">
        <v>321.99999999999994</v>
      </c>
      <c r="I394" s="495">
        <v>328.09999999999997</v>
      </c>
      <c r="J394" s="495">
        <v>332.74999999999994</v>
      </c>
      <c r="K394" s="494">
        <v>323.45</v>
      </c>
      <c r="L394" s="494">
        <v>312.7</v>
      </c>
      <c r="M394" s="494">
        <v>3.7302200000000001</v>
      </c>
    </row>
    <row r="395" spans="1:13">
      <c r="A395" s="254">
        <v>385</v>
      </c>
      <c r="B395" s="497" t="s">
        <v>473</v>
      </c>
      <c r="C395" s="494">
        <v>175.65</v>
      </c>
      <c r="D395" s="495">
        <v>175</v>
      </c>
      <c r="E395" s="495">
        <v>171.2</v>
      </c>
      <c r="F395" s="495">
        <v>166.75</v>
      </c>
      <c r="G395" s="495">
        <v>162.94999999999999</v>
      </c>
      <c r="H395" s="495">
        <v>179.45</v>
      </c>
      <c r="I395" s="495">
        <v>183.25</v>
      </c>
      <c r="J395" s="495">
        <v>187.7</v>
      </c>
      <c r="K395" s="494">
        <v>178.8</v>
      </c>
      <c r="L395" s="494">
        <v>170.55</v>
      </c>
      <c r="M395" s="494">
        <v>2.4994800000000001</v>
      </c>
    </row>
    <row r="396" spans="1:13">
      <c r="A396" s="254">
        <v>386</v>
      </c>
      <c r="B396" s="497" t="s">
        <v>474</v>
      </c>
      <c r="C396" s="494">
        <v>891</v>
      </c>
      <c r="D396" s="495">
        <v>886.61666666666667</v>
      </c>
      <c r="E396" s="495">
        <v>876.43333333333339</v>
      </c>
      <c r="F396" s="495">
        <v>861.86666666666667</v>
      </c>
      <c r="G396" s="495">
        <v>851.68333333333339</v>
      </c>
      <c r="H396" s="495">
        <v>901.18333333333339</v>
      </c>
      <c r="I396" s="495">
        <v>911.36666666666656</v>
      </c>
      <c r="J396" s="495">
        <v>925.93333333333339</v>
      </c>
      <c r="K396" s="494">
        <v>896.8</v>
      </c>
      <c r="L396" s="494">
        <v>872.05</v>
      </c>
      <c r="M396" s="494">
        <v>1.40384</v>
      </c>
    </row>
    <row r="397" spans="1:13">
      <c r="A397" s="254">
        <v>387</v>
      </c>
      <c r="B397" s="497" t="s">
        <v>167</v>
      </c>
      <c r="C397" s="494">
        <v>1901.15</v>
      </c>
      <c r="D397" s="495">
        <v>1903.5333333333335</v>
      </c>
      <c r="E397" s="495">
        <v>1888.0666666666671</v>
      </c>
      <c r="F397" s="495">
        <v>1874.9833333333336</v>
      </c>
      <c r="G397" s="495">
        <v>1859.5166666666671</v>
      </c>
      <c r="H397" s="495">
        <v>1916.616666666667</v>
      </c>
      <c r="I397" s="495">
        <v>1932.0833333333337</v>
      </c>
      <c r="J397" s="495">
        <v>1945.166666666667</v>
      </c>
      <c r="K397" s="494">
        <v>1919</v>
      </c>
      <c r="L397" s="494">
        <v>1890.45</v>
      </c>
      <c r="M397" s="494">
        <v>79.394900000000007</v>
      </c>
    </row>
    <row r="398" spans="1:13">
      <c r="A398" s="254">
        <v>388</v>
      </c>
      <c r="B398" s="497" t="s">
        <v>815</v>
      </c>
      <c r="C398" s="494">
        <v>964.8</v>
      </c>
      <c r="D398" s="495">
        <v>968.85</v>
      </c>
      <c r="E398" s="495">
        <v>948.7</v>
      </c>
      <c r="F398" s="495">
        <v>932.6</v>
      </c>
      <c r="G398" s="495">
        <v>912.45</v>
      </c>
      <c r="H398" s="495">
        <v>984.95</v>
      </c>
      <c r="I398" s="495">
        <v>1005.0999999999999</v>
      </c>
      <c r="J398" s="495">
        <v>1021.2</v>
      </c>
      <c r="K398" s="494">
        <v>989</v>
      </c>
      <c r="L398" s="494">
        <v>952.75</v>
      </c>
      <c r="M398" s="494">
        <v>18.98536</v>
      </c>
    </row>
    <row r="399" spans="1:13">
      <c r="A399" s="254">
        <v>389</v>
      </c>
      <c r="B399" s="497" t="s">
        <v>274</v>
      </c>
      <c r="C399" s="494">
        <v>898.95</v>
      </c>
      <c r="D399" s="495">
        <v>908.4666666666667</v>
      </c>
      <c r="E399" s="495">
        <v>885.83333333333337</v>
      </c>
      <c r="F399" s="495">
        <v>872.7166666666667</v>
      </c>
      <c r="G399" s="495">
        <v>850.08333333333337</v>
      </c>
      <c r="H399" s="495">
        <v>921.58333333333337</v>
      </c>
      <c r="I399" s="495">
        <v>944.21666666666658</v>
      </c>
      <c r="J399" s="495">
        <v>957.33333333333337</v>
      </c>
      <c r="K399" s="494">
        <v>931.1</v>
      </c>
      <c r="L399" s="494">
        <v>895.35</v>
      </c>
      <c r="M399" s="494">
        <v>35.931240000000003</v>
      </c>
    </row>
    <row r="400" spans="1:13">
      <c r="A400" s="254">
        <v>390</v>
      </c>
      <c r="B400" s="497" t="s">
        <v>476</v>
      </c>
      <c r="C400" s="494">
        <v>24.85</v>
      </c>
      <c r="D400" s="495">
        <v>24.95</v>
      </c>
      <c r="E400" s="495">
        <v>24.65</v>
      </c>
      <c r="F400" s="495">
        <v>24.45</v>
      </c>
      <c r="G400" s="495">
        <v>24.15</v>
      </c>
      <c r="H400" s="495">
        <v>25.15</v>
      </c>
      <c r="I400" s="495">
        <v>25.450000000000003</v>
      </c>
      <c r="J400" s="495">
        <v>25.65</v>
      </c>
      <c r="K400" s="494">
        <v>25.25</v>
      </c>
      <c r="L400" s="494">
        <v>24.75</v>
      </c>
      <c r="M400" s="494">
        <v>9.9619800000000005</v>
      </c>
    </row>
    <row r="401" spans="1:13">
      <c r="A401" s="254">
        <v>391</v>
      </c>
      <c r="B401" s="497" t="s">
        <v>477</v>
      </c>
      <c r="C401" s="494">
        <v>2155.6</v>
      </c>
      <c r="D401" s="495">
        <v>2165.8333333333335</v>
      </c>
      <c r="E401" s="495">
        <v>2135.8166666666671</v>
      </c>
      <c r="F401" s="495">
        <v>2116.0333333333338</v>
      </c>
      <c r="G401" s="495">
        <v>2086.0166666666673</v>
      </c>
      <c r="H401" s="495">
        <v>2185.6166666666668</v>
      </c>
      <c r="I401" s="495">
        <v>2215.6333333333332</v>
      </c>
      <c r="J401" s="495">
        <v>2235.4166666666665</v>
      </c>
      <c r="K401" s="494">
        <v>2195.85</v>
      </c>
      <c r="L401" s="494">
        <v>2146.0500000000002</v>
      </c>
      <c r="M401" s="494">
        <v>6.3289999999999999E-2</v>
      </c>
    </row>
    <row r="402" spans="1:13">
      <c r="A402" s="254">
        <v>392</v>
      </c>
      <c r="B402" s="497" t="s">
        <v>172</v>
      </c>
      <c r="C402" s="494">
        <v>6150.5</v>
      </c>
      <c r="D402" s="495">
        <v>6164.2666666666664</v>
      </c>
      <c r="E402" s="495">
        <v>6038.9833333333327</v>
      </c>
      <c r="F402" s="495">
        <v>5927.4666666666662</v>
      </c>
      <c r="G402" s="495">
        <v>5802.1833333333325</v>
      </c>
      <c r="H402" s="495">
        <v>6275.7833333333328</v>
      </c>
      <c r="I402" s="495">
        <v>6401.0666666666657</v>
      </c>
      <c r="J402" s="495">
        <v>6512.583333333333</v>
      </c>
      <c r="K402" s="494">
        <v>6289.55</v>
      </c>
      <c r="L402" s="494">
        <v>6052.75</v>
      </c>
      <c r="M402" s="494">
        <v>1.7239599999999999</v>
      </c>
    </row>
    <row r="403" spans="1:13">
      <c r="A403" s="254">
        <v>393</v>
      </c>
      <c r="B403" s="497" t="s">
        <v>478</v>
      </c>
      <c r="C403" s="494">
        <v>7682.05</v>
      </c>
      <c r="D403" s="495">
        <v>7714.6500000000005</v>
      </c>
      <c r="E403" s="495">
        <v>7609.4000000000015</v>
      </c>
      <c r="F403" s="495">
        <v>7536.7500000000009</v>
      </c>
      <c r="G403" s="495">
        <v>7431.5000000000018</v>
      </c>
      <c r="H403" s="495">
        <v>7787.3000000000011</v>
      </c>
      <c r="I403" s="495">
        <v>7892.5499999999993</v>
      </c>
      <c r="J403" s="495">
        <v>7965.2000000000007</v>
      </c>
      <c r="K403" s="494">
        <v>7819.9</v>
      </c>
      <c r="L403" s="494">
        <v>7642</v>
      </c>
      <c r="M403" s="494">
        <v>0.23848</v>
      </c>
    </row>
    <row r="404" spans="1:13">
      <c r="A404" s="254">
        <v>394</v>
      </c>
      <c r="B404" s="497" t="s">
        <v>479</v>
      </c>
      <c r="C404" s="494">
        <v>5029.8</v>
      </c>
      <c r="D404" s="495">
        <v>5048.55</v>
      </c>
      <c r="E404" s="495">
        <v>4933.5</v>
      </c>
      <c r="F404" s="495">
        <v>4837.2</v>
      </c>
      <c r="G404" s="495">
        <v>4722.1499999999996</v>
      </c>
      <c r="H404" s="495">
        <v>5144.8500000000004</v>
      </c>
      <c r="I404" s="495">
        <v>5259.9000000000015</v>
      </c>
      <c r="J404" s="495">
        <v>5356.2000000000007</v>
      </c>
      <c r="K404" s="494">
        <v>5163.6000000000004</v>
      </c>
      <c r="L404" s="494">
        <v>4952.25</v>
      </c>
      <c r="M404" s="494">
        <v>8.1939999999999999E-2</v>
      </c>
    </row>
    <row r="405" spans="1:13">
      <c r="A405" s="254">
        <v>395</v>
      </c>
      <c r="B405" s="497" t="s">
        <v>759</v>
      </c>
      <c r="C405" s="494">
        <v>87.9</v>
      </c>
      <c r="D405" s="495">
        <v>88.733333333333348</v>
      </c>
      <c r="E405" s="495">
        <v>86.566666666666691</v>
      </c>
      <c r="F405" s="495">
        <v>85.233333333333348</v>
      </c>
      <c r="G405" s="495">
        <v>83.066666666666691</v>
      </c>
      <c r="H405" s="495">
        <v>90.066666666666691</v>
      </c>
      <c r="I405" s="495">
        <v>92.233333333333348</v>
      </c>
      <c r="J405" s="495">
        <v>93.566666666666691</v>
      </c>
      <c r="K405" s="494">
        <v>90.9</v>
      </c>
      <c r="L405" s="494">
        <v>87.4</v>
      </c>
      <c r="M405" s="494">
        <v>3.8640400000000001</v>
      </c>
    </row>
    <row r="406" spans="1:13">
      <c r="A406" s="254">
        <v>396</v>
      </c>
      <c r="B406" s="497" t="s">
        <v>480</v>
      </c>
      <c r="C406" s="494">
        <v>362.15</v>
      </c>
      <c r="D406" s="495">
        <v>366.01666666666665</v>
      </c>
      <c r="E406" s="495">
        <v>357.13333333333333</v>
      </c>
      <c r="F406" s="495">
        <v>352.11666666666667</v>
      </c>
      <c r="G406" s="495">
        <v>343.23333333333335</v>
      </c>
      <c r="H406" s="495">
        <v>371.0333333333333</v>
      </c>
      <c r="I406" s="495">
        <v>379.91666666666663</v>
      </c>
      <c r="J406" s="495">
        <v>384.93333333333328</v>
      </c>
      <c r="K406" s="494">
        <v>374.9</v>
      </c>
      <c r="L406" s="494">
        <v>361</v>
      </c>
      <c r="M406" s="494">
        <v>0.75905</v>
      </c>
    </row>
    <row r="407" spans="1:13">
      <c r="A407" s="254">
        <v>397</v>
      </c>
      <c r="B407" s="497" t="s">
        <v>761</v>
      </c>
      <c r="C407" s="494">
        <v>253.45</v>
      </c>
      <c r="D407" s="495">
        <v>255.18333333333337</v>
      </c>
      <c r="E407" s="495">
        <v>250.36666666666673</v>
      </c>
      <c r="F407" s="495">
        <v>247.28333333333336</v>
      </c>
      <c r="G407" s="495">
        <v>242.46666666666673</v>
      </c>
      <c r="H407" s="495">
        <v>258.26666666666677</v>
      </c>
      <c r="I407" s="495">
        <v>263.08333333333337</v>
      </c>
      <c r="J407" s="495">
        <v>266.16666666666674</v>
      </c>
      <c r="K407" s="494">
        <v>260</v>
      </c>
      <c r="L407" s="494">
        <v>252.1</v>
      </c>
      <c r="M407" s="494">
        <v>3.4400300000000001</v>
      </c>
    </row>
    <row r="408" spans="1:13">
      <c r="A408" s="254">
        <v>398</v>
      </c>
      <c r="B408" s="497" t="s">
        <v>481</v>
      </c>
      <c r="C408" s="494">
        <v>2034.95</v>
      </c>
      <c r="D408" s="495">
        <v>2015.3333333333333</v>
      </c>
      <c r="E408" s="495">
        <v>1980.6666666666665</v>
      </c>
      <c r="F408" s="495">
        <v>1926.3833333333332</v>
      </c>
      <c r="G408" s="495">
        <v>1891.7166666666665</v>
      </c>
      <c r="H408" s="495">
        <v>2069.6166666666668</v>
      </c>
      <c r="I408" s="495">
        <v>2104.2833333333328</v>
      </c>
      <c r="J408" s="495">
        <v>2158.5666666666666</v>
      </c>
      <c r="K408" s="494">
        <v>2050</v>
      </c>
      <c r="L408" s="494">
        <v>1961.05</v>
      </c>
      <c r="M408" s="494">
        <v>8.1920000000000007E-2</v>
      </c>
    </row>
    <row r="409" spans="1:13">
      <c r="A409" s="254">
        <v>399</v>
      </c>
      <c r="B409" s="497" t="s">
        <v>482</v>
      </c>
      <c r="C409" s="494">
        <v>403.75</v>
      </c>
      <c r="D409" s="495">
        <v>399.98333333333335</v>
      </c>
      <c r="E409" s="495">
        <v>387.56666666666672</v>
      </c>
      <c r="F409" s="495">
        <v>371.38333333333338</v>
      </c>
      <c r="G409" s="495">
        <v>358.96666666666675</v>
      </c>
      <c r="H409" s="495">
        <v>416.16666666666669</v>
      </c>
      <c r="I409" s="495">
        <v>428.58333333333331</v>
      </c>
      <c r="J409" s="495">
        <v>444.76666666666665</v>
      </c>
      <c r="K409" s="494">
        <v>412.4</v>
      </c>
      <c r="L409" s="494">
        <v>383.8</v>
      </c>
      <c r="M409" s="494">
        <v>24.263000000000002</v>
      </c>
    </row>
    <row r="410" spans="1:13">
      <c r="A410" s="254">
        <v>400</v>
      </c>
      <c r="B410" s="497" t="s">
        <v>760</v>
      </c>
      <c r="C410" s="494">
        <v>99.25</v>
      </c>
      <c r="D410" s="495">
        <v>100</v>
      </c>
      <c r="E410" s="495">
        <v>97.8</v>
      </c>
      <c r="F410" s="495">
        <v>96.35</v>
      </c>
      <c r="G410" s="495">
        <v>94.149999999999991</v>
      </c>
      <c r="H410" s="495">
        <v>101.45</v>
      </c>
      <c r="I410" s="495">
        <v>103.64999999999999</v>
      </c>
      <c r="J410" s="495">
        <v>105.10000000000001</v>
      </c>
      <c r="K410" s="494">
        <v>102.2</v>
      </c>
      <c r="L410" s="494">
        <v>98.55</v>
      </c>
      <c r="M410" s="494">
        <v>17.585560000000001</v>
      </c>
    </row>
    <row r="411" spans="1:13">
      <c r="A411" s="254">
        <v>401</v>
      </c>
      <c r="B411" s="497" t="s">
        <v>483</v>
      </c>
      <c r="C411" s="494">
        <v>191.3</v>
      </c>
      <c r="D411" s="495">
        <v>191.41666666666666</v>
      </c>
      <c r="E411" s="495">
        <v>186.83333333333331</v>
      </c>
      <c r="F411" s="495">
        <v>182.36666666666665</v>
      </c>
      <c r="G411" s="495">
        <v>177.7833333333333</v>
      </c>
      <c r="H411" s="495">
        <v>195.88333333333333</v>
      </c>
      <c r="I411" s="495">
        <v>200.46666666666664</v>
      </c>
      <c r="J411" s="495">
        <v>204.93333333333334</v>
      </c>
      <c r="K411" s="494">
        <v>196</v>
      </c>
      <c r="L411" s="494">
        <v>186.95</v>
      </c>
      <c r="M411" s="494">
        <v>1.27321</v>
      </c>
    </row>
    <row r="412" spans="1:13">
      <c r="A412" s="254">
        <v>402</v>
      </c>
      <c r="B412" s="497" t="s">
        <v>170</v>
      </c>
      <c r="C412" s="494">
        <v>29320.7</v>
      </c>
      <c r="D412" s="495">
        <v>29675.833333333332</v>
      </c>
      <c r="E412" s="495">
        <v>28695.866666666665</v>
      </c>
      <c r="F412" s="495">
        <v>28071.033333333333</v>
      </c>
      <c r="G412" s="495">
        <v>27091.066666666666</v>
      </c>
      <c r="H412" s="495">
        <v>30300.666666666664</v>
      </c>
      <c r="I412" s="495">
        <v>31280.633333333331</v>
      </c>
      <c r="J412" s="495">
        <v>31905.466666666664</v>
      </c>
      <c r="K412" s="494">
        <v>30655.8</v>
      </c>
      <c r="L412" s="494">
        <v>29051</v>
      </c>
      <c r="M412" s="494">
        <v>0.72618000000000005</v>
      </c>
    </row>
    <row r="413" spans="1:13">
      <c r="A413" s="254">
        <v>403</v>
      </c>
      <c r="B413" s="497" t="s">
        <v>484</v>
      </c>
      <c r="C413" s="494">
        <v>1430.35</v>
      </c>
      <c r="D413" s="495">
        <v>1431.3833333333332</v>
      </c>
      <c r="E413" s="495">
        <v>1403.7666666666664</v>
      </c>
      <c r="F413" s="495">
        <v>1377.1833333333332</v>
      </c>
      <c r="G413" s="495">
        <v>1349.5666666666664</v>
      </c>
      <c r="H413" s="495">
        <v>1457.9666666666665</v>
      </c>
      <c r="I413" s="495">
        <v>1485.5833333333333</v>
      </c>
      <c r="J413" s="495">
        <v>1512.1666666666665</v>
      </c>
      <c r="K413" s="494">
        <v>1459</v>
      </c>
      <c r="L413" s="494">
        <v>1404.8</v>
      </c>
      <c r="M413" s="494">
        <v>0.12489</v>
      </c>
    </row>
    <row r="414" spans="1:13">
      <c r="A414" s="254">
        <v>404</v>
      </c>
      <c r="B414" s="497" t="s">
        <v>173</v>
      </c>
      <c r="C414" s="494">
        <v>1345.05</v>
      </c>
      <c r="D414" s="495">
        <v>1351.2166666666667</v>
      </c>
      <c r="E414" s="495">
        <v>1316.4333333333334</v>
      </c>
      <c r="F414" s="495">
        <v>1287.8166666666666</v>
      </c>
      <c r="G414" s="495">
        <v>1253.0333333333333</v>
      </c>
      <c r="H414" s="495">
        <v>1379.8333333333335</v>
      </c>
      <c r="I414" s="495">
        <v>1414.6166666666668</v>
      </c>
      <c r="J414" s="495">
        <v>1443.2333333333336</v>
      </c>
      <c r="K414" s="494">
        <v>1386</v>
      </c>
      <c r="L414" s="494">
        <v>1322.6</v>
      </c>
      <c r="M414" s="494">
        <v>24.997450000000001</v>
      </c>
    </row>
    <row r="415" spans="1:13">
      <c r="A415" s="254">
        <v>405</v>
      </c>
      <c r="B415" s="497" t="s">
        <v>171</v>
      </c>
      <c r="C415" s="494">
        <v>1795.9</v>
      </c>
      <c r="D415" s="495">
        <v>1799.8999999999999</v>
      </c>
      <c r="E415" s="495">
        <v>1769.9999999999998</v>
      </c>
      <c r="F415" s="495">
        <v>1744.1</v>
      </c>
      <c r="G415" s="495">
        <v>1714.1999999999998</v>
      </c>
      <c r="H415" s="495">
        <v>1825.7999999999997</v>
      </c>
      <c r="I415" s="495">
        <v>1855.6999999999998</v>
      </c>
      <c r="J415" s="495">
        <v>1881.5999999999997</v>
      </c>
      <c r="K415" s="494">
        <v>1829.8</v>
      </c>
      <c r="L415" s="494">
        <v>1774</v>
      </c>
      <c r="M415" s="494">
        <v>2.33616</v>
      </c>
    </row>
    <row r="416" spans="1:13">
      <c r="A416" s="254">
        <v>406</v>
      </c>
      <c r="B416" s="497" t="s">
        <v>485</v>
      </c>
      <c r="C416" s="494">
        <v>502.85</v>
      </c>
      <c r="D416" s="495">
        <v>508.2166666666667</v>
      </c>
      <c r="E416" s="495">
        <v>478.63333333333344</v>
      </c>
      <c r="F416" s="495">
        <v>454.41666666666674</v>
      </c>
      <c r="G416" s="495">
        <v>424.83333333333348</v>
      </c>
      <c r="H416" s="495">
        <v>532.43333333333339</v>
      </c>
      <c r="I416" s="495">
        <v>562.01666666666665</v>
      </c>
      <c r="J416" s="495">
        <v>586.23333333333335</v>
      </c>
      <c r="K416" s="494">
        <v>537.79999999999995</v>
      </c>
      <c r="L416" s="494">
        <v>484</v>
      </c>
      <c r="M416" s="494">
        <v>8.9879499999999997</v>
      </c>
    </row>
    <row r="417" spans="1:13">
      <c r="A417" s="254">
        <v>407</v>
      </c>
      <c r="B417" s="497" t="s">
        <v>486</v>
      </c>
      <c r="C417" s="494">
        <v>1248.5</v>
      </c>
      <c r="D417" s="495">
        <v>1258.6499999999999</v>
      </c>
      <c r="E417" s="495">
        <v>1232.8999999999996</v>
      </c>
      <c r="F417" s="495">
        <v>1217.2999999999997</v>
      </c>
      <c r="G417" s="495">
        <v>1191.5499999999995</v>
      </c>
      <c r="H417" s="495">
        <v>1274.2499999999998</v>
      </c>
      <c r="I417" s="495">
        <v>1300.0000000000002</v>
      </c>
      <c r="J417" s="495">
        <v>1315.6</v>
      </c>
      <c r="K417" s="494">
        <v>1284.4000000000001</v>
      </c>
      <c r="L417" s="494">
        <v>1243.05</v>
      </c>
      <c r="M417" s="494">
        <v>0.11201999999999999</v>
      </c>
    </row>
    <row r="418" spans="1:13">
      <c r="A418" s="254">
        <v>408</v>
      </c>
      <c r="B418" s="497" t="s">
        <v>762</v>
      </c>
      <c r="C418" s="494">
        <v>1452.7</v>
      </c>
      <c r="D418" s="495">
        <v>1470.5666666666666</v>
      </c>
      <c r="E418" s="495">
        <v>1424.1333333333332</v>
      </c>
      <c r="F418" s="495">
        <v>1395.5666666666666</v>
      </c>
      <c r="G418" s="495">
        <v>1349.1333333333332</v>
      </c>
      <c r="H418" s="495">
        <v>1499.1333333333332</v>
      </c>
      <c r="I418" s="495">
        <v>1545.5666666666666</v>
      </c>
      <c r="J418" s="495">
        <v>1574.1333333333332</v>
      </c>
      <c r="K418" s="494">
        <v>1517</v>
      </c>
      <c r="L418" s="494">
        <v>1442</v>
      </c>
      <c r="M418" s="494">
        <v>1.2100599999999999</v>
      </c>
    </row>
    <row r="419" spans="1:13">
      <c r="A419" s="254">
        <v>409</v>
      </c>
      <c r="B419" s="497" t="s">
        <v>487</v>
      </c>
      <c r="C419" s="494">
        <v>580.15</v>
      </c>
      <c r="D419" s="495">
        <v>585.4</v>
      </c>
      <c r="E419" s="495">
        <v>569.75</v>
      </c>
      <c r="F419" s="495">
        <v>559.35</v>
      </c>
      <c r="G419" s="495">
        <v>543.70000000000005</v>
      </c>
      <c r="H419" s="495">
        <v>595.79999999999995</v>
      </c>
      <c r="I419" s="495">
        <v>611.44999999999982</v>
      </c>
      <c r="J419" s="495">
        <v>621.84999999999991</v>
      </c>
      <c r="K419" s="494">
        <v>601.04999999999995</v>
      </c>
      <c r="L419" s="494">
        <v>575</v>
      </c>
      <c r="M419" s="494">
        <v>0.91881000000000002</v>
      </c>
    </row>
    <row r="420" spans="1:13">
      <c r="A420" s="254">
        <v>410</v>
      </c>
      <c r="B420" s="497" t="s">
        <v>488</v>
      </c>
      <c r="C420" s="494">
        <v>7.75</v>
      </c>
      <c r="D420" s="495">
        <v>7.8</v>
      </c>
      <c r="E420" s="495">
        <v>7.6499999999999995</v>
      </c>
      <c r="F420" s="495">
        <v>7.55</v>
      </c>
      <c r="G420" s="495">
        <v>7.3999999999999995</v>
      </c>
      <c r="H420" s="495">
        <v>7.8999999999999995</v>
      </c>
      <c r="I420" s="495">
        <v>8.0500000000000007</v>
      </c>
      <c r="J420" s="495">
        <v>8.1499999999999986</v>
      </c>
      <c r="K420" s="494">
        <v>7.95</v>
      </c>
      <c r="L420" s="494">
        <v>7.7</v>
      </c>
      <c r="M420" s="494">
        <v>84.921539999999993</v>
      </c>
    </row>
    <row r="421" spans="1:13">
      <c r="A421" s="254">
        <v>411</v>
      </c>
      <c r="B421" s="497" t="s">
        <v>763</v>
      </c>
      <c r="C421" s="494">
        <v>61.45</v>
      </c>
      <c r="D421" s="495">
        <v>61.79999999999999</v>
      </c>
      <c r="E421" s="495">
        <v>60.199999999999982</v>
      </c>
      <c r="F421" s="495">
        <v>58.949999999999989</v>
      </c>
      <c r="G421" s="495">
        <v>57.34999999999998</v>
      </c>
      <c r="H421" s="495">
        <v>63.049999999999983</v>
      </c>
      <c r="I421" s="495">
        <v>64.649999999999991</v>
      </c>
      <c r="J421" s="495">
        <v>65.899999999999977</v>
      </c>
      <c r="K421" s="494">
        <v>63.4</v>
      </c>
      <c r="L421" s="494">
        <v>60.55</v>
      </c>
      <c r="M421" s="494">
        <v>72.573599999999999</v>
      </c>
    </row>
    <row r="422" spans="1:13">
      <c r="A422" s="254">
        <v>412</v>
      </c>
      <c r="B422" s="497" t="s">
        <v>489</v>
      </c>
      <c r="C422" s="494">
        <v>97</v>
      </c>
      <c r="D422" s="495">
        <v>98.683333333333337</v>
      </c>
      <c r="E422" s="495">
        <v>93.966666666666669</v>
      </c>
      <c r="F422" s="495">
        <v>90.933333333333337</v>
      </c>
      <c r="G422" s="495">
        <v>86.216666666666669</v>
      </c>
      <c r="H422" s="495">
        <v>101.71666666666667</v>
      </c>
      <c r="I422" s="495">
        <v>106.43333333333334</v>
      </c>
      <c r="J422" s="495">
        <v>109.46666666666667</v>
      </c>
      <c r="K422" s="494">
        <v>103.4</v>
      </c>
      <c r="L422" s="494">
        <v>95.65</v>
      </c>
      <c r="M422" s="494">
        <v>5.10372</v>
      </c>
    </row>
    <row r="423" spans="1:13">
      <c r="A423" s="254">
        <v>413</v>
      </c>
      <c r="B423" s="497" t="s">
        <v>169</v>
      </c>
      <c r="C423" s="494">
        <v>329.5</v>
      </c>
      <c r="D423" s="495">
        <v>332.0333333333333</v>
      </c>
      <c r="E423" s="495">
        <v>324.16666666666663</v>
      </c>
      <c r="F423" s="495">
        <v>318.83333333333331</v>
      </c>
      <c r="G423" s="495">
        <v>310.96666666666664</v>
      </c>
      <c r="H423" s="495">
        <v>337.36666666666662</v>
      </c>
      <c r="I423" s="495">
        <v>345.23333333333329</v>
      </c>
      <c r="J423" s="495">
        <v>350.56666666666661</v>
      </c>
      <c r="K423" s="494">
        <v>339.9</v>
      </c>
      <c r="L423" s="494">
        <v>326.7</v>
      </c>
      <c r="M423" s="494">
        <v>412.96147000000002</v>
      </c>
    </row>
    <row r="424" spans="1:13">
      <c r="A424" s="254">
        <v>414</v>
      </c>
      <c r="B424" s="497" t="s">
        <v>168</v>
      </c>
      <c r="C424" s="494">
        <v>89</v>
      </c>
      <c r="D424" s="495">
        <v>89.616666666666674</v>
      </c>
      <c r="E424" s="495">
        <v>87.083333333333343</v>
      </c>
      <c r="F424" s="495">
        <v>85.166666666666671</v>
      </c>
      <c r="G424" s="495">
        <v>82.63333333333334</v>
      </c>
      <c r="H424" s="495">
        <v>91.533333333333346</v>
      </c>
      <c r="I424" s="495">
        <v>94.066666666666677</v>
      </c>
      <c r="J424" s="495">
        <v>95.983333333333348</v>
      </c>
      <c r="K424" s="494">
        <v>92.15</v>
      </c>
      <c r="L424" s="494">
        <v>87.7</v>
      </c>
      <c r="M424" s="494">
        <v>360.41449</v>
      </c>
    </row>
    <row r="425" spans="1:13">
      <c r="A425" s="254">
        <v>415</v>
      </c>
      <c r="B425" s="497" t="s">
        <v>766</v>
      </c>
      <c r="C425" s="494">
        <v>315.60000000000002</v>
      </c>
      <c r="D425" s="495">
        <v>315.2166666666667</v>
      </c>
      <c r="E425" s="495">
        <v>306.68333333333339</v>
      </c>
      <c r="F425" s="495">
        <v>297.76666666666671</v>
      </c>
      <c r="G425" s="495">
        <v>289.23333333333341</v>
      </c>
      <c r="H425" s="495">
        <v>324.13333333333338</v>
      </c>
      <c r="I425" s="495">
        <v>332.66666666666669</v>
      </c>
      <c r="J425" s="495">
        <v>341.58333333333337</v>
      </c>
      <c r="K425" s="494">
        <v>323.75</v>
      </c>
      <c r="L425" s="494">
        <v>306.3</v>
      </c>
      <c r="M425" s="494">
        <v>17.07047</v>
      </c>
    </row>
    <row r="426" spans="1:13">
      <c r="A426" s="254">
        <v>416</v>
      </c>
      <c r="B426" s="497" t="s">
        <v>836</v>
      </c>
      <c r="C426" s="494">
        <v>225.1</v>
      </c>
      <c r="D426" s="495">
        <v>226</v>
      </c>
      <c r="E426" s="495">
        <v>222.5</v>
      </c>
      <c r="F426" s="495">
        <v>219.9</v>
      </c>
      <c r="G426" s="495">
        <v>216.4</v>
      </c>
      <c r="H426" s="495">
        <v>228.6</v>
      </c>
      <c r="I426" s="495">
        <v>232.1</v>
      </c>
      <c r="J426" s="495">
        <v>234.7</v>
      </c>
      <c r="K426" s="494">
        <v>229.5</v>
      </c>
      <c r="L426" s="494">
        <v>223.4</v>
      </c>
      <c r="M426" s="494">
        <v>4.9057700000000004</v>
      </c>
    </row>
    <row r="427" spans="1:13">
      <c r="A427" s="254">
        <v>417</v>
      </c>
      <c r="B427" s="497" t="s">
        <v>174</v>
      </c>
      <c r="C427" s="494">
        <v>901.5</v>
      </c>
      <c r="D427" s="495">
        <v>907.73333333333323</v>
      </c>
      <c r="E427" s="495">
        <v>888.46666666666647</v>
      </c>
      <c r="F427" s="495">
        <v>875.43333333333328</v>
      </c>
      <c r="G427" s="495">
        <v>856.16666666666652</v>
      </c>
      <c r="H427" s="495">
        <v>920.76666666666642</v>
      </c>
      <c r="I427" s="495">
        <v>940.03333333333308</v>
      </c>
      <c r="J427" s="495">
        <v>953.06666666666638</v>
      </c>
      <c r="K427" s="494">
        <v>927</v>
      </c>
      <c r="L427" s="494">
        <v>894.7</v>
      </c>
      <c r="M427" s="494">
        <v>8.1657200000000003</v>
      </c>
    </row>
    <row r="428" spans="1:13">
      <c r="A428" s="254">
        <v>418</v>
      </c>
      <c r="B428" s="497" t="s">
        <v>490</v>
      </c>
      <c r="C428" s="494">
        <v>551.1</v>
      </c>
      <c r="D428" s="495">
        <v>548</v>
      </c>
      <c r="E428" s="495">
        <v>538.70000000000005</v>
      </c>
      <c r="F428" s="495">
        <v>526.30000000000007</v>
      </c>
      <c r="G428" s="495">
        <v>517.00000000000011</v>
      </c>
      <c r="H428" s="495">
        <v>560.4</v>
      </c>
      <c r="I428" s="495">
        <v>569.69999999999993</v>
      </c>
      <c r="J428" s="495">
        <v>582.09999999999991</v>
      </c>
      <c r="K428" s="494">
        <v>557.29999999999995</v>
      </c>
      <c r="L428" s="494">
        <v>535.6</v>
      </c>
      <c r="M428" s="494">
        <v>1.6200699999999999</v>
      </c>
    </row>
    <row r="429" spans="1:13">
      <c r="A429" s="254">
        <v>419</v>
      </c>
      <c r="B429" s="497" t="s">
        <v>793</v>
      </c>
      <c r="C429" s="494">
        <v>289.95</v>
      </c>
      <c r="D429" s="495">
        <v>288.08333333333331</v>
      </c>
      <c r="E429" s="495">
        <v>284.26666666666665</v>
      </c>
      <c r="F429" s="495">
        <v>278.58333333333331</v>
      </c>
      <c r="G429" s="495">
        <v>274.76666666666665</v>
      </c>
      <c r="H429" s="495">
        <v>293.76666666666665</v>
      </c>
      <c r="I429" s="495">
        <v>297.58333333333337</v>
      </c>
      <c r="J429" s="495">
        <v>303.26666666666665</v>
      </c>
      <c r="K429" s="494">
        <v>291.89999999999998</v>
      </c>
      <c r="L429" s="494">
        <v>282.39999999999998</v>
      </c>
      <c r="M429" s="494">
        <v>4.4246800000000004</v>
      </c>
    </row>
    <row r="430" spans="1:13">
      <c r="A430" s="254">
        <v>420</v>
      </c>
      <c r="B430" s="497" t="s">
        <v>491</v>
      </c>
      <c r="C430" s="494">
        <v>165.5</v>
      </c>
      <c r="D430" s="495">
        <v>165.48333333333335</v>
      </c>
      <c r="E430" s="495">
        <v>159.66666666666669</v>
      </c>
      <c r="F430" s="495">
        <v>153.83333333333334</v>
      </c>
      <c r="G430" s="495">
        <v>148.01666666666668</v>
      </c>
      <c r="H430" s="495">
        <v>171.31666666666669</v>
      </c>
      <c r="I430" s="495">
        <v>177.13333333333335</v>
      </c>
      <c r="J430" s="495">
        <v>182.9666666666667</v>
      </c>
      <c r="K430" s="494">
        <v>171.3</v>
      </c>
      <c r="L430" s="494">
        <v>159.65</v>
      </c>
      <c r="M430" s="494">
        <v>15.90667</v>
      </c>
    </row>
    <row r="431" spans="1:13">
      <c r="A431" s="254">
        <v>421</v>
      </c>
      <c r="B431" s="497" t="s">
        <v>175</v>
      </c>
      <c r="C431" s="494">
        <v>645.15</v>
      </c>
      <c r="D431" s="495">
        <v>647.93333333333339</v>
      </c>
      <c r="E431" s="495">
        <v>636.36666666666679</v>
      </c>
      <c r="F431" s="495">
        <v>627.58333333333337</v>
      </c>
      <c r="G431" s="495">
        <v>616.01666666666677</v>
      </c>
      <c r="H431" s="495">
        <v>656.71666666666681</v>
      </c>
      <c r="I431" s="495">
        <v>668.28333333333342</v>
      </c>
      <c r="J431" s="495">
        <v>677.06666666666683</v>
      </c>
      <c r="K431" s="494">
        <v>659.5</v>
      </c>
      <c r="L431" s="494">
        <v>639.15</v>
      </c>
      <c r="M431" s="494">
        <v>138.31258</v>
      </c>
    </row>
    <row r="432" spans="1:13">
      <c r="A432" s="254">
        <v>422</v>
      </c>
      <c r="B432" s="497" t="s">
        <v>176</v>
      </c>
      <c r="C432" s="494">
        <v>466.65</v>
      </c>
      <c r="D432" s="495">
        <v>465.23333333333335</v>
      </c>
      <c r="E432" s="495">
        <v>458.7166666666667</v>
      </c>
      <c r="F432" s="495">
        <v>450.78333333333336</v>
      </c>
      <c r="G432" s="495">
        <v>444.26666666666671</v>
      </c>
      <c r="H432" s="495">
        <v>473.16666666666669</v>
      </c>
      <c r="I432" s="495">
        <v>479.68333333333334</v>
      </c>
      <c r="J432" s="495">
        <v>487.61666666666667</v>
      </c>
      <c r="K432" s="494">
        <v>471.75</v>
      </c>
      <c r="L432" s="494">
        <v>457.3</v>
      </c>
      <c r="M432" s="494">
        <v>13.87405</v>
      </c>
    </row>
    <row r="433" spans="1:13">
      <c r="A433" s="254">
        <v>423</v>
      </c>
      <c r="B433" s="497" t="s">
        <v>492</v>
      </c>
      <c r="C433" s="494">
        <v>2273.9499999999998</v>
      </c>
      <c r="D433" s="495">
        <v>2307.4666666666667</v>
      </c>
      <c r="E433" s="495">
        <v>2216.4833333333336</v>
      </c>
      <c r="F433" s="495">
        <v>2159.0166666666669</v>
      </c>
      <c r="G433" s="495">
        <v>2068.0333333333338</v>
      </c>
      <c r="H433" s="495">
        <v>2364.9333333333334</v>
      </c>
      <c r="I433" s="495">
        <v>2455.9166666666661</v>
      </c>
      <c r="J433" s="495">
        <v>2513.3833333333332</v>
      </c>
      <c r="K433" s="494">
        <v>2398.4499999999998</v>
      </c>
      <c r="L433" s="494">
        <v>2250</v>
      </c>
      <c r="M433" s="494">
        <v>0.16333</v>
      </c>
    </row>
    <row r="434" spans="1:13">
      <c r="A434" s="254">
        <v>424</v>
      </c>
      <c r="B434" s="497" t="s">
        <v>493</v>
      </c>
      <c r="C434" s="494">
        <v>675.65</v>
      </c>
      <c r="D434" s="495">
        <v>677.38333333333333</v>
      </c>
      <c r="E434" s="495">
        <v>665.76666666666665</v>
      </c>
      <c r="F434" s="495">
        <v>655.88333333333333</v>
      </c>
      <c r="G434" s="495">
        <v>644.26666666666665</v>
      </c>
      <c r="H434" s="495">
        <v>687.26666666666665</v>
      </c>
      <c r="I434" s="495">
        <v>698.88333333333321</v>
      </c>
      <c r="J434" s="495">
        <v>708.76666666666665</v>
      </c>
      <c r="K434" s="494">
        <v>689</v>
      </c>
      <c r="L434" s="494">
        <v>667.5</v>
      </c>
      <c r="M434" s="494">
        <v>0.69979999999999998</v>
      </c>
    </row>
    <row r="435" spans="1:13">
      <c r="A435" s="254">
        <v>425</v>
      </c>
      <c r="B435" s="497" t="s">
        <v>494</v>
      </c>
      <c r="C435" s="494">
        <v>275.45</v>
      </c>
      <c r="D435" s="495">
        <v>276.34999999999997</v>
      </c>
      <c r="E435" s="495">
        <v>271.29999999999995</v>
      </c>
      <c r="F435" s="495">
        <v>267.14999999999998</v>
      </c>
      <c r="G435" s="495">
        <v>262.09999999999997</v>
      </c>
      <c r="H435" s="495">
        <v>280.49999999999994</v>
      </c>
      <c r="I435" s="495">
        <v>285.55</v>
      </c>
      <c r="J435" s="495">
        <v>289.69999999999993</v>
      </c>
      <c r="K435" s="494">
        <v>281.39999999999998</v>
      </c>
      <c r="L435" s="494">
        <v>272.2</v>
      </c>
      <c r="M435" s="494">
        <v>1.4198999999999999</v>
      </c>
    </row>
    <row r="436" spans="1:13">
      <c r="A436" s="254">
        <v>426</v>
      </c>
      <c r="B436" s="497" t="s">
        <v>495</v>
      </c>
      <c r="C436" s="494">
        <v>254.7</v>
      </c>
      <c r="D436" s="495">
        <v>257.41666666666669</v>
      </c>
      <c r="E436" s="495">
        <v>249.53333333333336</v>
      </c>
      <c r="F436" s="495">
        <v>244.36666666666667</v>
      </c>
      <c r="G436" s="495">
        <v>236.48333333333335</v>
      </c>
      <c r="H436" s="495">
        <v>262.58333333333337</v>
      </c>
      <c r="I436" s="495">
        <v>270.4666666666667</v>
      </c>
      <c r="J436" s="495">
        <v>275.63333333333338</v>
      </c>
      <c r="K436" s="494">
        <v>265.3</v>
      </c>
      <c r="L436" s="494">
        <v>252.25</v>
      </c>
      <c r="M436" s="494">
        <v>1.99543</v>
      </c>
    </row>
    <row r="437" spans="1:13">
      <c r="A437" s="254">
        <v>427</v>
      </c>
      <c r="B437" s="497" t="s">
        <v>496</v>
      </c>
      <c r="C437" s="494">
        <v>1989.75</v>
      </c>
      <c r="D437" s="495">
        <v>1989.5666666666666</v>
      </c>
      <c r="E437" s="495">
        <v>1975.1833333333332</v>
      </c>
      <c r="F437" s="495">
        <v>1960.6166666666666</v>
      </c>
      <c r="G437" s="495">
        <v>1946.2333333333331</v>
      </c>
      <c r="H437" s="495">
        <v>2004.1333333333332</v>
      </c>
      <c r="I437" s="495">
        <v>2018.5166666666664</v>
      </c>
      <c r="J437" s="495">
        <v>2033.0833333333333</v>
      </c>
      <c r="K437" s="494">
        <v>2003.95</v>
      </c>
      <c r="L437" s="494">
        <v>1975</v>
      </c>
      <c r="M437" s="494">
        <v>0.73633999999999999</v>
      </c>
    </row>
    <row r="438" spans="1:13">
      <c r="A438" s="254">
        <v>428</v>
      </c>
      <c r="B438" s="497" t="s">
        <v>764</v>
      </c>
      <c r="C438" s="494">
        <v>639.4</v>
      </c>
      <c r="D438" s="495">
        <v>632.16666666666663</v>
      </c>
      <c r="E438" s="495">
        <v>592.33333333333326</v>
      </c>
      <c r="F438" s="495">
        <v>545.26666666666665</v>
      </c>
      <c r="G438" s="495">
        <v>505.43333333333328</v>
      </c>
      <c r="H438" s="495">
        <v>679.23333333333323</v>
      </c>
      <c r="I438" s="495">
        <v>719.06666666666649</v>
      </c>
      <c r="J438" s="495">
        <v>766.13333333333321</v>
      </c>
      <c r="K438" s="494">
        <v>672</v>
      </c>
      <c r="L438" s="494">
        <v>585.1</v>
      </c>
      <c r="M438" s="494">
        <v>11.05969</v>
      </c>
    </row>
    <row r="439" spans="1:13">
      <c r="A439" s="254">
        <v>429</v>
      </c>
      <c r="B439" s="497" t="s">
        <v>814</v>
      </c>
      <c r="C439" s="494">
        <v>496.3</v>
      </c>
      <c r="D439" s="495">
        <v>492.95</v>
      </c>
      <c r="E439" s="495">
        <v>481.9</v>
      </c>
      <c r="F439" s="495">
        <v>467.5</v>
      </c>
      <c r="G439" s="495">
        <v>456.45</v>
      </c>
      <c r="H439" s="495">
        <v>507.34999999999997</v>
      </c>
      <c r="I439" s="495">
        <v>518.40000000000009</v>
      </c>
      <c r="J439" s="495">
        <v>532.79999999999995</v>
      </c>
      <c r="K439" s="494">
        <v>504</v>
      </c>
      <c r="L439" s="494">
        <v>478.55</v>
      </c>
      <c r="M439" s="494">
        <v>4.7222200000000001</v>
      </c>
    </row>
    <row r="440" spans="1:13">
      <c r="A440" s="254">
        <v>430</v>
      </c>
      <c r="B440" s="497" t="s">
        <v>497</v>
      </c>
      <c r="C440" s="494">
        <v>4.55</v>
      </c>
      <c r="D440" s="495">
        <v>4.6000000000000005</v>
      </c>
      <c r="E440" s="495">
        <v>4.4500000000000011</v>
      </c>
      <c r="F440" s="495">
        <v>4.3500000000000005</v>
      </c>
      <c r="G440" s="495">
        <v>4.2000000000000011</v>
      </c>
      <c r="H440" s="495">
        <v>4.7000000000000011</v>
      </c>
      <c r="I440" s="495">
        <v>4.8500000000000014</v>
      </c>
      <c r="J440" s="495">
        <v>4.9500000000000011</v>
      </c>
      <c r="K440" s="494">
        <v>4.75</v>
      </c>
      <c r="L440" s="494">
        <v>4.5</v>
      </c>
      <c r="M440" s="494">
        <v>120.74824</v>
      </c>
    </row>
    <row r="441" spans="1:13">
      <c r="A441" s="254">
        <v>431</v>
      </c>
      <c r="B441" s="497" t="s">
        <v>498</v>
      </c>
      <c r="C441" s="494">
        <v>128.55000000000001</v>
      </c>
      <c r="D441" s="495">
        <v>128.95000000000002</v>
      </c>
      <c r="E441" s="495">
        <v>125.75000000000003</v>
      </c>
      <c r="F441" s="495">
        <v>122.95000000000002</v>
      </c>
      <c r="G441" s="495">
        <v>119.75000000000003</v>
      </c>
      <c r="H441" s="495">
        <v>131.75000000000003</v>
      </c>
      <c r="I441" s="495">
        <v>134.95000000000002</v>
      </c>
      <c r="J441" s="495">
        <v>137.75000000000003</v>
      </c>
      <c r="K441" s="494">
        <v>132.15</v>
      </c>
      <c r="L441" s="494">
        <v>126.15</v>
      </c>
      <c r="M441" s="494">
        <v>1.35124</v>
      </c>
    </row>
    <row r="442" spans="1:13">
      <c r="A442" s="254">
        <v>432</v>
      </c>
      <c r="B442" s="497" t="s">
        <v>765</v>
      </c>
      <c r="C442" s="494">
        <v>1370.2</v>
      </c>
      <c r="D442" s="495">
        <v>1373.5166666666664</v>
      </c>
      <c r="E442" s="495">
        <v>1349.0333333333328</v>
      </c>
      <c r="F442" s="495">
        <v>1327.8666666666663</v>
      </c>
      <c r="G442" s="495">
        <v>1303.3833333333328</v>
      </c>
      <c r="H442" s="495">
        <v>1394.6833333333329</v>
      </c>
      <c r="I442" s="495">
        <v>1419.1666666666665</v>
      </c>
      <c r="J442" s="495">
        <v>1440.333333333333</v>
      </c>
      <c r="K442" s="494">
        <v>1398</v>
      </c>
      <c r="L442" s="494">
        <v>1352.35</v>
      </c>
      <c r="M442" s="494">
        <v>0.14255999999999999</v>
      </c>
    </row>
    <row r="443" spans="1:13">
      <c r="A443" s="254">
        <v>433</v>
      </c>
      <c r="B443" s="497" t="s">
        <v>499</v>
      </c>
      <c r="C443" s="494">
        <v>1214.9000000000001</v>
      </c>
      <c r="D443" s="495">
        <v>1236.7</v>
      </c>
      <c r="E443" s="495">
        <v>1118.4000000000001</v>
      </c>
      <c r="F443" s="495">
        <v>1021.9000000000001</v>
      </c>
      <c r="G443" s="495">
        <v>903.60000000000014</v>
      </c>
      <c r="H443" s="495">
        <v>1333.2</v>
      </c>
      <c r="I443" s="495">
        <v>1451.4999999999998</v>
      </c>
      <c r="J443" s="495">
        <v>1548</v>
      </c>
      <c r="K443" s="494">
        <v>1355</v>
      </c>
      <c r="L443" s="494">
        <v>1140.2</v>
      </c>
      <c r="M443" s="494">
        <v>13.656090000000001</v>
      </c>
    </row>
    <row r="444" spans="1:13">
      <c r="A444" s="254">
        <v>434</v>
      </c>
      <c r="B444" s="497" t="s">
        <v>275</v>
      </c>
      <c r="C444" s="494">
        <v>598.1</v>
      </c>
      <c r="D444" s="495">
        <v>600.33333333333337</v>
      </c>
      <c r="E444" s="495">
        <v>589.86666666666679</v>
      </c>
      <c r="F444" s="495">
        <v>581.63333333333344</v>
      </c>
      <c r="G444" s="495">
        <v>571.16666666666686</v>
      </c>
      <c r="H444" s="495">
        <v>608.56666666666672</v>
      </c>
      <c r="I444" s="495">
        <v>619.03333333333319</v>
      </c>
      <c r="J444" s="495">
        <v>627.26666666666665</v>
      </c>
      <c r="K444" s="494">
        <v>610.79999999999995</v>
      </c>
      <c r="L444" s="494">
        <v>592.1</v>
      </c>
      <c r="M444" s="494">
        <v>5.4128600000000002</v>
      </c>
    </row>
    <row r="445" spans="1:13">
      <c r="A445" s="254">
        <v>435</v>
      </c>
      <c r="B445" s="497" t="s">
        <v>500</v>
      </c>
      <c r="C445" s="494">
        <v>833.35</v>
      </c>
      <c r="D445" s="495">
        <v>832.68333333333339</v>
      </c>
      <c r="E445" s="495">
        <v>818.36666666666679</v>
      </c>
      <c r="F445" s="495">
        <v>803.38333333333344</v>
      </c>
      <c r="G445" s="495">
        <v>789.06666666666683</v>
      </c>
      <c r="H445" s="495">
        <v>847.66666666666674</v>
      </c>
      <c r="I445" s="495">
        <v>861.98333333333335</v>
      </c>
      <c r="J445" s="495">
        <v>876.9666666666667</v>
      </c>
      <c r="K445" s="494">
        <v>847</v>
      </c>
      <c r="L445" s="494">
        <v>817.7</v>
      </c>
      <c r="M445" s="494">
        <v>0.13935</v>
      </c>
    </row>
    <row r="446" spans="1:13">
      <c r="A446" s="254">
        <v>436</v>
      </c>
      <c r="B446" s="497" t="s">
        <v>501</v>
      </c>
      <c r="C446" s="494">
        <v>449</v>
      </c>
      <c r="D446" s="495">
        <v>450.3</v>
      </c>
      <c r="E446" s="495">
        <v>441.05</v>
      </c>
      <c r="F446" s="495">
        <v>433.1</v>
      </c>
      <c r="G446" s="495">
        <v>423.85</v>
      </c>
      <c r="H446" s="495">
        <v>458.25</v>
      </c>
      <c r="I446" s="495">
        <v>467.5</v>
      </c>
      <c r="J446" s="495">
        <v>475.45</v>
      </c>
      <c r="K446" s="494">
        <v>459.55</v>
      </c>
      <c r="L446" s="494">
        <v>442.35</v>
      </c>
      <c r="M446" s="494">
        <v>0.18701000000000001</v>
      </c>
    </row>
    <row r="447" spans="1:13">
      <c r="A447" s="254">
        <v>437</v>
      </c>
      <c r="B447" s="497" t="s">
        <v>502</v>
      </c>
      <c r="C447" s="494">
        <v>7523.65</v>
      </c>
      <c r="D447" s="495">
        <v>7572.6833333333334</v>
      </c>
      <c r="E447" s="495">
        <v>7368.3666666666668</v>
      </c>
      <c r="F447" s="495">
        <v>7213.083333333333</v>
      </c>
      <c r="G447" s="495">
        <v>7008.7666666666664</v>
      </c>
      <c r="H447" s="495">
        <v>7727.9666666666672</v>
      </c>
      <c r="I447" s="495">
        <v>7932.2833333333347</v>
      </c>
      <c r="J447" s="495">
        <v>8087.5666666666675</v>
      </c>
      <c r="K447" s="494">
        <v>7777</v>
      </c>
      <c r="L447" s="494">
        <v>7417.4</v>
      </c>
      <c r="M447" s="494">
        <v>6.7030000000000006E-2</v>
      </c>
    </row>
    <row r="448" spans="1:13">
      <c r="A448" s="254">
        <v>438</v>
      </c>
      <c r="B448" s="497" t="s">
        <v>503</v>
      </c>
      <c r="C448" s="494">
        <v>272.7</v>
      </c>
      <c r="D448" s="495">
        <v>273.73333333333329</v>
      </c>
      <c r="E448" s="495">
        <v>267.31666666666661</v>
      </c>
      <c r="F448" s="495">
        <v>261.93333333333334</v>
      </c>
      <c r="G448" s="495">
        <v>255.51666666666665</v>
      </c>
      <c r="H448" s="495">
        <v>279.11666666666656</v>
      </c>
      <c r="I448" s="495">
        <v>285.53333333333319</v>
      </c>
      <c r="J448" s="495">
        <v>290.91666666666652</v>
      </c>
      <c r="K448" s="494">
        <v>280.14999999999998</v>
      </c>
      <c r="L448" s="494">
        <v>268.35000000000002</v>
      </c>
      <c r="M448" s="494">
        <v>0.33781</v>
      </c>
    </row>
    <row r="449" spans="1:13">
      <c r="A449" s="254">
        <v>439</v>
      </c>
      <c r="B449" s="497" t="s">
        <v>504</v>
      </c>
      <c r="C449" s="494">
        <v>27.55</v>
      </c>
      <c r="D449" s="495">
        <v>27.75</v>
      </c>
      <c r="E449" s="495">
        <v>27.15</v>
      </c>
      <c r="F449" s="495">
        <v>26.75</v>
      </c>
      <c r="G449" s="495">
        <v>26.15</v>
      </c>
      <c r="H449" s="495">
        <v>28.15</v>
      </c>
      <c r="I449" s="495">
        <v>28.75</v>
      </c>
      <c r="J449" s="495">
        <v>29.15</v>
      </c>
      <c r="K449" s="494">
        <v>28.35</v>
      </c>
      <c r="L449" s="494">
        <v>27.35</v>
      </c>
      <c r="M449" s="494">
        <v>47.840800000000002</v>
      </c>
    </row>
    <row r="450" spans="1:13">
      <c r="A450" s="254">
        <v>440</v>
      </c>
      <c r="B450" s="497" t="s">
        <v>188</v>
      </c>
      <c r="C450" s="494">
        <v>536.95000000000005</v>
      </c>
      <c r="D450" s="495">
        <v>539.1</v>
      </c>
      <c r="E450" s="495">
        <v>530.65000000000009</v>
      </c>
      <c r="F450" s="495">
        <v>524.35</v>
      </c>
      <c r="G450" s="495">
        <v>515.90000000000009</v>
      </c>
      <c r="H450" s="495">
        <v>545.40000000000009</v>
      </c>
      <c r="I450" s="495">
        <v>553.85000000000014</v>
      </c>
      <c r="J450" s="495">
        <v>560.15000000000009</v>
      </c>
      <c r="K450" s="494">
        <v>547.54999999999995</v>
      </c>
      <c r="L450" s="494">
        <v>532.79999999999995</v>
      </c>
      <c r="M450" s="494">
        <v>12.924799999999999</v>
      </c>
    </row>
    <row r="451" spans="1:13">
      <c r="A451" s="254">
        <v>441</v>
      </c>
      <c r="B451" s="497" t="s">
        <v>767</v>
      </c>
      <c r="C451" s="494">
        <v>14651.8</v>
      </c>
      <c r="D451" s="495">
        <v>15049.716666666667</v>
      </c>
      <c r="E451" s="495">
        <v>14104.733333333334</v>
      </c>
      <c r="F451" s="495">
        <v>13557.666666666666</v>
      </c>
      <c r="G451" s="495">
        <v>12612.683333333332</v>
      </c>
      <c r="H451" s="495">
        <v>15596.783333333335</v>
      </c>
      <c r="I451" s="495">
        <v>16541.76666666667</v>
      </c>
      <c r="J451" s="495">
        <v>17088.833333333336</v>
      </c>
      <c r="K451" s="494">
        <v>15994.7</v>
      </c>
      <c r="L451" s="494">
        <v>14502.65</v>
      </c>
      <c r="M451" s="494">
        <v>5.7340000000000002E-2</v>
      </c>
    </row>
    <row r="452" spans="1:13">
      <c r="A452" s="254">
        <v>442</v>
      </c>
      <c r="B452" s="497" t="s">
        <v>177</v>
      </c>
      <c r="C452" s="494">
        <v>724.6</v>
      </c>
      <c r="D452" s="495">
        <v>730.76666666666677</v>
      </c>
      <c r="E452" s="495">
        <v>712.58333333333348</v>
      </c>
      <c r="F452" s="495">
        <v>700.56666666666672</v>
      </c>
      <c r="G452" s="495">
        <v>682.38333333333344</v>
      </c>
      <c r="H452" s="495">
        <v>742.78333333333353</v>
      </c>
      <c r="I452" s="495">
        <v>760.9666666666667</v>
      </c>
      <c r="J452" s="495">
        <v>772.98333333333358</v>
      </c>
      <c r="K452" s="494">
        <v>748.95</v>
      </c>
      <c r="L452" s="494">
        <v>718.75</v>
      </c>
      <c r="M452" s="494">
        <v>35.713059999999999</v>
      </c>
    </row>
    <row r="453" spans="1:13">
      <c r="A453" s="254">
        <v>443</v>
      </c>
      <c r="B453" s="497" t="s">
        <v>768</v>
      </c>
      <c r="C453" s="494">
        <v>115.8</v>
      </c>
      <c r="D453" s="495">
        <v>115.81666666666666</v>
      </c>
      <c r="E453" s="495">
        <v>114.23333333333332</v>
      </c>
      <c r="F453" s="495">
        <v>112.66666666666666</v>
      </c>
      <c r="G453" s="495">
        <v>111.08333333333331</v>
      </c>
      <c r="H453" s="495">
        <v>117.38333333333333</v>
      </c>
      <c r="I453" s="495">
        <v>118.96666666666667</v>
      </c>
      <c r="J453" s="495">
        <v>120.53333333333333</v>
      </c>
      <c r="K453" s="494">
        <v>117.4</v>
      </c>
      <c r="L453" s="494">
        <v>114.25</v>
      </c>
      <c r="M453" s="494">
        <v>12.38772</v>
      </c>
    </row>
    <row r="454" spans="1:13">
      <c r="A454" s="254">
        <v>444</v>
      </c>
      <c r="B454" s="497" t="s">
        <v>769</v>
      </c>
      <c r="C454" s="494">
        <v>1128.5999999999999</v>
      </c>
      <c r="D454" s="495">
        <v>1125.9333333333334</v>
      </c>
      <c r="E454" s="495">
        <v>1101.8666666666668</v>
      </c>
      <c r="F454" s="495">
        <v>1075.1333333333334</v>
      </c>
      <c r="G454" s="495">
        <v>1051.0666666666668</v>
      </c>
      <c r="H454" s="495">
        <v>1152.6666666666667</v>
      </c>
      <c r="I454" s="495">
        <v>1176.7333333333333</v>
      </c>
      <c r="J454" s="495">
        <v>1203.4666666666667</v>
      </c>
      <c r="K454" s="494">
        <v>1150</v>
      </c>
      <c r="L454" s="494">
        <v>1099.2</v>
      </c>
      <c r="M454" s="494">
        <v>14.855880000000001</v>
      </c>
    </row>
    <row r="455" spans="1:13">
      <c r="A455" s="254">
        <v>445</v>
      </c>
      <c r="B455" s="497" t="s">
        <v>183</v>
      </c>
      <c r="C455" s="494">
        <v>3144.55</v>
      </c>
      <c r="D455" s="495">
        <v>3165.4166666666665</v>
      </c>
      <c r="E455" s="495">
        <v>3105.4833333333331</v>
      </c>
      <c r="F455" s="495">
        <v>3066.4166666666665</v>
      </c>
      <c r="G455" s="495">
        <v>3006.4833333333331</v>
      </c>
      <c r="H455" s="495">
        <v>3204.4833333333331</v>
      </c>
      <c r="I455" s="495">
        <v>3264.4166666666665</v>
      </c>
      <c r="J455" s="495">
        <v>3303.4833333333331</v>
      </c>
      <c r="K455" s="494">
        <v>3225.35</v>
      </c>
      <c r="L455" s="494">
        <v>3126.35</v>
      </c>
      <c r="M455" s="494">
        <v>31.41893</v>
      </c>
    </row>
    <row r="456" spans="1:13">
      <c r="A456" s="254">
        <v>446</v>
      </c>
      <c r="B456" s="497" t="s">
        <v>804</v>
      </c>
      <c r="C456" s="494">
        <v>680.1</v>
      </c>
      <c r="D456" s="495">
        <v>681.46666666666658</v>
      </c>
      <c r="E456" s="495">
        <v>664.93333333333317</v>
      </c>
      <c r="F456" s="495">
        <v>649.76666666666654</v>
      </c>
      <c r="G456" s="495">
        <v>633.23333333333312</v>
      </c>
      <c r="H456" s="495">
        <v>696.63333333333321</v>
      </c>
      <c r="I456" s="495">
        <v>713.16666666666674</v>
      </c>
      <c r="J456" s="495">
        <v>728.33333333333326</v>
      </c>
      <c r="K456" s="494">
        <v>698</v>
      </c>
      <c r="L456" s="494">
        <v>666.3</v>
      </c>
      <c r="M456" s="494">
        <v>82.30341</v>
      </c>
    </row>
    <row r="457" spans="1:13">
      <c r="A457" s="254">
        <v>447</v>
      </c>
      <c r="B457" s="497" t="s">
        <v>178</v>
      </c>
      <c r="C457" s="494">
        <v>2999.9</v>
      </c>
      <c r="D457" s="495">
        <v>3031.5666666666671</v>
      </c>
      <c r="E457" s="495">
        <v>2938.3333333333339</v>
      </c>
      <c r="F457" s="495">
        <v>2876.7666666666669</v>
      </c>
      <c r="G457" s="495">
        <v>2783.5333333333338</v>
      </c>
      <c r="H457" s="495">
        <v>3093.1333333333341</v>
      </c>
      <c r="I457" s="495">
        <v>3186.3666666666668</v>
      </c>
      <c r="J457" s="495">
        <v>3247.9333333333343</v>
      </c>
      <c r="K457" s="494">
        <v>3124.8</v>
      </c>
      <c r="L457" s="494">
        <v>2970</v>
      </c>
      <c r="M457" s="494">
        <v>2.3382800000000001</v>
      </c>
    </row>
    <row r="458" spans="1:13">
      <c r="A458" s="254">
        <v>448</v>
      </c>
      <c r="B458" s="497" t="s">
        <v>505</v>
      </c>
      <c r="C458" s="494">
        <v>981.8</v>
      </c>
      <c r="D458" s="495">
        <v>989.26666666666677</v>
      </c>
      <c r="E458" s="495">
        <v>972.53333333333353</v>
      </c>
      <c r="F458" s="495">
        <v>963.26666666666677</v>
      </c>
      <c r="G458" s="495">
        <v>946.53333333333353</v>
      </c>
      <c r="H458" s="495">
        <v>998.53333333333353</v>
      </c>
      <c r="I458" s="495">
        <v>1015.2666666666669</v>
      </c>
      <c r="J458" s="495">
        <v>1024.5333333333335</v>
      </c>
      <c r="K458" s="494">
        <v>1006</v>
      </c>
      <c r="L458" s="494">
        <v>980</v>
      </c>
      <c r="M458" s="494">
        <v>0.24389</v>
      </c>
    </row>
    <row r="459" spans="1:13">
      <c r="A459" s="254">
        <v>449</v>
      </c>
      <c r="B459" s="497" t="s">
        <v>180</v>
      </c>
      <c r="C459" s="494">
        <v>132.4</v>
      </c>
      <c r="D459" s="495">
        <v>133.23333333333335</v>
      </c>
      <c r="E459" s="495">
        <v>129.66666666666669</v>
      </c>
      <c r="F459" s="495">
        <v>126.93333333333334</v>
      </c>
      <c r="G459" s="495">
        <v>123.36666666666667</v>
      </c>
      <c r="H459" s="495">
        <v>135.9666666666667</v>
      </c>
      <c r="I459" s="495">
        <v>139.53333333333336</v>
      </c>
      <c r="J459" s="495">
        <v>142.26666666666671</v>
      </c>
      <c r="K459" s="494">
        <v>136.80000000000001</v>
      </c>
      <c r="L459" s="494">
        <v>130.5</v>
      </c>
      <c r="M459" s="494">
        <v>20.195820000000001</v>
      </c>
    </row>
    <row r="460" spans="1:13">
      <c r="A460" s="254">
        <v>450</v>
      </c>
      <c r="B460" s="497" t="s">
        <v>179</v>
      </c>
      <c r="C460" s="494">
        <v>298.05</v>
      </c>
      <c r="D460" s="495">
        <v>300.13333333333338</v>
      </c>
      <c r="E460" s="495">
        <v>292.11666666666679</v>
      </c>
      <c r="F460" s="495">
        <v>286.18333333333339</v>
      </c>
      <c r="G460" s="495">
        <v>278.1666666666668</v>
      </c>
      <c r="H460" s="495">
        <v>306.06666666666678</v>
      </c>
      <c r="I460" s="495">
        <v>314.08333333333331</v>
      </c>
      <c r="J460" s="495">
        <v>320.01666666666677</v>
      </c>
      <c r="K460" s="494">
        <v>308.14999999999998</v>
      </c>
      <c r="L460" s="494">
        <v>294.2</v>
      </c>
      <c r="M460" s="494">
        <v>567.40291000000002</v>
      </c>
    </row>
    <row r="461" spans="1:13">
      <c r="A461" s="254">
        <v>451</v>
      </c>
      <c r="B461" s="497" t="s">
        <v>181</v>
      </c>
      <c r="C461" s="494">
        <v>93.6</v>
      </c>
      <c r="D461" s="495">
        <v>94</v>
      </c>
      <c r="E461" s="495">
        <v>92</v>
      </c>
      <c r="F461" s="495">
        <v>90.4</v>
      </c>
      <c r="G461" s="495">
        <v>88.4</v>
      </c>
      <c r="H461" s="495">
        <v>95.6</v>
      </c>
      <c r="I461" s="495">
        <v>97.6</v>
      </c>
      <c r="J461" s="495">
        <v>99.199999999999989</v>
      </c>
      <c r="K461" s="494">
        <v>96</v>
      </c>
      <c r="L461" s="494">
        <v>92.4</v>
      </c>
      <c r="M461" s="494">
        <v>356.31799000000001</v>
      </c>
    </row>
    <row r="462" spans="1:13">
      <c r="A462" s="254">
        <v>452</v>
      </c>
      <c r="B462" s="497" t="s">
        <v>770</v>
      </c>
      <c r="C462" s="494">
        <v>57.65</v>
      </c>
      <c r="D462" s="495">
        <v>57.583333333333336</v>
      </c>
      <c r="E462" s="495">
        <v>56.866666666666674</v>
      </c>
      <c r="F462" s="495">
        <v>56.083333333333336</v>
      </c>
      <c r="G462" s="495">
        <v>55.366666666666674</v>
      </c>
      <c r="H462" s="495">
        <v>58.366666666666674</v>
      </c>
      <c r="I462" s="495">
        <v>59.083333333333329</v>
      </c>
      <c r="J462" s="495">
        <v>59.866666666666674</v>
      </c>
      <c r="K462" s="494">
        <v>58.3</v>
      </c>
      <c r="L462" s="494">
        <v>56.8</v>
      </c>
      <c r="M462" s="494">
        <v>59.88344</v>
      </c>
    </row>
    <row r="463" spans="1:13">
      <c r="A463" s="254">
        <v>453</v>
      </c>
      <c r="B463" s="497" t="s">
        <v>182</v>
      </c>
      <c r="C463" s="494">
        <v>894</v>
      </c>
      <c r="D463" s="495">
        <v>893.91666666666663</v>
      </c>
      <c r="E463" s="495">
        <v>882.08333333333326</v>
      </c>
      <c r="F463" s="495">
        <v>870.16666666666663</v>
      </c>
      <c r="G463" s="495">
        <v>858.33333333333326</v>
      </c>
      <c r="H463" s="495">
        <v>905.83333333333326</v>
      </c>
      <c r="I463" s="495">
        <v>917.66666666666652</v>
      </c>
      <c r="J463" s="495">
        <v>929.58333333333326</v>
      </c>
      <c r="K463" s="494">
        <v>905.75</v>
      </c>
      <c r="L463" s="494">
        <v>882</v>
      </c>
      <c r="M463" s="494">
        <v>169.15293</v>
      </c>
    </row>
    <row r="464" spans="1:13">
      <c r="A464" s="254">
        <v>454</v>
      </c>
      <c r="B464" s="497" t="s">
        <v>506</v>
      </c>
      <c r="C464" s="494">
        <v>3178.05</v>
      </c>
      <c r="D464" s="495">
        <v>3186.4666666666667</v>
      </c>
      <c r="E464" s="495">
        <v>3122.9333333333334</v>
      </c>
      <c r="F464" s="495">
        <v>3067.8166666666666</v>
      </c>
      <c r="G464" s="495">
        <v>3004.2833333333333</v>
      </c>
      <c r="H464" s="495">
        <v>3241.5833333333335</v>
      </c>
      <c r="I464" s="495">
        <v>3305.1166666666672</v>
      </c>
      <c r="J464" s="495">
        <v>3360.2333333333336</v>
      </c>
      <c r="K464" s="494">
        <v>3250</v>
      </c>
      <c r="L464" s="494">
        <v>3131.35</v>
      </c>
      <c r="M464" s="494">
        <v>0.37408999999999998</v>
      </c>
    </row>
    <row r="465" spans="1:13">
      <c r="A465" s="254">
        <v>455</v>
      </c>
      <c r="B465" s="497" t="s">
        <v>184</v>
      </c>
      <c r="C465" s="494">
        <v>983.4</v>
      </c>
      <c r="D465" s="495">
        <v>988.08333333333337</v>
      </c>
      <c r="E465" s="495">
        <v>968.66666666666674</v>
      </c>
      <c r="F465" s="495">
        <v>953.93333333333339</v>
      </c>
      <c r="G465" s="495">
        <v>934.51666666666677</v>
      </c>
      <c r="H465" s="495">
        <v>1002.8166666666667</v>
      </c>
      <c r="I465" s="495">
        <v>1022.2333333333335</v>
      </c>
      <c r="J465" s="495">
        <v>1036.9666666666667</v>
      </c>
      <c r="K465" s="494">
        <v>1007.5</v>
      </c>
      <c r="L465" s="494">
        <v>973.35</v>
      </c>
      <c r="M465" s="494">
        <v>40.286360000000002</v>
      </c>
    </row>
    <row r="466" spans="1:13">
      <c r="A466" s="254">
        <v>456</v>
      </c>
      <c r="B466" s="497" t="s">
        <v>276</v>
      </c>
      <c r="C466" s="494">
        <v>148.6</v>
      </c>
      <c r="D466" s="495">
        <v>151.51666666666665</v>
      </c>
      <c r="E466" s="495">
        <v>143.33333333333331</v>
      </c>
      <c r="F466" s="495">
        <v>138.06666666666666</v>
      </c>
      <c r="G466" s="495">
        <v>129.88333333333333</v>
      </c>
      <c r="H466" s="495">
        <v>156.7833333333333</v>
      </c>
      <c r="I466" s="495">
        <v>164.96666666666664</v>
      </c>
      <c r="J466" s="495">
        <v>170.23333333333329</v>
      </c>
      <c r="K466" s="494">
        <v>159.69999999999999</v>
      </c>
      <c r="L466" s="494">
        <v>146.25</v>
      </c>
      <c r="M466" s="494">
        <v>23.020879999999998</v>
      </c>
    </row>
    <row r="467" spans="1:13">
      <c r="A467" s="254">
        <v>457</v>
      </c>
      <c r="B467" s="497" t="s">
        <v>164</v>
      </c>
      <c r="C467" s="494">
        <v>966.7</v>
      </c>
      <c r="D467" s="495">
        <v>978.56666666666661</v>
      </c>
      <c r="E467" s="495">
        <v>945.58333333333326</v>
      </c>
      <c r="F467" s="495">
        <v>924.4666666666667</v>
      </c>
      <c r="G467" s="495">
        <v>891.48333333333335</v>
      </c>
      <c r="H467" s="495">
        <v>999.68333333333317</v>
      </c>
      <c r="I467" s="495">
        <v>1032.6666666666665</v>
      </c>
      <c r="J467" s="495">
        <v>1053.7833333333331</v>
      </c>
      <c r="K467" s="494">
        <v>1011.55</v>
      </c>
      <c r="L467" s="494">
        <v>957.45</v>
      </c>
      <c r="M467" s="494">
        <v>6.61599</v>
      </c>
    </row>
    <row r="468" spans="1:13">
      <c r="A468" s="254">
        <v>458</v>
      </c>
      <c r="B468" s="497" t="s">
        <v>507</v>
      </c>
      <c r="C468" s="494">
        <v>1322.8</v>
      </c>
      <c r="D468" s="495">
        <v>1323.85</v>
      </c>
      <c r="E468" s="495">
        <v>1309.0499999999997</v>
      </c>
      <c r="F468" s="495">
        <v>1295.2999999999997</v>
      </c>
      <c r="G468" s="495">
        <v>1280.4999999999995</v>
      </c>
      <c r="H468" s="495">
        <v>1337.6</v>
      </c>
      <c r="I468" s="495">
        <v>1352.4</v>
      </c>
      <c r="J468" s="495">
        <v>1366.15</v>
      </c>
      <c r="K468" s="494">
        <v>1338.65</v>
      </c>
      <c r="L468" s="494">
        <v>1310.0999999999999</v>
      </c>
      <c r="M468" s="494">
        <v>0.61617999999999995</v>
      </c>
    </row>
    <row r="469" spans="1:13">
      <c r="A469" s="254">
        <v>459</v>
      </c>
      <c r="B469" s="497" t="s">
        <v>508</v>
      </c>
      <c r="C469" s="494">
        <v>1022.1</v>
      </c>
      <c r="D469" s="495">
        <v>1033.1499999999999</v>
      </c>
      <c r="E469" s="495">
        <v>1001.0499999999997</v>
      </c>
      <c r="F469" s="495">
        <v>979.99999999999989</v>
      </c>
      <c r="G469" s="495">
        <v>947.89999999999975</v>
      </c>
      <c r="H469" s="495">
        <v>1054.1999999999998</v>
      </c>
      <c r="I469" s="495">
        <v>1086.2999999999997</v>
      </c>
      <c r="J469" s="495">
        <v>1107.3499999999997</v>
      </c>
      <c r="K469" s="494">
        <v>1065.25</v>
      </c>
      <c r="L469" s="494">
        <v>1012.1</v>
      </c>
      <c r="M469" s="494">
        <v>3.8942399999999999</v>
      </c>
    </row>
    <row r="470" spans="1:13">
      <c r="A470" s="254">
        <v>460</v>
      </c>
      <c r="B470" s="497" t="s">
        <v>509</v>
      </c>
      <c r="C470" s="494">
        <v>1361.7</v>
      </c>
      <c r="D470" s="495">
        <v>1353.8500000000001</v>
      </c>
      <c r="E470" s="495">
        <v>1332.8500000000004</v>
      </c>
      <c r="F470" s="495">
        <v>1304.0000000000002</v>
      </c>
      <c r="G470" s="495">
        <v>1283.0000000000005</v>
      </c>
      <c r="H470" s="495">
        <v>1382.7000000000003</v>
      </c>
      <c r="I470" s="495">
        <v>1403.6999999999998</v>
      </c>
      <c r="J470" s="495">
        <v>1432.5500000000002</v>
      </c>
      <c r="K470" s="494">
        <v>1374.85</v>
      </c>
      <c r="L470" s="494">
        <v>1325</v>
      </c>
      <c r="M470" s="494">
        <v>0.31739000000000001</v>
      </c>
    </row>
    <row r="471" spans="1:13">
      <c r="A471" s="254">
        <v>461</v>
      </c>
      <c r="B471" s="497" t="s">
        <v>185</v>
      </c>
      <c r="C471" s="494">
        <v>1522.9</v>
      </c>
      <c r="D471" s="495">
        <v>1530.9666666666665</v>
      </c>
      <c r="E471" s="495">
        <v>1501.9333333333329</v>
      </c>
      <c r="F471" s="495">
        <v>1480.9666666666665</v>
      </c>
      <c r="G471" s="495">
        <v>1451.9333333333329</v>
      </c>
      <c r="H471" s="495">
        <v>1551.9333333333329</v>
      </c>
      <c r="I471" s="495">
        <v>1580.9666666666662</v>
      </c>
      <c r="J471" s="495">
        <v>1601.9333333333329</v>
      </c>
      <c r="K471" s="494">
        <v>1560</v>
      </c>
      <c r="L471" s="494">
        <v>1510</v>
      </c>
      <c r="M471" s="494">
        <v>17.89104</v>
      </c>
    </row>
    <row r="472" spans="1:13">
      <c r="A472" s="254">
        <v>462</v>
      </c>
      <c r="B472" s="497" t="s">
        <v>186</v>
      </c>
      <c r="C472" s="494">
        <v>2604.85</v>
      </c>
      <c r="D472" s="495">
        <v>2605.9666666666667</v>
      </c>
      <c r="E472" s="495">
        <v>2576.9333333333334</v>
      </c>
      <c r="F472" s="495">
        <v>2549.0166666666669</v>
      </c>
      <c r="G472" s="495">
        <v>2519.9833333333336</v>
      </c>
      <c r="H472" s="495">
        <v>2633.8833333333332</v>
      </c>
      <c r="I472" s="495">
        <v>2662.916666666667</v>
      </c>
      <c r="J472" s="495">
        <v>2690.833333333333</v>
      </c>
      <c r="K472" s="494">
        <v>2635</v>
      </c>
      <c r="L472" s="494">
        <v>2578.0500000000002</v>
      </c>
      <c r="M472" s="494">
        <v>2.6022099999999999</v>
      </c>
    </row>
    <row r="473" spans="1:13">
      <c r="A473" s="254">
        <v>463</v>
      </c>
      <c r="B473" s="497" t="s">
        <v>187</v>
      </c>
      <c r="C473" s="494">
        <v>377.75</v>
      </c>
      <c r="D473" s="495">
        <v>382.33333333333331</v>
      </c>
      <c r="E473" s="495">
        <v>370.91666666666663</v>
      </c>
      <c r="F473" s="495">
        <v>364.08333333333331</v>
      </c>
      <c r="G473" s="495">
        <v>352.66666666666663</v>
      </c>
      <c r="H473" s="495">
        <v>389.16666666666663</v>
      </c>
      <c r="I473" s="495">
        <v>400.58333333333326</v>
      </c>
      <c r="J473" s="495">
        <v>407.41666666666663</v>
      </c>
      <c r="K473" s="494">
        <v>393.75</v>
      </c>
      <c r="L473" s="494">
        <v>375.5</v>
      </c>
      <c r="M473" s="494">
        <v>15.453189999999999</v>
      </c>
    </row>
    <row r="474" spans="1:13">
      <c r="A474" s="254">
        <v>464</v>
      </c>
      <c r="B474" s="497" t="s">
        <v>510</v>
      </c>
      <c r="C474" s="494">
        <v>736.5</v>
      </c>
      <c r="D474" s="495">
        <v>737.29999999999984</v>
      </c>
      <c r="E474" s="495">
        <v>726.99999999999966</v>
      </c>
      <c r="F474" s="495">
        <v>717.49999999999977</v>
      </c>
      <c r="G474" s="495">
        <v>707.19999999999959</v>
      </c>
      <c r="H474" s="495">
        <v>746.79999999999973</v>
      </c>
      <c r="I474" s="495">
        <v>757.09999999999991</v>
      </c>
      <c r="J474" s="495">
        <v>766.5999999999998</v>
      </c>
      <c r="K474" s="494">
        <v>747.6</v>
      </c>
      <c r="L474" s="494">
        <v>727.8</v>
      </c>
      <c r="M474" s="494">
        <v>4.7588800000000004</v>
      </c>
    </row>
    <row r="475" spans="1:13">
      <c r="A475" s="254">
        <v>465</v>
      </c>
      <c r="B475" s="497" t="s">
        <v>511</v>
      </c>
      <c r="C475" s="494">
        <v>13.55</v>
      </c>
      <c r="D475" s="495">
        <v>13.6</v>
      </c>
      <c r="E475" s="495">
        <v>13.35</v>
      </c>
      <c r="F475" s="495">
        <v>13.15</v>
      </c>
      <c r="G475" s="495">
        <v>12.9</v>
      </c>
      <c r="H475" s="495">
        <v>13.799999999999999</v>
      </c>
      <c r="I475" s="495">
        <v>14.049999999999999</v>
      </c>
      <c r="J475" s="495">
        <v>14.249999999999998</v>
      </c>
      <c r="K475" s="494">
        <v>13.85</v>
      </c>
      <c r="L475" s="494">
        <v>13.4</v>
      </c>
      <c r="M475" s="494">
        <v>62.227209999999999</v>
      </c>
    </row>
    <row r="476" spans="1:13">
      <c r="A476" s="254">
        <v>466</v>
      </c>
      <c r="B476" s="497" t="s">
        <v>512</v>
      </c>
      <c r="C476" s="494">
        <v>1098.8499999999999</v>
      </c>
      <c r="D476" s="495">
        <v>1094.6000000000001</v>
      </c>
      <c r="E476" s="495">
        <v>1074.2500000000002</v>
      </c>
      <c r="F476" s="495">
        <v>1049.6500000000001</v>
      </c>
      <c r="G476" s="495">
        <v>1029.3000000000002</v>
      </c>
      <c r="H476" s="495">
        <v>1119.2000000000003</v>
      </c>
      <c r="I476" s="495">
        <v>1139.5500000000002</v>
      </c>
      <c r="J476" s="495">
        <v>1164.1500000000003</v>
      </c>
      <c r="K476" s="494">
        <v>1114.95</v>
      </c>
      <c r="L476" s="494">
        <v>1070</v>
      </c>
      <c r="M476" s="494">
        <v>1.49072</v>
      </c>
    </row>
    <row r="477" spans="1:13">
      <c r="A477" s="254">
        <v>467</v>
      </c>
      <c r="B477" s="497" t="s">
        <v>513</v>
      </c>
      <c r="C477" s="494">
        <v>10.95</v>
      </c>
      <c r="D477" s="495">
        <v>11.016666666666666</v>
      </c>
      <c r="E477" s="495">
        <v>10.783333333333331</v>
      </c>
      <c r="F477" s="495">
        <v>10.616666666666665</v>
      </c>
      <c r="G477" s="495">
        <v>10.383333333333331</v>
      </c>
      <c r="H477" s="495">
        <v>11.183333333333332</v>
      </c>
      <c r="I477" s="495">
        <v>11.416666666666666</v>
      </c>
      <c r="J477" s="495">
        <v>11.583333333333332</v>
      </c>
      <c r="K477" s="494">
        <v>11.25</v>
      </c>
      <c r="L477" s="494">
        <v>10.85</v>
      </c>
      <c r="M477" s="494">
        <v>60.295670000000001</v>
      </c>
    </row>
    <row r="478" spans="1:13">
      <c r="A478" s="254">
        <v>468</v>
      </c>
      <c r="B478" s="497" t="s">
        <v>514</v>
      </c>
      <c r="C478" s="494">
        <v>362.2</v>
      </c>
      <c r="D478" s="495">
        <v>363.18333333333334</v>
      </c>
      <c r="E478" s="495">
        <v>358.2166666666667</v>
      </c>
      <c r="F478" s="495">
        <v>354.23333333333335</v>
      </c>
      <c r="G478" s="495">
        <v>349.26666666666671</v>
      </c>
      <c r="H478" s="495">
        <v>367.16666666666669</v>
      </c>
      <c r="I478" s="495">
        <v>372.13333333333327</v>
      </c>
      <c r="J478" s="495">
        <v>376.11666666666667</v>
      </c>
      <c r="K478" s="494">
        <v>368.15</v>
      </c>
      <c r="L478" s="494">
        <v>359.2</v>
      </c>
      <c r="M478" s="494">
        <v>0.61258000000000001</v>
      </c>
    </row>
    <row r="479" spans="1:13">
      <c r="A479" s="254">
        <v>469</v>
      </c>
      <c r="B479" s="497" t="s">
        <v>193</v>
      </c>
      <c r="C479" s="494">
        <v>591.75</v>
      </c>
      <c r="D479" s="495">
        <v>596.7833333333333</v>
      </c>
      <c r="E479" s="495">
        <v>580.56666666666661</v>
      </c>
      <c r="F479" s="495">
        <v>569.38333333333333</v>
      </c>
      <c r="G479" s="495">
        <v>553.16666666666663</v>
      </c>
      <c r="H479" s="495">
        <v>607.96666666666658</v>
      </c>
      <c r="I479" s="495">
        <v>624.18333333333328</v>
      </c>
      <c r="J479" s="495">
        <v>635.36666666666656</v>
      </c>
      <c r="K479" s="494">
        <v>613</v>
      </c>
      <c r="L479" s="494">
        <v>585.6</v>
      </c>
      <c r="M479" s="494">
        <v>34.031440000000003</v>
      </c>
    </row>
    <row r="480" spans="1:13">
      <c r="A480" s="254">
        <v>470</v>
      </c>
      <c r="B480" s="497" t="s">
        <v>190</v>
      </c>
      <c r="C480" s="494">
        <v>190.05</v>
      </c>
      <c r="D480" s="495">
        <v>191.85</v>
      </c>
      <c r="E480" s="495">
        <v>187.7</v>
      </c>
      <c r="F480" s="495">
        <v>185.35</v>
      </c>
      <c r="G480" s="495">
        <v>181.2</v>
      </c>
      <c r="H480" s="495">
        <v>194.2</v>
      </c>
      <c r="I480" s="495">
        <v>198.35000000000002</v>
      </c>
      <c r="J480" s="495">
        <v>200.7</v>
      </c>
      <c r="K480" s="494">
        <v>196</v>
      </c>
      <c r="L480" s="494">
        <v>189.5</v>
      </c>
      <c r="M480" s="494">
        <v>6.2942799999999997</v>
      </c>
    </row>
    <row r="481" spans="1:13">
      <c r="A481" s="254">
        <v>471</v>
      </c>
      <c r="B481" s="497" t="s">
        <v>784</v>
      </c>
      <c r="C481" s="494">
        <v>27.25</v>
      </c>
      <c r="D481" s="495">
        <v>27.45</v>
      </c>
      <c r="E481" s="495">
        <v>26.95</v>
      </c>
      <c r="F481" s="495">
        <v>26.65</v>
      </c>
      <c r="G481" s="495">
        <v>26.15</v>
      </c>
      <c r="H481" s="495">
        <v>27.75</v>
      </c>
      <c r="I481" s="495">
        <v>28.25</v>
      </c>
      <c r="J481" s="495">
        <v>28.55</v>
      </c>
      <c r="K481" s="494">
        <v>27.95</v>
      </c>
      <c r="L481" s="494">
        <v>27.15</v>
      </c>
      <c r="M481" s="494">
        <v>31.576720000000002</v>
      </c>
    </row>
    <row r="482" spans="1:13">
      <c r="A482" s="254">
        <v>472</v>
      </c>
      <c r="B482" s="497" t="s">
        <v>191</v>
      </c>
      <c r="C482" s="494">
        <v>6200.85</v>
      </c>
      <c r="D482" s="495">
        <v>6356.4833333333336</v>
      </c>
      <c r="E482" s="495">
        <v>6024.3666666666668</v>
      </c>
      <c r="F482" s="495">
        <v>5847.8833333333332</v>
      </c>
      <c r="G482" s="495">
        <v>5515.7666666666664</v>
      </c>
      <c r="H482" s="495">
        <v>6532.9666666666672</v>
      </c>
      <c r="I482" s="495">
        <v>6865.0833333333339</v>
      </c>
      <c r="J482" s="495">
        <v>7041.5666666666675</v>
      </c>
      <c r="K482" s="494">
        <v>6688.6</v>
      </c>
      <c r="L482" s="494">
        <v>6180</v>
      </c>
      <c r="M482" s="494">
        <v>12.72134</v>
      </c>
    </row>
    <row r="483" spans="1:13">
      <c r="A483" s="254">
        <v>473</v>
      </c>
      <c r="B483" s="497" t="s">
        <v>192</v>
      </c>
      <c r="C483" s="494">
        <v>32.75</v>
      </c>
      <c r="D483" s="495">
        <v>32.949999999999996</v>
      </c>
      <c r="E483" s="495">
        <v>32.199999999999989</v>
      </c>
      <c r="F483" s="495">
        <v>31.649999999999991</v>
      </c>
      <c r="G483" s="495">
        <v>30.899999999999984</v>
      </c>
      <c r="H483" s="495">
        <v>33.499999999999993</v>
      </c>
      <c r="I483" s="495">
        <v>34.250000000000007</v>
      </c>
      <c r="J483" s="495">
        <v>34.799999999999997</v>
      </c>
      <c r="K483" s="494">
        <v>33.700000000000003</v>
      </c>
      <c r="L483" s="494">
        <v>32.4</v>
      </c>
      <c r="M483" s="494">
        <v>49.538449999999997</v>
      </c>
    </row>
    <row r="484" spans="1:13">
      <c r="A484" s="254">
        <v>474</v>
      </c>
      <c r="B484" s="497" t="s">
        <v>189</v>
      </c>
      <c r="C484" s="494">
        <v>1130.3499999999999</v>
      </c>
      <c r="D484" s="495">
        <v>1125.2499999999998</v>
      </c>
      <c r="E484" s="495">
        <v>1116.6999999999996</v>
      </c>
      <c r="F484" s="495">
        <v>1103.0499999999997</v>
      </c>
      <c r="G484" s="495">
        <v>1094.4999999999995</v>
      </c>
      <c r="H484" s="495">
        <v>1138.8999999999996</v>
      </c>
      <c r="I484" s="495">
        <v>1147.4499999999998</v>
      </c>
      <c r="J484" s="495">
        <v>1161.0999999999997</v>
      </c>
      <c r="K484" s="494">
        <v>1133.8</v>
      </c>
      <c r="L484" s="494">
        <v>1111.5999999999999</v>
      </c>
      <c r="M484" s="494">
        <v>5.9113899999999999</v>
      </c>
    </row>
    <row r="485" spans="1:13">
      <c r="A485" s="254">
        <v>475</v>
      </c>
      <c r="B485" s="497" t="s">
        <v>141</v>
      </c>
      <c r="C485" s="494">
        <v>522.9</v>
      </c>
      <c r="D485" s="495">
        <v>522.85</v>
      </c>
      <c r="E485" s="495">
        <v>518.30000000000007</v>
      </c>
      <c r="F485" s="495">
        <v>513.70000000000005</v>
      </c>
      <c r="G485" s="495">
        <v>509.15000000000009</v>
      </c>
      <c r="H485" s="495">
        <v>527.45000000000005</v>
      </c>
      <c r="I485" s="495">
        <v>532</v>
      </c>
      <c r="J485" s="495">
        <v>536.6</v>
      </c>
      <c r="K485" s="494">
        <v>527.4</v>
      </c>
      <c r="L485" s="494">
        <v>518.25</v>
      </c>
      <c r="M485" s="494">
        <v>21.28604</v>
      </c>
    </row>
    <row r="486" spans="1:13">
      <c r="A486" s="254">
        <v>476</v>
      </c>
      <c r="B486" s="497" t="s">
        <v>277</v>
      </c>
      <c r="C486" s="494">
        <v>226.65</v>
      </c>
      <c r="D486" s="495">
        <v>227.60000000000002</v>
      </c>
      <c r="E486" s="495">
        <v>224.15000000000003</v>
      </c>
      <c r="F486" s="495">
        <v>221.65</v>
      </c>
      <c r="G486" s="495">
        <v>218.20000000000002</v>
      </c>
      <c r="H486" s="495">
        <v>230.10000000000005</v>
      </c>
      <c r="I486" s="495">
        <v>233.55000000000004</v>
      </c>
      <c r="J486" s="495">
        <v>236.05000000000007</v>
      </c>
      <c r="K486" s="494">
        <v>231.05</v>
      </c>
      <c r="L486" s="494">
        <v>225.1</v>
      </c>
      <c r="M486" s="494">
        <v>3.4067099999999999</v>
      </c>
    </row>
    <row r="487" spans="1:13">
      <c r="A487" s="254">
        <v>477</v>
      </c>
      <c r="B487" s="497" t="s">
        <v>515</v>
      </c>
      <c r="C487" s="494">
        <v>2631.8</v>
      </c>
      <c r="D487" s="495">
        <v>2644.0166666666669</v>
      </c>
      <c r="E487" s="495">
        <v>2599.3333333333339</v>
      </c>
      <c r="F487" s="495">
        <v>2566.8666666666672</v>
      </c>
      <c r="G487" s="495">
        <v>2522.1833333333343</v>
      </c>
      <c r="H487" s="495">
        <v>2676.4833333333336</v>
      </c>
      <c r="I487" s="495">
        <v>2721.166666666667</v>
      </c>
      <c r="J487" s="495">
        <v>2753.6333333333332</v>
      </c>
      <c r="K487" s="494">
        <v>2688.7</v>
      </c>
      <c r="L487" s="494">
        <v>2611.5500000000002</v>
      </c>
      <c r="M487" s="494">
        <v>0.15867999999999999</v>
      </c>
    </row>
    <row r="488" spans="1:13">
      <c r="A488" s="254">
        <v>478</v>
      </c>
      <c r="B488" s="497" t="s">
        <v>516</v>
      </c>
      <c r="C488" s="494">
        <v>320.25</v>
      </c>
      <c r="D488" s="495">
        <v>333.65000000000003</v>
      </c>
      <c r="E488" s="495">
        <v>305.60000000000008</v>
      </c>
      <c r="F488" s="495">
        <v>290.95000000000005</v>
      </c>
      <c r="G488" s="495">
        <v>262.90000000000009</v>
      </c>
      <c r="H488" s="495">
        <v>348.30000000000007</v>
      </c>
      <c r="I488" s="495">
        <v>376.35</v>
      </c>
      <c r="J488" s="495">
        <v>391.00000000000006</v>
      </c>
      <c r="K488" s="494">
        <v>361.7</v>
      </c>
      <c r="L488" s="494">
        <v>319</v>
      </c>
      <c r="M488" s="494">
        <v>2.2567400000000002</v>
      </c>
    </row>
    <row r="489" spans="1:13">
      <c r="A489" s="254">
        <v>479</v>
      </c>
      <c r="B489" s="497" t="s">
        <v>517</v>
      </c>
      <c r="C489" s="494">
        <v>213.2</v>
      </c>
      <c r="D489" s="495">
        <v>215.61666666666665</v>
      </c>
      <c r="E489" s="495">
        <v>207.7833333333333</v>
      </c>
      <c r="F489" s="495">
        <v>202.36666666666665</v>
      </c>
      <c r="G489" s="495">
        <v>194.5333333333333</v>
      </c>
      <c r="H489" s="495">
        <v>221.0333333333333</v>
      </c>
      <c r="I489" s="495">
        <v>228.86666666666662</v>
      </c>
      <c r="J489" s="495">
        <v>234.2833333333333</v>
      </c>
      <c r="K489" s="494">
        <v>223.45</v>
      </c>
      <c r="L489" s="494">
        <v>210.2</v>
      </c>
      <c r="M489" s="494">
        <v>1.60259</v>
      </c>
    </row>
    <row r="490" spans="1:13">
      <c r="A490" s="254">
        <v>480</v>
      </c>
      <c r="B490" s="497" t="s">
        <v>518</v>
      </c>
      <c r="C490" s="494">
        <v>3266.55</v>
      </c>
      <c r="D490" s="495">
        <v>3264.7833333333333</v>
      </c>
      <c r="E490" s="495">
        <v>3199.1166666666668</v>
      </c>
      <c r="F490" s="495">
        <v>3131.6833333333334</v>
      </c>
      <c r="G490" s="495">
        <v>3066.0166666666669</v>
      </c>
      <c r="H490" s="495">
        <v>3332.2166666666667</v>
      </c>
      <c r="I490" s="495">
        <v>3397.8833333333337</v>
      </c>
      <c r="J490" s="495">
        <v>3465.3166666666666</v>
      </c>
      <c r="K490" s="494">
        <v>3330.45</v>
      </c>
      <c r="L490" s="494">
        <v>3197.35</v>
      </c>
      <c r="M490" s="494">
        <v>7.8789999999999999E-2</v>
      </c>
    </row>
    <row r="491" spans="1:13">
      <c r="A491" s="254">
        <v>481</v>
      </c>
      <c r="B491" s="497" t="s">
        <v>519</v>
      </c>
      <c r="C491" s="494">
        <v>3960.55</v>
      </c>
      <c r="D491" s="495">
        <v>4013.2000000000003</v>
      </c>
      <c r="E491" s="495">
        <v>3871.4000000000005</v>
      </c>
      <c r="F491" s="495">
        <v>3782.2500000000005</v>
      </c>
      <c r="G491" s="495">
        <v>3640.4500000000007</v>
      </c>
      <c r="H491" s="495">
        <v>4102.3500000000004</v>
      </c>
      <c r="I491" s="495">
        <v>4244.1500000000005</v>
      </c>
      <c r="J491" s="495">
        <v>4333.3</v>
      </c>
      <c r="K491" s="494">
        <v>4155</v>
      </c>
      <c r="L491" s="494">
        <v>3924.05</v>
      </c>
      <c r="M491" s="494">
        <v>0.34050999999999998</v>
      </c>
    </row>
    <row r="492" spans="1:13">
      <c r="A492" s="254">
        <v>482</v>
      </c>
      <c r="B492" s="497" t="s">
        <v>520</v>
      </c>
      <c r="C492" s="494">
        <v>53.2</v>
      </c>
      <c r="D492" s="495">
        <v>53.566666666666663</v>
      </c>
      <c r="E492" s="495">
        <v>52.133333333333326</v>
      </c>
      <c r="F492" s="495">
        <v>51.066666666666663</v>
      </c>
      <c r="G492" s="495">
        <v>49.633333333333326</v>
      </c>
      <c r="H492" s="495">
        <v>54.633333333333326</v>
      </c>
      <c r="I492" s="495">
        <v>56.066666666666663</v>
      </c>
      <c r="J492" s="495">
        <v>57.133333333333326</v>
      </c>
      <c r="K492" s="494">
        <v>55</v>
      </c>
      <c r="L492" s="494">
        <v>52.5</v>
      </c>
      <c r="M492" s="494">
        <v>30.341090000000001</v>
      </c>
    </row>
    <row r="493" spans="1:13">
      <c r="A493" s="254">
        <v>483</v>
      </c>
      <c r="B493" s="497" t="s">
        <v>521</v>
      </c>
      <c r="C493" s="494">
        <v>1159.05</v>
      </c>
      <c r="D493" s="495">
        <v>1166.3500000000001</v>
      </c>
      <c r="E493" s="495">
        <v>1142.7000000000003</v>
      </c>
      <c r="F493" s="495">
        <v>1126.3500000000001</v>
      </c>
      <c r="G493" s="495">
        <v>1102.7000000000003</v>
      </c>
      <c r="H493" s="495">
        <v>1182.7000000000003</v>
      </c>
      <c r="I493" s="495">
        <v>1206.3500000000004</v>
      </c>
      <c r="J493" s="495">
        <v>1222.7000000000003</v>
      </c>
      <c r="K493" s="494">
        <v>1190</v>
      </c>
      <c r="L493" s="494">
        <v>1150</v>
      </c>
      <c r="M493" s="494">
        <v>0.19248000000000001</v>
      </c>
    </row>
    <row r="494" spans="1:13">
      <c r="A494" s="254">
        <v>484</v>
      </c>
      <c r="B494" s="497" t="s">
        <v>278</v>
      </c>
      <c r="C494" s="494">
        <v>342.5</v>
      </c>
      <c r="D494" s="495">
        <v>344.40000000000003</v>
      </c>
      <c r="E494" s="495">
        <v>339.10000000000008</v>
      </c>
      <c r="F494" s="495">
        <v>335.70000000000005</v>
      </c>
      <c r="G494" s="495">
        <v>330.40000000000009</v>
      </c>
      <c r="H494" s="495">
        <v>347.80000000000007</v>
      </c>
      <c r="I494" s="495">
        <v>353.1</v>
      </c>
      <c r="J494" s="495">
        <v>356.50000000000006</v>
      </c>
      <c r="K494" s="494">
        <v>349.7</v>
      </c>
      <c r="L494" s="494">
        <v>341</v>
      </c>
      <c r="M494" s="494">
        <v>0.48952000000000001</v>
      </c>
    </row>
    <row r="495" spans="1:13">
      <c r="A495" s="254">
        <v>485</v>
      </c>
      <c r="B495" s="497" t="s">
        <v>522</v>
      </c>
      <c r="C495" s="494">
        <v>926.3</v>
      </c>
      <c r="D495" s="495">
        <v>935.01666666666677</v>
      </c>
      <c r="E495" s="495">
        <v>911.28333333333353</v>
      </c>
      <c r="F495" s="495">
        <v>896.26666666666677</v>
      </c>
      <c r="G495" s="495">
        <v>872.53333333333353</v>
      </c>
      <c r="H495" s="495">
        <v>950.03333333333353</v>
      </c>
      <c r="I495" s="495">
        <v>973.76666666666688</v>
      </c>
      <c r="J495" s="495">
        <v>988.78333333333353</v>
      </c>
      <c r="K495" s="494">
        <v>958.75</v>
      </c>
      <c r="L495" s="494">
        <v>920</v>
      </c>
      <c r="M495" s="494">
        <v>2.6335099999999998</v>
      </c>
    </row>
    <row r="496" spans="1:13">
      <c r="A496" s="254">
        <v>486</v>
      </c>
      <c r="B496" s="497" t="s">
        <v>523</v>
      </c>
      <c r="C496" s="494">
        <v>1523.2</v>
      </c>
      <c r="D496" s="495">
        <v>1529.3833333333332</v>
      </c>
      <c r="E496" s="495">
        <v>1508.8166666666664</v>
      </c>
      <c r="F496" s="495">
        <v>1494.4333333333332</v>
      </c>
      <c r="G496" s="495">
        <v>1473.8666666666663</v>
      </c>
      <c r="H496" s="495">
        <v>1543.7666666666664</v>
      </c>
      <c r="I496" s="495">
        <v>1564.333333333333</v>
      </c>
      <c r="J496" s="495">
        <v>1578.7166666666665</v>
      </c>
      <c r="K496" s="494">
        <v>1549.95</v>
      </c>
      <c r="L496" s="494">
        <v>1515</v>
      </c>
      <c r="M496" s="494">
        <v>0.29432999999999998</v>
      </c>
    </row>
    <row r="497" spans="1:13">
      <c r="A497" s="254">
        <v>487</v>
      </c>
      <c r="B497" s="497" t="s">
        <v>524</v>
      </c>
      <c r="C497" s="494">
        <v>1588</v>
      </c>
      <c r="D497" s="495">
        <v>1605.0833333333333</v>
      </c>
      <c r="E497" s="495">
        <v>1560.1666666666665</v>
      </c>
      <c r="F497" s="495">
        <v>1532.3333333333333</v>
      </c>
      <c r="G497" s="495">
        <v>1487.4166666666665</v>
      </c>
      <c r="H497" s="495">
        <v>1632.9166666666665</v>
      </c>
      <c r="I497" s="495">
        <v>1677.833333333333</v>
      </c>
      <c r="J497" s="495">
        <v>1705.6666666666665</v>
      </c>
      <c r="K497" s="494">
        <v>1650</v>
      </c>
      <c r="L497" s="494">
        <v>1577.25</v>
      </c>
      <c r="M497" s="494">
        <v>0.69281000000000004</v>
      </c>
    </row>
    <row r="498" spans="1:13">
      <c r="A498" s="254">
        <v>488</v>
      </c>
      <c r="B498" s="497" t="s">
        <v>118</v>
      </c>
      <c r="C498" s="494">
        <v>8.4499999999999993</v>
      </c>
      <c r="D498" s="495">
        <v>8.4666666666666668</v>
      </c>
      <c r="E498" s="495">
        <v>8.2833333333333332</v>
      </c>
      <c r="F498" s="495">
        <v>8.1166666666666671</v>
      </c>
      <c r="G498" s="495">
        <v>7.9333333333333336</v>
      </c>
      <c r="H498" s="495">
        <v>8.6333333333333329</v>
      </c>
      <c r="I498" s="495">
        <v>8.8166666666666664</v>
      </c>
      <c r="J498" s="495">
        <v>8.9833333333333325</v>
      </c>
      <c r="K498" s="494">
        <v>8.65</v>
      </c>
      <c r="L498" s="494">
        <v>8.3000000000000007</v>
      </c>
      <c r="M498" s="494">
        <v>923.43831</v>
      </c>
    </row>
    <row r="499" spans="1:13">
      <c r="A499" s="254">
        <v>489</v>
      </c>
      <c r="B499" s="497" t="s">
        <v>195</v>
      </c>
      <c r="C499" s="494">
        <v>941.5</v>
      </c>
      <c r="D499" s="495">
        <v>950.31666666666661</v>
      </c>
      <c r="E499" s="495">
        <v>926.28333333333319</v>
      </c>
      <c r="F499" s="495">
        <v>911.06666666666661</v>
      </c>
      <c r="G499" s="495">
        <v>887.03333333333319</v>
      </c>
      <c r="H499" s="495">
        <v>965.53333333333319</v>
      </c>
      <c r="I499" s="495">
        <v>989.56666666666649</v>
      </c>
      <c r="J499" s="495">
        <v>1004.7833333333332</v>
      </c>
      <c r="K499" s="494">
        <v>974.35</v>
      </c>
      <c r="L499" s="494">
        <v>935.1</v>
      </c>
      <c r="M499" s="494">
        <v>15.570740000000001</v>
      </c>
    </row>
    <row r="500" spans="1:13">
      <c r="A500" s="254">
        <v>490</v>
      </c>
      <c r="B500" s="497" t="s">
        <v>525</v>
      </c>
      <c r="C500" s="494">
        <v>6398.6</v>
      </c>
      <c r="D500" s="495">
        <v>6395.95</v>
      </c>
      <c r="E500" s="495">
        <v>6326.65</v>
      </c>
      <c r="F500" s="495">
        <v>6254.7</v>
      </c>
      <c r="G500" s="495">
        <v>6185.4</v>
      </c>
      <c r="H500" s="495">
        <v>6467.9</v>
      </c>
      <c r="I500" s="495">
        <v>6537.2000000000007</v>
      </c>
      <c r="J500" s="495">
        <v>6609.15</v>
      </c>
      <c r="K500" s="494">
        <v>6465.25</v>
      </c>
      <c r="L500" s="494">
        <v>6324</v>
      </c>
      <c r="M500" s="494">
        <v>3.5049999999999998E-2</v>
      </c>
    </row>
    <row r="501" spans="1:13">
      <c r="A501" s="254">
        <v>491</v>
      </c>
      <c r="B501" s="497" t="s">
        <v>526</v>
      </c>
      <c r="C501" s="494">
        <v>137.35</v>
      </c>
      <c r="D501" s="495">
        <v>138.71666666666667</v>
      </c>
      <c r="E501" s="495">
        <v>134.53333333333333</v>
      </c>
      <c r="F501" s="495">
        <v>131.71666666666667</v>
      </c>
      <c r="G501" s="495">
        <v>127.53333333333333</v>
      </c>
      <c r="H501" s="495">
        <v>141.53333333333333</v>
      </c>
      <c r="I501" s="495">
        <v>145.71666666666667</v>
      </c>
      <c r="J501" s="495">
        <v>148.53333333333333</v>
      </c>
      <c r="K501" s="494">
        <v>142.9</v>
      </c>
      <c r="L501" s="494">
        <v>135.9</v>
      </c>
      <c r="M501" s="494">
        <v>8.0082299999999993</v>
      </c>
    </row>
    <row r="502" spans="1:13">
      <c r="A502" s="254">
        <v>492</v>
      </c>
      <c r="B502" s="497" t="s">
        <v>527</v>
      </c>
      <c r="C502" s="494">
        <v>76.900000000000006</v>
      </c>
      <c r="D502" s="495">
        <v>77.600000000000009</v>
      </c>
      <c r="E502" s="495">
        <v>75.300000000000011</v>
      </c>
      <c r="F502" s="495">
        <v>73.7</v>
      </c>
      <c r="G502" s="495">
        <v>71.400000000000006</v>
      </c>
      <c r="H502" s="495">
        <v>79.200000000000017</v>
      </c>
      <c r="I502" s="495">
        <v>81.5</v>
      </c>
      <c r="J502" s="495">
        <v>83.100000000000023</v>
      </c>
      <c r="K502" s="494">
        <v>79.900000000000006</v>
      </c>
      <c r="L502" s="494">
        <v>76</v>
      </c>
      <c r="M502" s="494">
        <v>20.55247</v>
      </c>
    </row>
    <row r="503" spans="1:13">
      <c r="A503" s="254">
        <v>493</v>
      </c>
      <c r="B503" s="497" t="s">
        <v>771</v>
      </c>
      <c r="C503" s="494">
        <v>421.65</v>
      </c>
      <c r="D503" s="495">
        <v>417.84999999999997</v>
      </c>
      <c r="E503" s="495">
        <v>409.69999999999993</v>
      </c>
      <c r="F503" s="495">
        <v>397.74999999999994</v>
      </c>
      <c r="G503" s="495">
        <v>389.59999999999991</v>
      </c>
      <c r="H503" s="495">
        <v>429.79999999999995</v>
      </c>
      <c r="I503" s="495">
        <v>437.94999999999993</v>
      </c>
      <c r="J503" s="495">
        <v>449.9</v>
      </c>
      <c r="K503" s="494">
        <v>426</v>
      </c>
      <c r="L503" s="494">
        <v>405.9</v>
      </c>
      <c r="M503" s="494">
        <v>2.1111200000000001</v>
      </c>
    </row>
    <row r="504" spans="1:13">
      <c r="A504" s="254">
        <v>494</v>
      </c>
      <c r="B504" s="497" t="s">
        <v>528</v>
      </c>
      <c r="C504" s="494">
        <v>2149.5</v>
      </c>
      <c r="D504" s="495">
        <v>2151.5666666666671</v>
      </c>
      <c r="E504" s="495">
        <v>2139.0833333333339</v>
      </c>
      <c r="F504" s="495">
        <v>2128.666666666667</v>
      </c>
      <c r="G504" s="495">
        <v>2116.1833333333338</v>
      </c>
      <c r="H504" s="495">
        <v>2161.983333333334</v>
      </c>
      <c r="I504" s="495">
        <v>2174.4666666666667</v>
      </c>
      <c r="J504" s="495">
        <v>2184.8833333333341</v>
      </c>
      <c r="K504" s="494">
        <v>2164.0500000000002</v>
      </c>
      <c r="L504" s="494">
        <v>2141.15</v>
      </c>
      <c r="M504" s="494">
        <v>1.14971</v>
      </c>
    </row>
    <row r="505" spans="1:13">
      <c r="A505" s="254">
        <v>495</v>
      </c>
      <c r="B505" s="497" t="s">
        <v>196</v>
      </c>
      <c r="C505" s="494">
        <v>470.1</v>
      </c>
      <c r="D505" s="495">
        <v>471.81666666666666</v>
      </c>
      <c r="E505" s="495">
        <v>466.08333333333331</v>
      </c>
      <c r="F505" s="495">
        <v>462.06666666666666</v>
      </c>
      <c r="G505" s="495">
        <v>456.33333333333331</v>
      </c>
      <c r="H505" s="495">
        <v>475.83333333333331</v>
      </c>
      <c r="I505" s="495">
        <v>481.56666666666666</v>
      </c>
      <c r="J505" s="495">
        <v>485.58333333333331</v>
      </c>
      <c r="K505" s="494">
        <v>477.55</v>
      </c>
      <c r="L505" s="494">
        <v>467.8</v>
      </c>
      <c r="M505" s="494">
        <v>177.30690999999999</v>
      </c>
    </row>
    <row r="506" spans="1:13">
      <c r="A506" s="254">
        <v>496</v>
      </c>
      <c r="B506" s="497" t="s">
        <v>529</v>
      </c>
      <c r="C506" s="494">
        <v>506.25</v>
      </c>
      <c r="D506" s="495">
        <v>498.76666666666665</v>
      </c>
      <c r="E506" s="495">
        <v>467.5333333333333</v>
      </c>
      <c r="F506" s="495">
        <v>428.81666666666666</v>
      </c>
      <c r="G506" s="495">
        <v>397.58333333333331</v>
      </c>
      <c r="H506" s="495">
        <v>537.48333333333335</v>
      </c>
      <c r="I506" s="495">
        <v>568.7166666666667</v>
      </c>
      <c r="J506" s="495">
        <v>607.43333333333328</v>
      </c>
      <c r="K506" s="494">
        <v>530</v>
      </c>
      <c r="L506" s="494">
        <v>460.05</v>
      </c>
      <c r="M506" s="494">
        <v>126.76519999999999</v>
      </c>
    </row>
    <row r="507" spans="1:13">
      <c r="A507" s="254">
        <v>497</v>
      </c>
      <c r="B507" s="497" t="s">
        <v>197</v>
      </c>
      <c r="C507" s="494">
        <v>14.05</v>
      </c>
      <c r="D507" s="495">
        <v>14.133333333333333</v>
      </c>
      <c r="E507" s="495">
        <v>13.916666666666666</v>
      </c>
      <c r="F507" s="495">
        <v>13.783333333333333</v>
      </c>
      <c r="G507" s="495">
        <v>13.566666666666666</v>
      </c>
      <c r="H507" s="495">
        <v>14.266666666666666</v>
      </c>
      <c r="I507" s="495">
        <v>14.483333333333334</v>
      </c>
      <c r="J507" s="495">
        <v>14.616666666666665</v>
      </c>
      <c r="K507" s="494">
        <v>14.35</v>
      </c>
      <c r="L507" s="494">
        <v>14</v>
      </c>
      <c r="M507" s="494">
        <v>799.98707000000002</v>
      </c>
    </row>
    <row r="508" spans="1:13">
      <c r="A508" s="254">
        <v>498</v>
      </c>
      <c r="B508" s="497" t="s">
        <v>198</v>
      </c>
      <c r="C508" s="494">
        <v>197.4</v>
      </c>
      <c r="D508" s="495">
        <v>197.11666666666665</v>
      </c>
      <c r="E508" s="495">
        <v>192.48333333333329</v>
      </c>
      <c r="F508" s="495">
        <v>187.56666666666663</v>
      </c>
      <c r="G508" s="495">
        <v>182.93333333333328</v>
      </c>
      <c r="H508" s="495">
        <v>202.0333333333333</v>
      </c>
      <c r="I508" s="495">
        <v>206.66666666666669</v>
      </c>
      <c r="J508" s="495">
        <v>211.58333333333331</v>
      </c>
      <c r="K508" s="494">
        <v>201.75</v>
      </c>
      <c r="L508" s="494">
        <v>192.2</v>
      </c>
      <c r="M508" s="494">
        <v>157.09132</v>
      </c>
    </row>
    <row r="509" spans="1:13">
      <c r="A509" s="254">
        <v>499</v>
      </c>
      <c r="B509" s="497" t="s">
        <v>530</v>
      </c>
      <c r="C509" s="494">
        <v>265.60000000000002</v>
      </c>
      <c r="D509" s="495">
        <v>267.36666666666667</v>
      </c>
      <c r="E509" s="495">
        <v>262.73333333333335</v>
      </c>
      <c r="F509" s="495">
        <v>259.86666666666667</v>
      </c>
      <c r="G509" s="495">
        <v>255.23333333333335</v>
      </c>
      <c r="H509" s="495">
        <v>270.23333333333335</v>
      </c>
      <c r="I509" s="495">
        <v>274.86666666666667</v>
      </c>
      <c r="J509" s="495">
        <v>277.73333333333335</v>
      </c>
      <c r="K509" s="494">
        <v>272</v>
      </c>
      <c r="L509" s="494">
        <v>264.5</v>
      </c>
      <c r="M509" s="494">
        <v>0.73150000000000004</v>
      </c>
    </row>
    <row r="510" spans="1:13">
      <c r="A510" s="254">
        <v>500</v>
      </c>
      <c r="B510" s="497" t="s">
        <v>531</v>
      </c>
      <c r="C510" s="494">
        <v>2076.65</v>
      </c>
      <c r="D510" s="495">
        <v>2083.9166666666665</v>
      </c>
      <c r="E510" s="495">
        <v>2048.3833333333332</v>
      </c>
      <c r="F510" s="495">
        <v>2020.1166666666668</v>
      </c>
      <c r="G510" s="495">
        <v>1984.5833333333335</v>
      </c>
      <c r="H510" s="495">
        <v>2112.1833333333329</v>
      </c>
      <c r="I510" s="495">
        <v>2147.7166666666667</v>
      </c>
      <c r="J510" s="495">
        <v>2175.9833333333327</v>
      </c>
      <c r="K510" s="494">
        <v>2119.4499999999998</v>
      </c>
      <c r="L510" s="494">
        <v>2055.65</v>
      </c>
      <c r="M510" s="494">
        <v>0.52553000000000005</v>
      </c>
    </row>
    <row r="511" spans="1:13">
      <c r="A511" s="254">
        <v>501</v>
      </c>
      <c r="B511" s="497" t="s">
        <v>741</v>
      </c>
      <c r="C511" s="494">
        <v>1222.45</v>
      </c>
      <c r="D511" s="495">
        <v>1219.1666666666667</v>
      </c>
      <c r="E511" s="495">
        <v>1193.3333333333335</v>
      </c>
      <c r="F511" s="495">
        <v>1164.2166666666667</v>
      </c>
      <c r="G511" s="495">
        <v>1138.3833333333334</v>
      </c>
      <c r="H511" s="495">
        <v>1248.2833333333335</v>
      </c>
      <c r="I511" s="495">
        <v>1274.116666666667</v>
      </c>
      <c r="J511" s="495">
        <v>1303.2333333333336</v>
      </c>
      <c r="K511" s="494">
        <v>1245</v>
      </c>
      <c r="L511" s="494">
        <v>1190.05</v>
      </c>
      <c r="M511" s="494">
        <v>0.72240000000000004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80"/>
      <c r="B5" s="580"/>
      <c r="C5" s="581"/>
      <c r="D5" s="581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82" t="s">
        <v>533</v>
      </c>
      <c r="C7" s="582"/>
      <c r="D7" s="248">
        <f>Main!B10</f>
        <v>44308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44306</v>
      </c>
      <c r="B10" s="253">
        <v>530881</v>
      </c>
      <c r="C10" s="254" t="s">
        <v>987</v>
      </c>
      <c r="D10" s="254" t="s">
        <v>1039</v>
      </c>
      <c r="E10" s="254" t="s">
        <v>542</v>
      </c>
      <c r="F10" s="356">
        <v>31000</v>
      </c>
      <c r="G10" s="253">
        <v>8.6199999999999992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44306</v>
      </c>
      <c r="B11" s="253">
        <v>541299</v>
      </c>
      <c r="C11" s="254" t="s">
        <v>1040</v>
      </c>
      <c r="D11" s="254" t="s">
        <v>1041</v>
      </c>
      <c r="E11" s="254" t="s">
        <v>543</v>
      </c>
      <c r="F11" s="356">
        <v>24000</v>
      </c>
      <c r="G11" s="253">
        <v>25.22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44306</v>
      </c>
      <c r="B12" s="253">
        <v>507960</v>
      </c>
      <c r="C12" s="254" t="s">
        <v>1042</v>
      </c>
      <c r="D12" s="254" t="s">
        <v>1043</v>
      </c>
      <c r="E12" s="254" t="s">
        <v>542</v>
      </c>
      <c r="F12" s="356">
        <v>20000</v>
      </c>
      <c r="G12" s="253">
        <v>101.25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44306</v>
      </c>
      <c r="B13" s="253">
        <v>539767</v>
      </c>
      <c r="C13" s="254" t="s">
        <v>1044</v>
      </c>
      <c r="D13" s="254" t="s">
        <v>1045</v>
      </c>
      <c r="E13" s="254" t="s">
        <v>542</v>
      </c>
      <c r="F13" s="356">
        <v>188818</v>
      </c>
      <c r="G13" s="253">
        <v>6.31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44306</v>
      </c>
      <c r="B14" s="253">
        <v>539767</v>
      </c>
      <c r="C14" s="254" t="s">
        <v>1044</v>
      </c>
      <c r="D14" s="254" t="s">
        <v>1046</v>
      </c>
      <c r="E14" s="254" t="s">
        <v>543</v>
      </c>
      <c r="F14" s="356">
        <v>74069</v>
      </c>
      <c r="G14" s="253">
        <v>6.31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44306</v>
      </c>
      <c r="B15" s="253">
        <v>539767</v>
      </c>
      <c r="C15" s="254" t="s">
        <v>1044</v>
      </c>
      <c r="D15" s="254" t="s">
        <v>1047</v>
      </c>
      <c r="E15" s="254" t="s">
        <v>543</v>
      </c>
      <c r="F15" s="356">
        <v>102074</v>
      </c>
      <c r="G15" s="253">
        <v>6.31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44306</v>
      </c>
      <c r="B16" s="253">
        <v>540198</v>
      </c>
      <c r="C16" s="254" t="s">
        <v>1048</v>
      </c>
      <c r="D16" s="254" t="s">
        <v>1049</v>
      </c>
      <c r="E16" s="254" t="s">
        <v>542</v>
      </c>
      <c r="F16" s="356">
        <v>38026</v>
      </c>
      <c r="G16" s="253">
        <v>24.77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44306</v>
      </c>
      <c r="B17" s="253">
        <v>539291</v>
      </c>
      <c r="C17" s="254" t="s">
        <v>989</v>
      </c>
      <c r="D17" s="254" t="s">
        <v>1050</v>
      </c>
      <c r="E17" s="254" t="s">
        <v>543</v>
      </c>
      <c r="F17" s="356">
        <v>22500</v>
      </c>
      <c r="G17" s="253">
        <v>67.45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44306</v>
      </c>
      <c r="B18" s="253">
        <v>539291</v>
      </c>
      <c r="C18" s="254" t="s">
        <v>989</v>
      </c>
      <c r="D18" s="254" t="s">
        <v>1051</v>
      </c>
      <c r="E18" s="254" t="s">
        <v>542</v>
      </c>
      <c r="F18" s="356">
        <v>22501</v>
      </c>
      <c r="G18" s="253">
        <v>67.34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44306</v>
      </c>
      <c r="B19" s="253">
        <v>539291</v>
      </c>
      <c r="C19" s="254" t="s">
        <v>989</v>
      </c>
      <c r="D19" s="254" t="s">
        <v>1052</v>
      </c>
      <c r="E19" s="254" t="s">
        <v>543</v>
      </c>
      <c r="F19" s="356">
        <v>21701</v>
      </c>
      <c r="G19" s="253">
        <v>59.13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44306</v>
      </c>
      <c r="B20" s="253">
        <v>539291</v>
      </c>
      <c r="C20" s="254" t="s">
        <v>989</v>
      </c>
      <c r="D20" s="254" t="s">
        <v>1053</v>
      </c>
      <c r="E20" s="254" t="s">
        <v>542</v>
      </c>
      <c r="F20" s="356">
        <v>30607</v>
      </c>
      <c r="G20" s="253">
        <v>66.86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44306</v>
      </c>
      <c r="B21" s="253">
        <v>539291</v>
      </c>
      <c r="C21" s="254" t="s">
        <v>989</v>
      </c>
      <c r="D21" s="254" t="s">
        <v>1053</v>
      </c>
      <c r="E21" s="254" t="s">
        <v>543</v>
      </c>
      <c r="F21" s="356">
        <v>18901</v>
      </c>
      <c r="G21" s="253">
        <v>67.25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44306</v>
      </c>
      <c r="B22" s="253">
        <v>541634</v>
      </c>
      <c r="C22" s="254" t="s">
        <v>1054</v>
      </c>
      <c r="D22" s="254" t="s">
        <v>1055</v>
      </c>
      <c r="E22" s="254" t="s">
        <v>542</v>
      </c>
      <c r="F22" s="356">
        <v>64000</v>
      </c>
      <c r="G22" s="253">
        <v>38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44306</v>
      </c>
      <c r="B23" s="253">
        <v>541634</v>
      </c>
      <c r="C23" s="254" t="s">
        <v>1054</v>
      </c>
      <c r="D23" s="254" t="s">
        <v>1055</v>
      </c>
      <c r="E23" s="254" t="s">
        <v>543</v>
      </c>
      <c r="F23" s="356">
        <v>3200</v>
      </c>
      <c r="G23" s="253">
        <v>38.4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44306</v>
      </c>
      <c r="B24" s="253">
        <v>541634</v>
      </c>
      <c r="C24" s="254" t="s">
        <v>1054</v>
      </c>
      <c r="D24" s="254" t="s">
        <v>1056</v>
      </c>
      <c r="E24" s="254" t="s">
        <v>543</v>
      </c>
      <c r="F24" s="356">
        <v>64000</v>
      </c>
      <c r="G24" s="253">
        <v>38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44306</v>
      </c>
      <c r="B25" s="253">
        <v>539026</v>
      </c>
      <c r="C25" s="254" t="s">
        <v>1057</v>
      </c>
      <c r="D25" s="254" t="s">
        <v>1058</v>
      </c>
      <c r="E25" s="254" t="s">
        <v>542</v>
      </c>
      <c r="F25" s="356">
        <v>8000</v>
      </c>
      <c r="G25" s="253">
        <v>15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44306</v>
      </c>
      <c r="B26" s="253">
        <v>539026</v>
      </c>
      <c r="C26" s="254" t="s">
        <v>1057</v>
      </c>
      <c r="D26" s="254" t="s">
        <v>1059</v>
      </c>
      <c r="E26" s="254" t="s">
        <v>542</v>
      </c>
      <c r="F26" s="356">
        <v>80000</v>
      </c>
      <c r="G26" s="253">
        <v>13.93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44306</v>
      </c>
      <c r="B27" s="253">
        <v>539026</v>
      </c>
      <c r="C27" s="254" t="s">
        <v>1057</v>
      </c>
      <c r="D27" s="254" t="s">
        <v>1060</v>
      </c>
      <c r="E27" s="254" t="s">
        <v>543</v>
      </c>
      <c r="F27" s="356">
        <v>40000</v>
      </c>
      <c r="G27" s="253">
        <v>14.3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44306</v>
      </c>
      <c r="B28" s="253">
        <v>539026</v>
      </c>
      <c r="C28" s="254" t="s">
        <v>1057</v>
      </c>
      <c r="D28" s="254" t="s">
        <v>1058</v>
      </c>
      <c r="E28" s="254" t="s">
        <v>543</v>
      </c>
      <c r="F28" s="356">
        <v>44000</v>
      </c>
      <c r="G28" s="253">
        <v>13.75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44306</v>
      </c>
      <c r="B29" s="253">
        <v>539026</v>
      </c>
      <c r="C29" s="254" t="s">
        <v>1057</v>
      </c>
      <c r="D29" s="254" t="s">
        <v>1061</v>
      </c>
      <c r="E29" s="254" t="s">
        <v>542</v>
      </c>
      <c r="F29" s="356">
        <v>84000</v>
      </c>
      <c r="G29" s="253">
        <v>14.01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44306</v>
      </c>
      <c r="B30" s="253">
        <v>539026</v>
      </c>
      <c r="C30" s="254" t="s">
        <v>1057</v>
      </c>
      <c r="D30" s="254" t="s">
        <v>1062</v>
      </c>
      <c r="E30" s="254" t="s">
        <v>543</v>
      </c>
      <c r="F30" s="356">
        <v>84000</v>
      </c>
      <c r="G30" s="253">
        <v>13.93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44306</v>
      </c>
      <c r="B31" s="253">
        <v>539406</v>
      </c>
      <c r="C31" s="254" t="s">
        <v>1063</v>
      </c>
      <c r="D31" s="254" t="s">
        <v>1064</v>
      </c>
      <c r="E31" s="254" t="s">
        <v>543</v>
      </c>
      <c r="F31" s="356">
        <v>48300</v>
      </c>
      <c r="G31" s="253">
        <v>13.38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44306</v>
      </c>
      <c r="B32" s="253">
        <v>539406</v>
      </c>
      <c r="C32" s="254" t="s">
        <v>1063</v>
      </c>
      <c r="D32" s="254" t="s">
        <v>1065</v>
      </c>
      <c r="E32" s="254" t="s">
        <v>542</v>
      </c>
      <c r="F32" s="356">
        <v>48730</v>
      </c>
      <c r="G32" s="253">
        <v>13.38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44306</v>
      </c>
      <c r="B33" s="253">
        <v>539406</v>
      </c>
      <c r="C33" s="254" t="s">
        <v>1063</v>
      </c>
      <c r="D33" s="254" t="s">
        <v>1066</v>
      </c>
      <c r="E33" s="254" t="s">
        <v>543</v>
      </c>
      <c r="F33" s="356">
        <v>20000</v>
      </c>
      <c r="G33" s="253">
        <v>13.38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44306</v>
      </c>
      <c r="B34" s="253">
        <v>539406</v>
      </c>
      <c r="C34" s="254" t="s">
        <v>1063</v>
      </c>
      <c r="D34" s="254" t="s">
        <v>1067</v>
      </c>
      <c r="E34" s="254" t="s">
        <v>542</v>
      </c>
      <c r="F34" s="356">
        <v>20500</v>
      </c>
      <c r="G34" s="253">
        <v>13.38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44306</v>
      </c>
      <c r="B35" s="253">
        <v>513305</v>
      </c>
      <c r="C35" s="254" t="s">
        <v>1011</v>
      </c>
      <c r="D35" s="254" t="s">
        <v>1068</v>
      </c>
      <c r="E35" s="254" t="s">
        <v>543</v>
      </c>
      <c r="F35" s="356">
        <v>103556</v>
      </c>
      <c r="G35" s="253">
        <v>1.96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44306</v>
      </c>
      <c r="B36" s="253">
        <v>513305</v>
      </c>
      <c r="C36" s="254" t="s">
        <v>1011</v>
      </c>
      <c r="D36" s="254" t="s">
        <v>1069</v>
      </c>
      <c r="E36" s="254" t="s">
        <v>543</v>
      </c>
      <c r="F36" s="356">
        <v>100000</v>
      </c>
      <c r="G36" s="253">
        <v>1.96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44306</v>
      </c>
      <c r="B37" s="253">
        <v>513305</v>
      </c>
      <c r="C37" s="254" t="s">
        <v>1011</v>
      </c>
      <c r="D37" s="254" t="s">
        <v>1012</v>
      </c>
      <c r="E37" s="254" t="s">
        <v>543</v>
      </c>
      <c r="F37" s="356">
        <v>215000</v>
      </c>
      <c r="G37" s="253">
        <v>1.96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44306</v>
      </c>
      <c r="B38" s="253">
        <v>531771</v>
      </c>
      <c r="C38" s="254" t="s">
        <v>1070</v>
      </c>
      <c r="D38" s="254" t="s">
        <v>1071</v>
      </c>
      <c r="E38" s="254" t="s">
        <v>542</v>
      </c>
      <c r="F38" s="356">
        <v>42575</v>
      </c>
      <c r="G38" s="253">
        <v>4.95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44306</v>
      </c>
      <c r="B39" s="253">
        <v>531771</v>
      </c>
      <c r="C39" s="254" t="s">
        <v>1070</v>
      </c>
      <c r="D39" s="254" t="s">
        <v>1072</v>
      </c>
      <c r="E39" s="254" t="s">
        <v>543</v>
      </c>
      <c r="F39" s="356">
        <v>35675</v>
      </c>
      <c r="G39" s="253">
        <v>4.95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44306</v>
      </c>
      <c r="B40" s="253">
        <v>539222</v>
      </c>
      <c r="C40" s="254" t="s">
        <v>1073</v>
      </c>
      <c r="D40" s="254" t="s">
        <v>1074</v>
      </c>
      <c r="E40" s="254" t="s">
        <v>542</v>
      </c>
      <c r="F40" s="356">
        <v>35000</v>
      </c>
      <c r="G40" s="253">
        <v>9.67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44306</v>
      </c>
      <c r="B41" s="253">
        <v>539222</v>
      </c>
      <c r="C41" s="254" t="s">
        <v>1073</v>
      </c>
      <c r="D41" s="254" t="s">
        <v>1075</v>
      </c>
      <c r="E41" s="254" t="s">
        <v>543</v>
      </c>
      <c r="F41" s="356">
        <v>30000</v>
      </c>
      <c r="G41" s="253">
        <v>9.6</v>
      </c>
      <c r="H41" s="325" t="s">
        <v>305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44306</v>
      </c>
      <c r="B42" s="253" t="s">
        <v>1076</v>
      </c>
      <c r="C42" s="254" t="s">
        <v>1077</v>
      </c>
      <c r="D42" s="254" t="s">
        <v>1078</v>
      </c>
      <c r="E42" s="254" t="s">
        <v>542</v>
      </c>
      <c r="F42" s="356">
        <v>141987</v>
      </c>
      <c r="G42" s="253">
        <v>56.73</v>
      </c>
      <c r="H42" s="325" t="s">
        <v>842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44306</v>
      </c>
      <c r="B43" s="253" t="s">
        <v>1076</v>
      </c>
      <c r="C43" s="254" t="s">
        <v>1077</v>
      </c>
      <c r="D43" s="254" t="s">
        <v>1079</v>
      </c>
      <c r="E43" s="254" t="s">
        <v>542</v>
      </c>
      <c r="F43" s="356">
        <v>180420</v>
      </c>
      <c r="G43" s="253">
        <v>55.85</v>
      </c>
      <c r="H43" s="325" t="s">
        <v>842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44306</v>
      </c>
      <c r="B44" s="253" t="s">
        <v>988</v>
      </c>
      <c r="C44" s="254" t="s">
        <v>990</v>
      </c>
      <c r="D44" s="254" t="s">
        <v>1014</v>
      </c>
      <c r="E44" s="254" t="s">
        <v>542</v>
      </c>
      <c r="F44" s="356">
        <v>182997</v>
      </c>
      <c r="G44" s="253">
        <v>64.790000000000006</v>
      </c>
      <c r="H44" s="325" t="s">
        <v>842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44306</v>
      </c>
      <c r="B45" s="253" t="s">
        <v>1080</v>
      </c>
      <c r="C45" s="254" t="s">
        <v>1081</v>
      </c>
      <c r="D45" s="254" t="s">
        <v>1082</v>
      </c>
      <c r="E45" s="254" t="s">
        <v>542</v>
      </c>
      <c r="F45" s="356">
        <v>371595</v>
      </c>
      <c r="G45" s="253">
        <v>102.65</v>
      </c>
      <c r="H45" s="325" t="s">
        <v>842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44306</v>
      </c>
      <c r="B46" s="253" t="s">
        <v>1083</v>
      </c>
      <c r="C46" s="254" t="s">
        <v>1084</v>
      </c>
      <c r="D46" s="254" t="s">
        <v>1055</v>
      </c>
      <c r="E46" s="254" t="s">
        <v>542</v>
      </c>
      <c r="F46" s="356">
        <v>150000</v>
      </c>
      <c r="G46" s="253">
        <v>12</v>
      </c>
      <c r="H46" s="325" t="s">
        <v>842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44306</v>
      </c>
      <c r="B47" s="253" t="s">
        <v>1018</v>
      </c>
      <c r="C47" s="254" t="s">
        <v>1019</v>
      </c>
      <c r="D47" s="254" t="s">
        <v>1085</v>
      </c>
      <c r="E47" s="254" t="s">
        <v>542</v>
      </c>
      <c r="F47" s="356">
        <v>3162679</v>
      </c>
      <c r="G47" s="253">
        <v>1.65</v>
      </c>
      <c r="H47" s="325" t="s">
        <v>842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44306</v>
      </c>
      <c r="B48" s="253" t="s">
        <v>529</v>
      </c>
      <c r="C48" s="254" t="s">
        <v>1086</v>
      </c>
      <c r="D48" s="254" t="s">
        <v>1087</v>
      </c>
      <c r="E48" s="254" t="s">
        <v>542</v>
      </c>
      <c r="F48" s="356">
        <v>700523</v>
      </c>
      <c r="G48" s="253">
        <v>507.25</v>
      </c>
      <c r="H48" s="325" t="s">
        <v>842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44306</v>
      </c>
      <c r="B49" s="253" t="s">
        <v>1076</v>
      </c>
      <c r="C49" s="254" t="s">
        <v>1077</v>
      </c>
      <c r="D49" s="254" t="s">
        <v>1079</v>
      </c>
      <c r="E49" s="254" t="s">
        <v>543</v>
      </c>
      <c r="F49" s="356">
        <v>160420</v>
      </c>
      <c r="G49" s="253">
        <v>56.9</v>
      </c>
      <c r="H49" s="325" t="s">
        <v>842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44306</v>
      </c>
      <c r="B50" s="253" t="s">
        <v>1076</v>
      </c>
      <c r="C50" s="254" t="s">
        <v>1077</v>
      </c>
      <c r="D50" s="254" t="s">
        <v>1078</v>
      </c>
      <c r="E50" s="254" t="s">
        <v>543</v>
      </c>
      <c r="F50" s="356">
        <v>129221</v>
      </c>
      <c r="G50" s="253">
        <v>56.72</v>
      </c>
      <c r="H50" s="325" t="s">
        <v>842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44306</v>
      </c>
      <c r="B51" s="253" t="s">
        <v>988</v>
      </c>
      <c r="C51" s="254" t="s">
        <v>990</v>
      </c>
      <c r="D51" s="254" t="s">
        <v>1014</v>
      </c>
      <c r="E51" s="254" t="s">
        <v>543</v>
      </c>
      <c r="F51" s="356">
        <v>175531</v>
      </c>
      <c r="G51" s="253">
        <v>65.569999999999993</v>
      </c>
      <c r="H51" s="325" t="s">
        <v>842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44306</v>
      </c>
      <c r="B52" s="253" t="s">
        <v>1016</v>
      </c>
      <c r="C52" s="254" t="s">
        <v>1017</v>
      </c>
      <c r="D52" s="254" t="s">
        <v>1088</v>
      </c>
      <c r="E52" s="254" t="s">
        <v>543</v>
      </c>
      <c r="F52" s="356">
        <v>18758</v>
      </c>
      <c r="G52" s="253">
        <v>350.46</v>
      </c>
      <c r="H52" s="325" t="s">
        <v>842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44306</v>
      </c>
      <c r="B53" s="253" t="s">
        <v>1016</v>
      </c>
      <c r="C53" s="254" t="s">
        <v>1017</v>
      </c>
      <c r="D53" s="254" t="s">
        <v>1089</v>
      </c>
      <c r="E53" s="254" t="s">
        <v>543</v>
      </c>
      <c r="F53" s="356">
        <v>8791</v>
      </c>
      <c r="G53" s="253">
        <v>360.21</v>
      </c>
      <c r="H53" s="325" t="s">
        <v>842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44306</v>
      </c>
      <c r="B54" s="253" t="s">
        <v>1080</v>
      </c>
      <c r="C54" s="254" t="s">
        <v>1081</v>
      </c>
      <c r="D54" s="254" t="s">
        <v>1082</v>
      </c>
      <c r="E54" s="254" t="s">
        <v>543</v>
      </c>
      <c r="F54" s="356">
        <v>371595</v>
      </c>
      <c r="G54" s="253">
        <v>103.77</v>
      </c>
      <c r="H54" s="325" t="s">
        <v>842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44306</v>
      </c>
      <c r="B55" s="253" t="s">
        <v>1090</v>
      </c>
      <c r="C55" s="254" t="s">
        <v>1091</v>
      </c>
      <c r="D55" s="254" t="s">
        <v>1092</v>
      </c>
      <c r="E55" s="254" t="s">
        <v>543</v>
      </c>
      <c r="F55" s="356">
        <v>71362</v>
      </c>
      <c r="G55" s="253">
        <v>8.7200000000000006</v>
      </c>
      <c r="H55" s="325" t="s">
        <v>842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44306</v>
      </c>
      <c r="B56" s="253" t="s">
        <v>762</v>
      </c>
      <c r="C56" s="254" t="s">
        <v>1015</v>
      </c>
      <c r="D56" s="254" t="s">
        <v>1093</v>
      </c>
      <c r="E56" s="254" t="s">
        <v>543</v>
      </c>
      <c r="F56" s="356">
        <v>230000</v>
      </c>
      <c r="G56" s="253">
        <v>1462.3</v>
      </c>
      <c r="H56" s="325" t="s">
        <v>842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44306</v>
      </c>
      <c r="B57" s="253" t="s">
        <v>1083</v>
      </c>
      <c r="C57" s="254" t="s">
        <v>1084</v>
      </c>
      <c r="D57" s="254" t="s">
        <v>1056</v>
      </c>
      <c r="E57" s="254" t="s">
        <v>543</v>
      </c>
      <c r="F57" s="356">
        <v>150000</v>
      </c>
      <c r="G57" s="253">
        <v>12</v>
      </c>
      <c r="H57" s="325" t="s">
        <v>842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44306</v>
      </c>
      <c r="B58" s="253" t="s">
        <v>1018</v>
      </c>
      <c r="C58" s="254" t="s">
        <v>1019</v>
      </c>
      <c r="D58" s="254" t="s">
        <v>1013</v>
      </c>
      <c r="E58" s="254" t="s">
        <v>543</v>
      </c>
      <c r="F58" s="356">
        <v>4812015</v>
      </c>
      <c r="G58" s="253">
        <v>1.67</v>
      </c>
      <c r="H58" s="325" t="s">
        <v>842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44306</v>
      </c>
      <c r="B59" s="253" t="s">
        <v>1018</v>
      </c>
      <c r="C59" s="254" t="s">
        <v>1019</v>
      </c>
      <c r="D59" s="254" t="s">
        <v>1085</v>
      </c>
      <c r="E59" s="254" t="s">
        <v>543</v>
      </c>
      <c r="F59" s="356">
        <v>1799908</v>
      </c>
      <c r="G59" s="253">
        <v>1.7</v>
      </c>
      <c r="H59" s="325" t="s">
        <v>842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44306</v>
      </c>
      <c r="B60" s="253" t="s">
        <v>1094</v>
      </c>
      <c r="C60" s="254" t="s">
        <v>1095</v>
      </c>
      <c r="D60" s="254" t="s">
        <v>1096</v>
      </c>
      <c r="E60" s="254" t="s">
        <v>543</v>
      </c>
      <c r="F60" s="356">
        <v>743486</v>
      </c>
      <c r="G60" s="253">
        <v>27.6</v>
      </c>
      <c r="H60" s="325" t="s">
        <v>842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44306</v>
      </c>
      <c r="B61" s="253" t="s">
        <v>529</v>
      </c>
      <c r="C61" s="254" t="s">
        <v>1086</v>
      </c>
      <c r="D61" s="254" t="s">
        <v>1087</v>
      </c>
      <c r="E61" s="254" t="s">
        <v>543</v>
      </c>
      <c r="F61" s="356">
        <v>698192</v>
      </c>
      <c r="G61" s="253">
        <v>507.89</v>
      </c>
      <c r="H61" s="325" t="s">
        <v>842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B63" s="253"/>
      <c r="C63" s="254"/>
      <c r="D63" s="254"/>
      <c r="E63" s="254"/>
      <c r="F63" s="356"/>
      <c r="G63" s="253"/>
      <c r="H63" s="325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B64" s="253"/>
      <c r="C64" s="254"/>
      <c r="D64" s="254"/>
      <c r="E64" s="254"/>
      <c r="F64" s="356"/>
      <c r="G64" s="253"/>
      <c r="H64" s="325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2:35">
      <c r="B65" s="253"/>
      <c r="C65" s="254"/>
      <c r="D65" s="254"/>
      <c r="E65" s="254"/>
      <c r="F65" s="356"/>
      <c r="G65" s="253"/>
      <c r="H65" s="325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2:35">
      <c r="B66" s="253"/>
      <c r="C66" s="254"/>
      <c r="D66" s="254"/>
      <c r="E66" s="254"/>
      <c r="F66" s="356"/>
      <c r="G66" s="253"/>
      <c r="H66" s="325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2:35">
      <c r="B67" s="253"/>
      <c r="C67" s="254"/>
      <c r="D67" s="254"/>
      <c r="E67" s="254"/>
      <c r="F67" s="356"/>
      <c r="G67" s="253"/>
      <c r="H67" s="325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2:35">
      <c r="B68" s="253"/>
      <c r="C68" s="254"/>
      <c r="D68" s="254"/>
      <c r="E68" s="254"/>
      <c r="F68" s="356"/>
      <c r="G68" s="253"/>
      <c r="H68" s="325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2:35">
      <c r="B69" s="253"/>
      <c r="C69" s="254"/>
      <c r="D69" s="254"/>
      <c r="E69" s="254"/>
      <c r="F69" s="356"/>
      <c r="G69" s="253"/>
      <c r="H69" s="325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2:35">
      <c r="B70" s="253"/>
      <c r="C70" s="254"/>
      <c r="D70" s="254"/>
      <c r="E70" s="254"/>
      <c r="F70" s="356"/>
      <c r="G70" s="253"/>
      <c r="H70" s="325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2:35">
      <c r="B71" s="253"/>
      <c r="C71" s="254"/>
      <c r="D71" s="254"/>
      <c r="E71" s="254"/>
      <c r="F71" s="356"/>
      <c r="G71" s="253"/>
      <c r="H71" s="325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2:35">
      <c r="B72" s="253"/>
      <c r="C72" s="254"/>
      <c r="D72" s="254"/>
      <c r="E72" s="254"/>
      <c r="F72" s="356"/>
      <c r="G72" s="253"/>
      <c r="H72" s="325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2:35">
      <c r="B73" s="253"/>
      <c r="C73" s="254"/>
      <c r="D73" s="254"/>
      <c r="E73" s="254"/>
      <c r="F73" s="356"/>
      <c r="G73" s="253"/>
      <c r="H73" s="325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2:35">
      <c r="B74" s="253"/>
      <c r="C74" s="254"/>
      <c r="D74" s="254"/>
      <c r="E74" s="254"/>
      <c r="F74" s="356"/>
      <c r="G74" s="253"/>
      <c r="H74" s="325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2:35">
      <c r="B75" s="253"/>
      <c r="C75" s="254"/>
      <c r="D75" s="254"/>
      <c r="E75" s="254"/>
      <c r="F75" s="356"/>
      <c r="G75" s="253"/>
      <c r="H75" s="325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2:35">
      <c r="B76" s="253"/>
      <c r="C76" s="254"/>
      <c r="D76" s="254"/>
      <c r="E76" s="254"/>
      <c r="F76" s="356"/>
      <c r="G76" s="253"/>
      <c r="H76" s="325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2:35">
      <c r="B77" s="253"/>
      <c r="C77" s="254"/>
      <c r="D77" s="254"/>
      <c r="E77" s="254"/>
      <c r="F77" s="356"/>
      <c r="G77" s="253"/>
      <c r="H77" s="325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2:35">
      <c r="B78" s="253"/>
      <c r="C78" s="254"/>
      <c r="D78" s="254"/>
      <c r="E78" s="254"/>
      <c r="F78" s="356"/>
      <c r="G78" s="253"/>
      <c r="H78" s="325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2:35">
      <c r="B79" s="253"/>
      <c r="C79" s="254"/>
      <c r="D79" s="254"/>
      <c r="E79" s="254"/>
      <c r="F79" s="356"/>
      <c r="G79" s="253"/>
      <c r="H79" s="325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2:35">
      <c r="B80" s="253"/>
      <c r="C80" s="254"/>
      <c r="D80" s="254"/>
      <c r="E80" s="254"/>
      <c r="F80" s="356"/>
      <c r="G80" s="253"/>
      <c r="H80" s="325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2:35">
      <c r="B81" s="253"/>
      <c r="C81" s="254"/>
      <c r="D81" s="254"/>
      <c r="E81" s="254"/>
      <c r="F81" s="356"/>
      <c r="G81" s="253"/>
      <c r="H81" s="325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2:35">
      <c r="B82" s="253"/>
      <c r="C82" s="254"/>
      <c r="D82" s="254"/>
      <c r="E82" s="254"/>
      <c r="F82" s="356"/>
      <c r="G82" s="253"/>
      <c r="H82" s="325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2:35">
      <c r="B83" s="253"/>
      <c r="C83" s="254"/>
      <c r="D83" s="254"/>
      <c r="E83" s="254"/>
      <c r="F83" s="356"/>
      <c r="G83" s="253"/>
      <c r="H83" s="325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2:35">
      <c r="B84" s="253"/>
      <c r="C84" s="254"/>
      <c r="D84" s="254"/>
      <c r="E84" s="254"/>
      <c r="F84" s="356"/>
      <c r="G84" s="253"/>
      <c r="H84" s="325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2:35">
      <c r="B85" s="253"/>
      <c r="C85" s="254"/>
      <c r="D85" s="254"/>
      <c r="E85" s="254"/>
      <c r="F85" s="356"/>
      <c r="G85" s="253"/>
      <c r="H85" s="325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2:35">
      <c r="B86" s="253"/>
      <c r="C86" s="254"/>
      <c r="D86" s="254"/>
      <c r="E86" s="254"/>
      <c r="F86" s="356"/>
      <c r="G86" s="253"/>
      <c r="H86" s="325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2:35">
      <c r="B87" s="253"/>
      <c r="C87" s="254"/>
      <c r="D87" s="254"/>
      <c r="E87" s="254"/>
      <c r="F87" s="356"/>
      <c r="G87" s="253"/>
      <c r="H87" s="325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2:35">
      <c r="B88" s="253"/>
      <c r="C88" s="254"/>
      <c r="D88" s="254"/>
      <c r="E88" s="254"/>
      <c r="F88" s="356"/>
      <c r="G88" s="253"/>
      <c r="H88" s="325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2:35">
      <c r="B89" s="253"/>
      <c r="C89" s="254"/>
      <c r="D89" s="254"/>
      <c r="E89" s="254"/>
      <c r="F89" s="356"/>
      <c r="G89" s="253"/>
      <c r="H89" s="325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2:35">
      <c r="B90" s="253"/>
      <c r="C90" s="254"/>
      <c r="D90" s="254"/>
      <c r="E90" s="254"/>
      <c r="F90" s="356"/>
      <c r="G90" s="253"/>
      <c r="H90" s="325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2:35">
      <c r="B91" s="253"/>
      <c r="C91" s="254"/>
      <c r="D91" s="254"/>
      <c r="E91" s="254"/>
      <c r="F91" s="356"/>
      <c r="G91" s="253"/>
      <c r="H91" s="325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2:35">
      <c r="B92" s="253"/>
      <c r="C92" s="254"/>
      <c r="D92" s="254"/>
      <c r="E92" s="254"/>
      <c r="F92" s="356"/>
      <c r="G92" s="253"/>
      <c r="H92" s="325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2:35">
      <c r="B93" s="253"/>
      <c r="C93" s="254"/>
      <c r="D93" s="254"/>
      <c r="E93" s="254"/>
      <c r="F93" s="356"/>
      <c r="G93" s="253"/>
      <c r="H93" s="325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2:35">
      <c r="B94" s="253"/>
      <c r="C94" s="254"/>
      <c r="D94" s="254"/>
      <c r="E94" s="254"/>
      <c r="F94" s="356"/>
      <c r="G94" s="253"/>
      <c r="H94" s="325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2:35">
      <c r="B95" s="253"/>
      <c r="C95" s="254"/>
      <c r="D95" s="254"/>
      <c r="E95" s="254"/>
      <c r="F95" s="356"/>
      <c r="G95" s="253"/>
      <c r="H95" s="325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2:35">
      <c r="B96" s="253"/>
      <c r="C96" s="254"/>
      <c r="D96" s="254"/>
      <c r="E96" s="254"/>
      <c r="F96" s="356"/>
      <c r="G96" s="253"/>
      <c r="H96" s="325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2:35">
      <c r="B97" s="253"/>
      <c r="C97" s="254"/>
      <c r="D97" s="254"/>
      <c r="E97" s="254"/>
      <c r="F97" s="356"/>
      <c r="G97" s="253"/>
      <c r="H97" s="325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2:35">
      <c r="B98" s="253"/>
      <c r="C98" s="254"/>
      <c r="D98" s="254"/>
      <c r="E98" s="254"/>
      <c r="F98" s="356"/>
      <c r="G98" s="253"/>
      <c r="H98" s="325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2:35">
      <c r="B99" s="253"/>
      <c r="C99" s="254"/>
      <c r="D99" s="254"/>
      <c r="E99" s="254"/>
      <c r="F99" s="356"/>
      <c r="G99" s="253"/>
      <c r="H99" s="325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2:35">
      <c r="B100" s="253"/>
      <c r="C100" s="254"/>
      <c r="D100" s="254"/>
      <c r="E100" s="254"/>
      <c r="F100" s="356"/>
      <c r="G100" s="253"/>
      <c r="H100" s="325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2:35">
      <c r="B101" s="253"/>
      <c r="C101" s="254"/>
      <c r="D101" s="254"/>
      <c r="E101" s="254"/>
      <c r="F101" s="356"/>
      <c r="G101" s="253"/>
      <c r="H101" s="325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2:35">
      <c r="B102" s="253"/>
      <c r="C102" s="254"/>
      <c r="D102" s="254"/>
      <c r="E102" s="254"/>
      <c r="F102" s="356"/>
      <c r="G102" s="253"/>
      <c r="H102" s="325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2:35">
      <c r="B103" s="253"/>
      <c r="C103" s="254"/>
      <c r="D103" s="254"/>
      <c r="E103" s="254"/>
      <c r="F103" s="356"/>
      <c r="G103" s="253"/>
      <c r="H103" s="325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2:35">
      <c r="B104" s="253"/>
      <c r="C104" s="254"/>
      <c r="D104" s="254"/>
      <c r="E104" s="254"/>
      <c r="F104" s="356"/>
      <c r="G104" s="253"/>
      <c r="H104" s="325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2:35">
      <c r="B105" s="253"/>
      <c r="C105" s="254"/>
      <c r="D105" s="254"/>
      <c r="E105" s="254"/>
      <c r="F105" s="356"/>
      <c r="G105" s="253"/>
      <c r="H105" s="325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2:35">
      <c r="B106" s="253"/>
      <c r="C106" s="254"/>
      <c r="D106" s="254"/>
      <c r="E106" s="254"/>
      <c r="F106" s="356"/>
      <c r="G106" s="253"/>
      <c r="H106" s="325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2:35">
      <c r="B107" s="253"/>
      <c r="C107" s="254"/>
      <c r="D107" s="254"/>
      <c r="E107" s="254"/>
      <c r="F107" s="356"/>
      <c r="G107" s="253"/>
      <c r="H107" s="325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2:35">
      <c r="B108" s="253"/>
      <c r="C108" s="254"/>
      <c r="D108" s="254"/>
      <c r="E108" s="254"/>
      <c r="F108" s="356"/>
      <c r="G108" s="253"/>
      <c r="H108" s="325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2:35">
      <c r="B109" s="253"/>
      <c r="C109" s="254"/>
      <c r="D109" s="254"/>
      <c r="E109" s="254"/>
      <c r="F109" s="356"/>
      <c r="G109" s="253"/>
      <c r="H109" s="325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2:35">
      <c r="B110" s="253"/>
      <c r="C110" s="254"/>
      <c r="D110" s="254"/>
      <c r="E110" s="254"/>
      <c r="F110" s="356"/>
      <c r="G110" s="253"/>
      <c r="H110" s="325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2:35">
      <c r="B111" s="253"/>
      <c r="C111" s="254"/>
      <c r="D111" s="254"/>
      <c r="E111" s="254"/>
      <c r="F111" s="356"/>
      <c r="G111" s="253"/>
      <c r="H111" s="325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2:35">
      <c r="B112" s="253"/>
      <c r="C112" s="254"/>
      <c r="D112" s="254"/>
      <c r="E112" s="254"/>
      <c r="F112" s="356"/>
      <c r="G112" s="253"/>
      <c r="H112" s="325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6"/>
      <c r="G113" s="253"/>
      <c r="H113" s="325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6"/>
      <c r="G114" s="253"/>
      <c r="H114" s="325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325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325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325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325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325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325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325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325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325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325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325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325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325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325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325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51"/>
  <sheetViews>
    <sheetView zoomScale="85" zoomScaleNormal="85" workbookViewId="0">
      <selection activeCell="I24" sqref="I24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872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44308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01" t="s">
        <v>552</v>
      </c>
      <c r="L9" s="60" t="s">
        <v>819</v>
      </c>
      <c r="M9" s="60" t="s">
        <v>818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500" customFormat="1" ht="14.25">
      <c r="A10" s="539">
        <v>1</v>
      </c>
      <c r="B10" s="531">
        <v>44253</v>
      </c>
      <c r="C10" s="540"/>
      <c r="D10" s="459" t="s">
        <v>125</v>
      </c>
      <c r="E10" s="541" t="s">
        <v>856</v>
      </c>
      <c r="F10" s="542">
        <v>95.5</v>
      </c>
      <c r="G10" s="542">
        <v>88.5</v>
      </c>
      <c r="H10" s="542">
        <v>94.25</v>
      </c>
      <c r="I10" s="543" t="s">
        <v>855</v>
      </c>
      <c r="J10" s="461" t="s">
        <v>950</v>
      </c>
      <c r="K10" s="461">
        <f t="shared" ref="K10" si="0">H10-F10</f>
        <v>-1.25</v>
      </c>
      <c r="L10" s="526">
        <f t="shared" ref="L10" si="1">(F10*-0.8)/100</f>
        <v>-0.76400000000000001</v>
      </c>
      <c r="M10" s="535">
        <f t="shared" ref="M10:M12" si="2">(K10+L10)/F10</f>
        <v>-2.1089005235602098E-2</v>
      </c>
      <c r="N10" s="461" t="s">
        <v>620</v>
      </c>
      <c r="O10" s="536">
        <v>44298</v>
      </c>
      <c r="P10" s="454"/>
      <c r="Q10" s="4"/>
      <c r="R10" s="455" t="s">
        <v>792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500" customFormat="1" ht="14.25">
      <c r="A11" s="473">
        <v>2</v>
      </c>
      <c r="B11" s="467">
        <v>44273</v>
      </c>
      <c r="C11" s="475"/>
      <c r="D11" s="446" t="s">
        <v>772</v>
      </c>
      <c r="E11" s="476" t="s">
        <v>557</v>
      </c>
      <c r="F11" s="444">
        <v>1785</v>
      </c>
      <c r="G11" s="477">
        <v>1670</v>
      </c>
      <c r="H11" s="476">
        <f>(1872.5+1775)/2</f>
        <v>1823.75</v>
      </c>
      <c r="I11" s="478">
        <v>2000</v>
      </c>
      <c r="J11" s="445" t="s">
        <v>863</v>
      </c>
      <c r="K11" s="445">
        <f t="shared" ref="K11:K12" si="3">H11-F11</f>
        <v>38.75</v>
      </c>
      <c r="L11" s="502">
        <f t="shared" ref="L11:L12" si="4">(F11*-0.8)/100</f>
        <v>-14.28</v>
      </c>
      <c r="M11" s="442">
        <f t="shared" si="2"/>
        <v>1.3708683473389355E-2</v>
      </c>
      <c r="N11" s="445" t="s">
        <v>556</v>
      </c>
      <c r="O11" s="443">
        <v>44287</v>
      </c>
      <c r="P11" s="454"/>
      <c r="Q11" s="4"/>
      <c r="R11" s="455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500" customFormat="1" ht="14.25">
      <c r="A12" s="473">
        <v>3</v>
      </c>
      <c r="B12" s="467">
        <v>44274</v>
      </c>
      <c r="C12" s="475"/>
      <c r="D12" s="446" t="s">
        <v>248</v>
      </c>
      <c r="E12" s="476" t="s">
        <v>557</v>
      </c>
      <c r="F12" s="444">
        <v>2850</v>
      </c>
      <c r="G12" s="477">
        <v>2650</v>
      </c>
      <c r="H12" s="476">
        <v>3025</v>
      </c>
      <c r="I12" s="478" t="s">
        <v>846</v>
      </c>
      <c r="J12" s="445" t="s">
        <v>915</v>
      </c>
      <c r="K12" s="445">
        <f t="shared" si="3"/>
        <v>175</v>
      </c>
      <c r="L12" s="502">
        <f t="shared" si="4"/>
        <v>-22.8</v>
      </c>
      <c r="M12" s="442">
        <f t="shared" si="2"/>
        <v>5.3403508771929821E-2</v>
      </c>
      <c r="N12" s="445" t="s">
        <v>556</v>
      </c>
      <c r="O12" s="443">
        <v>44294</v>
      </c>
      <c r="P12" s="454"/>
      <c r="Q12" s="4"/>
      <c r="R12" s="455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00" customFormat="1" ht="14.25">
      <c r="A13" s="473">
        <v>4</v>
      </c>
      <c r="B13" s="467">
        <v>44274</v>
      </c>
      <c r="C13" s="475"/>
      <c r="D13" s="446" t="s">
        <v>172</v>
      </c>
      <c r="E13" s="476" t="s">
        <v>557</v>
      </c>
      <c r="F13" s="444">
        <v>5275</v>
      </c>
      <c r="G13" s="477">
        <v>4950</v>
      </c>
      <c r="H13" s="476">
        <v>5725</v>
      </c>
      <c r="I13" s="478" t="s">
        <v>847</v>
      </c>
      <c r="J13" s="445" t="s">
        <v>864</v>
      </c>
      <c r="K13" s="445">
        <f t="shared" ref="K13:K14" si="5">H13-F13</f>
        <v>450</v>
      </c>
      <c r="L13" s="502">
        <f t="shared" ref="L13:L14" si="6">(F13*-0.8)/100</f>
        <v>-42.2</v>
      </c>
      <c r="M13" s="442">
        <f t="shared" ref="M13:M14" si="7">(K13+L13)/F13</f>
        <v>7.7308056872037914E-2</v>
      </c>
      <c r="N13" s="445" t="s">
        <v>556</v>
      </c>
      <c r="O13" s="443">
        <v>44287</v>
      </c>
      <c r="P13" s="454"/>
      <c r="Q13" s="4"/>
      <c r="R13" s="455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00" customFormat="1" ht="14.25">
      <c r="A14" s="539">
        <v>5</v>
      </c>
      <c r="B14" s="531">
        <v>44277</v>
      </c>
      <c r="C14" s="540"/>
      <c r="D14" s="459" t="s">
        <v>851</v>
      </c>
      <c r="E14" s="541" t="s">
        <v>557</v>
      </c>
      <c r="F14" s="542">
        <v>2050</v>
      </c>
      <c r="G14" s="542">
        <v>1940</v>
      </c>
      <c r="H14" s="541">
        <v>1925</v>
      </c>
      <c r="I14" s="543" t="s">
        <v>852</v>
      </c>
      <c r="J14" s="461" t="s">
        <v>949</v>
      </c>
      <c r="K14" s="461">
        <f t="shared" si="5"/>
        <v>-125</v>
      </c>
      <c r="L14" s="526">
        <f t="shared" si="6"/>
        <v>-16.399999999999999</v>
      </c>
      <c r="M14" s="535">
        <f t="shared" si="7"/>
        <v>-6.8975609756097567E-2</v>
      </c>
      <c r="N14" s="461" t="s">
        <v>620</v>
      </c>
      <c r="O14" s="536">
        <v>44298</v>
      </c>
      <c r="P14" s="454"/>
      <c r="Q14" s="4"/>
      <c r="R14" s="455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00" customFormat="1" ht="14.25">
      <c r="A15" s="473">
        <v>6</v>
      </c>
      <c r="B15" s="474">
        <v>44277</v>
      </c>
      <c r="C15" s="475"/>
      <c r="D15" s="446" t="s">
        <v>853</v>
      </c>
      <c r="E15" s="476" t="s">
        <v>557</v>
      </c>
      <c r="F15" s="444">
        <v>507</v>
      </c>
      <c r="G15" s="477">
        <v>478</v>
      </c>
      <c r="H15" s="477">
        <v>536.5</v>
      </c>
      <c r="I15" s="478" t="s">
        <v>854</v>
      </c>
      <c r="J15" s="445" t="s">
        <v>929</v>
      </c>
      <c r="K15" s="445">
        <f t="shared" ref="K15" si="8">H15-F15</f>
        <v>29.5</v>
      </c>
      <c r="L15" s="502">
        <f t="shared" ref="L15" si="9">(F15*-0.8)/100</f>
        <v>-4.056</v>
      </c>
      <c r="M15" s="442">
        <f t="shared" ref="M15" si="10">(K15+L15)/F15</f>
        <v>5.0185404339250492E-2</v>
      </c>
      <c r="N15" s="445" t="s">
        <v>556</v>
      </c>
      <c r="O15" s="443">
        <v>44295</v>
      </c>
      <c r="P15" s="454"/>
      <c r="Q15" s="4"/>
      <c r="R15" s="455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500" customFormat="1" ht="14.25">
      <c r="A16" s="473">
        <v>7</v>
      </c>
      <c r="B16" s="474">
        <v>44281</v>
      </c>
      <c r="C16" s="475"/>
      <c r="D16" s="446" t="s">
        <v>160</v>
      </c>
      <c r="E16" s="476" t="s">
        <v>557</v>
      </c>
      <c r="F16" s="444">
        <v>1785</v>
      </c>
      <c r="G16" s="477">
        <v>1675</v>
      </c>
      <c r="H16" s="477">
        <v>1895</v>
      </c>
      <c r="I16" s="478" t="s">
        <v>857</v>
      </c>
      <c r="J16" s="445" t="s">
        <v>895</v>
      </c>
      <c r="K16" s="445">
        <f t="shared" ref="K16:K18" si="11">H16-F16</f>
        <v>110</v>
      </c>
      <c r="L16" s="502">
        <f t="shared" ref="L16:L18" si="12">(F16*-0.8)/100</f>
        <v>-14.28</v>
      </c>
      <c r="M16" s="442">
        <f t="shared" ref="M16:M18" si="13">(K16+L16)/F16</f>
        <v>5.3624649859943974E-2</v>
      </c>
      <c r="N16" s="445" t="s">
        <v>556</v>
      </c>
      <c r="O16" s="443">
        <v>44293</v>
      </c>
      <c r="P16" s="454"/>
      <c r="Q16" s="4"/>
      <c r="R16" s="455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500" customFormat="1" ht="14.25">
      <c r="A17" s="473">
        <v>8</v>
      </c>
      <c r="B17" s="474">
        <v>44285</v>
      </c>
      <c r="C17" s="475"/>
      <c r="D17" s="446" t="s">
        <v>490</v>
      </c>
      <c r="E17" s="476" t="s">
        <v>557</v>
      </c>
      <c r="F17" s="444">
        <v>516</v>
      </c>
      <c r="G17" s="477">
        <v>477</v>
      </c>
      <c r="H17" s="477">
        <v>547.5</v>
      </c>
      <c r="I17" s="478" t="s">
        <v>860</v>
      </c>
      <c r="J17" s="445" t="s">
        <v>894</v>
      </c>
      <c r="K17" s="445">
        <f t="shared" si="11"/>
        <v>31.5</v>
      </c>
      <c r="L17" s="502">
        <f t="shared" si="12"/>
        <v>-4.1280000000000001</v>
      </c>
      <c r="M17" s="442">
        <f t="shared" si="13"/>
        <v>5.3046511627906974E-2</v>
      </c>
      <c r="N17" s="445" t="s">
        <v>556</v>
      </c>
      <c r="O17" s="443">
        <v>44293</v>
      </c>
      <c r="P17" s="454"/>
      <c r="Q17" s="4"/>
      <c r="R17" s="455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500" customFormat="1" ht="14.25">
      <c r="A18" s="539">
        <v>5</v>
      </c>
      <c r="B18" s="531">
        <v>44277</v>
      </c>
      <c r="C18" s="540"/>
      <c r="D18" s="459" t="s">
        <v>972</v>
      </c>
      <c r="E18" s="541" t="s">
        <v>557</v>
      </c>
      <c r="F18" s="542">
        <v>1270</v>
      </c>
      <c r="G18" s="542">
        <v>1195</v>
      </c>
      <c r="H18" s="541">
        <v>1195</v>
      </c>
      <c r="I18" s="543">
        <v>1450</v>
      </c>
      <c r="J18" s="461" t="s">
        <v>973</v>
      </c>
      <c r="K18" s="461">
        <f t="shared" si="11"/>
        <v>-75</v>
      </c>
      <c r="L18" s="526">
        <f t="shared" si="12"/>
        <v>-10.16</v>
      </c>
      <c r="M18" s="535">
        <f t="shared" si="13"/>
        <v>-6.705511811023622E-2</v>
      </c>
      <c r="N18" s="461" t="s">
        <v>620</v>
      </c>
      <c r="O18" s="536">
        <v>44301</v>
      </c>
      <c r="P18" s="454"/>
      <c r="Q18" s="4"/>
      <c r="R18" s="455" t="s">
        <v>792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500" customFormat="1" ht="14.25">
      <c r="A19" s="358">
        <v>10</v>
      </c>
      <c r="B19" s="373">
        <v>44291</v>
      </c>
      <c r="C19" s="374"/>
      <c r="D19" s="412" t="s">
        <v>109</v>
      </c>
      <c r="E19" s="378" t="s">
        <v>557</v>
      </c>
      <c r="F19" s="383" t="s">
        <v>873</v>
      </c>
      <c r="G19" s="383">
        <v>1370</v>
      </c>
      <c r="H19" s="378"/>
      <c r="I19" s="375" t="s">
        <v>874</v>
      </c>
      <c r="J19" s="380" t="s">
        <v>558</v>
      </c>
      <c r="K19" s="380"/>
      <c r="L19" s="388"/>
      <c r="M19" s="351"/>
      <c r="N19" s="361"/>
      <c r="O19" s="357"/>
      <c r="P19" s="454"/>
      <c r="Q19" s="4"/>
      <c r="R19" s="455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500" customFormat="1" ht="14.25">
      <c r="A20" s="358">
        <v>11</v>
      </c>
      <c r="B20" s="373">
        <v>44291</v>
      </c>
      <c r="C20" s="374"/>
      <c r="D20" s="412" t="s">
        <v>878</v>
      </c>
      <c r="E20" s="378" t="s">
        <v>557</v>
      </c>
      <c r="F20" s="387" t="s">
        <v>879</v>
      </c>
      <c r="G20" s="383">
        <v>174</v>
      </c>
      <c r="H20" s="378"/>
      <c r="I20" s="375" t="s">
        <v>880</v>
      </c>
      <c r="J20" s="380" t="s">
        <v>558</v>
      </c>
      <c r="K20" s="380"/>
      <c r="L20" s="388"/>
      <c r="M20" s="351"/>
      <c r="N20" s="361"/>
      <c r="O20" s="357"/>
      <c r="P20" s="454"/>
      <c r="Q20" s="4"/>
      <c r="R20" s="455" t="s">
        <v>559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500" customFormat="1" ht="14.25">
      <c r="A21" s="358">
        <v>12</v>
      </c>
      <c r="B21" s="418">
        <v>44293</v>
      </c>
      <c r="C21" s="374"/>
      <c r="D21" s="412" t="s">
        <v>116</v>
      </c>
      <c r="E21" s="378" t="s">
        <v>557</v>
      </c>
      <c r="F21" s="387" t="s">
        <v>906</v>
      </c>
      <c r="G21" s="383">
        <v>534</v>
      </c>
      <c r="H21" s="378"/>
      <c r="I21" s="375" t="s">
        <v>907</v>
      </c>
      <c r="J21" s="380" t="s">
        <v>558</v>
      </c>
      <c r="K21" s="380"/>
      <c r="L21" s="388"/>
      <c r="M21" s="351"/>
      <c r="N21" s="361"/>
      <c r="O21" s="357"/>
      <c r="P21" s="454"/>
      <c r="Q21" s="4"/>
      <c r="R21" s="455" t="s">
        <v>559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500" customFormat="1" ht="14.25">
      <c r="A22" s="358">
        <v>13</v>
      </c>
      <c r="B22" s="418">
        <v>44295</v>
      </c>
      <c r="C22" s="374"/>
      <c r="D22" s="412" t="s">
        <v>365</v>
      </c>
      <c r="E22" s="378" t="s">
        <v>557</v>
      </c>
      <c r="F22" s="387" t="s">
        <v>940</v>
      </c>
      <c r="G22" s="383">
        <v>1370</v>
      </c>
      <c r="H22" s="378"/>
      <c r="I22" s="375" t="s">
        <v>941</v>
      </c>
      <c r="J22" s="380" t="s">
        <v>558</v>
      </c>
      <c r="K22" s="380"/>
      <c r="L22" s="388"/>
      <c r="M22" s="351"/>
      <c r="N22" s="361"/>
      <c r="O22" s="357"/>
      <c r="P22" s="454"/>
      <c r="Q22" s="4"/>
      <c r="R22" s="455" t="s">
        <v>559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500" customFormat="1" ht="14.25">
      <c r="A23" s="358">
        <v>14</v>
      </c>
      <c r="B23" s="418">
        <v>44301</v>
      </c>
      <c r="C23" s="374"/>
      <c r="D23" s="412" t="s">
        <v>744</v>
      </c>
      <c r="E23" s="378" t="s">
        <v>557</v>
      </c>
      <c r="F23" s="387" t="s">
        <v>965</v>
      </c>
      <c r="G23" s="383">
        <v>3850</v>
      </c>
      <c r="H23" s="378"/>
      <c r="I23" s="375" t="s">
        <v>966</v>
      </c>
      <c r="J23" s="380" t="s">
        <v>558</v>
      </c>
      <c r="K23" s="380"/>
      <c r="L23" s="388"/>
      <c r="M23" s="351"/>
      <c r="N23" s="361"/>
      <c r="O23" s="357"/>
      <c r="P23" s="454"/>
      <c r="Q23" s="4"/>
      <c r="R23" s="455" t="s">
        <v>792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500" customFormat="1" ht="14.25">
      <c r="A24" s="358">
        <v>15</v>
      </c>
      <c r="B24" s="418">
        <v>44305</v>
      </c>
      <c r="C24" s="374"/>
      <c r="D24" s="412" t="s">
        <v>160</v>
      </c>
      <c r="E24" s="378" t="s">
        <v>557</v>
      </c>
      <c r="F24" s="387" t="s">
        <v>1007</v>
      </c>
      <c r="G24" s="383">
        <v>1680</v>
      </c>
      <c r="H24" s="378"/>
      <c r="I24" s="375" t="s">
        <v>1008</v>
      </c>
      <c r="J24" s="380" t="s">
        <v>558</v>
      </c>
      <c r="K24" s="380"/>
      <c r="L24" s="388"/>
      <c r="M24" s="351"/>
      <c r="N24" s="361"/>
      <c r="O24" s="357"/>
      <c r="P24" s="454"/>
      <c r="Q24" s="4"/>
      <c r="R24" s="455" t="s">
        <v>559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500" customFormat="1" ht="14.25">
      <c r="A25" s="358"/>
      <c r="B25" s="418"/>
      <c r="C25" s="374"/>
      <c r="D25" s="412"/>
      <c r="E25" s="378"/>
      <c r="F25" s="387"/>
      <c r="G25" s="383"/>
      <c r="H25" s="378"/>
      <c r="I25" s="375"/>
      <c r="J25" s="380"/>
      <c r="K25" s="380"/>
      <c r="L25" s="388"/>
      <c r="M25" s="351"/>
      <c r="N25" s="361"/>
      <c r="O25" s="357"/>
      <c r="P25" s="454"/>
      <c r="Q25" s="4"/>
      <c r="R25" s="455"/>
      <c r="S25" s="4"/>
      <c r="T25" s="4"/>
      <c r="U25" s="4"/>
      <c r="V25" s="4"/>
      <c r="W25" s="4"/>
      <c r="X25" s="4"/>
      <c r="Y25" s="4"/>
      <c r="Z25" s="4"/>
      <c r="AA25" s="4"/>
      <c r="AB25" s="4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s="500" customFormat="1" ht="14.25">
      <c r="A26" s="358"/>
      <c r="B26" s="373"/>
      <c r="C26" s="374"/>
      <c r="D26" s="412"/>
      <c r="E26" s="378"/>
      <c r="F26" s="383"/>
      <c r="G26" s="383"/>
      <c r="H26" s="378"/>
      <c r="I26" s="375"/>
      <c r="J26" s="380"/>
      <c r="K26" s="380"/>
      <c r="L26" s="388"/>
      <c r="M26" s="351"/>
      <c r="N26" s="361"/>
      <c r="O26" s="357"/>
      <c r="P26" s="454"/>
      <c r="Q26" s="4"/>
      <c r="R26" s="455"/>
      <c r="S26" s="4"/>
      <c r="T26" s="4"/>
      <c r="U26" s="4"/>
      <c r="V26" s="4"/>
      <c r="W26" s="4"/>
      <c r="X26" s="4"/>
      <c r="Y26" s="4"/>
      <c r="Z26" s="4"/>
      <c r="AA26" s="4"/>
      <c r="AB26" s="4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s="2" customFormat="1" ht="14.25">
      <c r="A27" s="358"/>
      <c r="B27" s="373"/>
      <c r="C27" s="374"/>
      <c r="D27" s="385"/>
      <c r="E27" s="378"/>
      <c r="F27" s="378"/>
      <c r="G27" s="383"/>
      <c r="H27" s="378"/>
      <c r="I27" s="375"/>
      <c r="J27" s="380"/>
      <c r="K27" s="380"/>
      <c r="L27" s="388"/>
      <c r="M27" s="351"/>
      <c r="N27" s="361"/>
      <c r="O27" s="357"/>
      <c r="P27" s="454"/>
      <c r="Q27" s="4"/>
      <c r="R27" s="455"/>
      <c r="S27" s="4"/>
      <c r="T27" s="4"/>
      <c r="U27" s="4"/>
      <c r="V27" s="4"/>
      <c r="W27" s="4"/>
      <c r="X27" s="4"/>
      <c r="Y27" s="4"/>
      <c r="Z27" s="4"/>
      <c r="AA27" s="4"/>
      <c r="AB27" s="4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s="2" customFormat="1" ht="14.25">
      <c r="A28" s="433"/>
      <c r="B28" s="434"/>
      <c r="C28" s="435"/>
      <c r="D28" s="436"/>
      <c r="E28" s="437"/>
      <c r="F28" s="437"/>
      <c r="G28" s="400"/>
      <c r="H28" s="437"/>
      <c r="I28" s="438"/>
      <c r="J28" s="401"/>
      <c r="K28" s="401"/>
      <c r="L28" s="439"/>
      <c r="M28" s="76"/>
      <c r="N28" s="440"/>
      <c r="O28" s="441"/>
      <c r="P28" s="381"/>
      <c r="Q28" s="61"/>
      <c r="R28" s="321"/>
      <c r="S28" s="61"/>
      <c r="T28" s="61"/>
      <c r="U28" s="61"/>
      <c r="V28" s="61"/>
      <c r="W28" s="61"/>
      <c r="X28" s="61"/>
      <c r="Y28" s="61"/>
      <c r="Z28" s="61"/>
      <c r="AA28" s="61"/>
      <c r="AB28" s="61"/>
    </row>
    <row r="29" spans="1:38" s="2" customFormat="1" ht="14.25">
      <c r="A29" s="433"/>
      <c r="B29" s="434"/>
      <c r="C29" s="435"/>
      <c r="D29" s="436"/>
      <c r="E29" s="437"/>
      <c r="F29" s="437"/>
      <c r="G29" s="400"/>
      <c r="H29" s="437"/>
      <c r="I29" s="438"/>
      <c r="J29" s="401"/>
      <c r="K29" s="401"/>
      <c r="L29" s="439"/>
      <c r="M29" s="76"/>
      <c r="N29" s="440"/>
      <c r="O29" s="441"/>
      <c r="P29" s="381"/>
      <c r="Q29" s="61"/>
      <c r="R29" s="321"/>
      <c r="S29" s="61"/>
      <c r="T29" s="61"/>
      <c r="U29" s="61"/>
      <c r="V29" s="61"/>
      <c r="W29" s="61"/>
      <c r="X29" s="61"/>
      <c r="Y29" s="61"/>
      <c r="Z29" s="61"/>
      <c r="AA29" s="61"/>
      <c r="AB29" s="61"/>
    </row>
    <row r="30" spans="1:38" s="2" customFormat="1" ht="12" customHeight="1">
      <c r="A30" s="20" t="s">
        <v>560</v>
      </c>
      <c r="B30" s="21"/>
      <c r="C30" s="22"/>
      <c r="D30" s="23"/>
      <c r="E30" s="24"/>
      <c r="F30" s="25"/>
      <c r="G30" s="25"/>
      <c r="H30" s="25"/>
      <c r="I30" s="25"/>
      <c r="J30" s="62"/>
      <c r="K30" s="25"/>
      <c r="L30" s="389"/>
      <c r="M30" s="35"/>
      <c r="N30" s="62"/>
      <c r="O30" s="63"/>
      <c r="P30" s="5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s="2" customFormat="1" ht="12" customHeight="1">
      <c r="A31" s="26" t="s">
        <v>561</v>
      </c>
      <c r="B31" s="20"/>
      <c r="C31" s="20"/>
      <c r="D31" s="20"/>
      <c r="F31" s="27" t="s">
        <v>562</v>
      </c>
      <c r="G31" s="14"/>
      <c r="H31" s="28"/>
      <c r="I31" s="33"/>
      <c r="J31" s="64"/>
      <c r="K31" s="65"/>
      <c r="L31" s="390"/>
      <c r="M31" s="66"/>
      <c r="N31" s="13"/>
      <c r="O31" s="67"/>
      <c r="P31" s="5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s="2" customFormat="1" ht="12" customHeight="1">
      <c r="A32" s="20" t="s">
        <v>563</v>
      </c>
      <c r="B32" s="20"/>
      <c r="C32" s="20"/>
      <c r="D32" s="20"/>
      <c r="E32" s="29"/>
      <c r="F32" s="27" t="s">
        <v>564</v>
      </c>
      <c r="G32" s="14"/>
      <c r="H32" s="28"/>
      <c r="I32" s="33"/>
      <c r="J32" s="64"/>
      <c r="K32" s="65"/>
      <c r="L32" s="390"/>
      <c r="M32" s="66"/>
      <c r="N32" s="13"/>
      <c r="O32" s="67"/>
      <c r="P32" s="5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s="2" customFormat="1" ht="12" customHeight="1">
      <c r="A33" s="20"/>
      <c r="B33" s="20"/>
      <c r="C33" s="20"/>
      <c r="D33" s="20"/>
      <c r="E33" s="29"/>
      <c r="F33" s="14"/>
      <c r="G33" s="14"/>
      <c r="H33" s="28"/>
      <c r="I33" s="33"/>
      <c r="J33" s="68"/>
      <c r="K33" s="65"/>
      <c r="L33" s="390"/>
      <c r="M33" s="14"/>
      <c r="N33" s="69"/>
      <c r="O33" s="54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ht="15">
      <c r="A34" s="8"/>
      <c r="B34" s="30" t="s">
        <v>565</v>
      </c>
      <c r="C34" s="30"/>
      <c r="D34" s="30"/>
      <c r="E34" s="30"/>
      <c r="F34" s="31"/>
      <c r="G34" s="29"/>
      <c r="H34" s="29"/>
      <c r="I34" s="70"/>
      <c r="J34" s="71"/>
      <c r="K34" s="72"/>
      <c r="L34" s="391"/>
      <c r="M34" s="9"/>
      <c r="N34" s="8"/>
      <c r="O34" s="50"/>
      <c r="P34" s="4"/>
      <c r="R34" s="79"/>
      <c r="S34" s="13"/>
      <c r="T34" s="13"/>
      <c r="U34" s="13"/>
      <c r="V34" s="13"/>
      <c r="W34" s="13"/>
      <c r="X34" s="13"/>
      <c r="Y34" s="13"/>
      <c r="Z34" s="13"/>
    </row>
    <row r="35" spans="1:38" s="3" customFormat="1" ht="38.25">
      <c r="A35" s="17" t="s">
        <v>16</v>
      </c>
      <c r="B35" s="18" t="s">
        <v>534</v>
      </c>
      <c r="C35" s="18"/>
      <c r="D35" s="19" t="s">
        <v>545</v>
      </c>
      <c r="E35" s="18" t="s">
        <v>546</v>
      </c>
      <c r="F35" s="18" t="s">
        <v>547</v>
      </c>
      <c r="G35" s="18" t="s">
        <v>566</v>
      </c>
      <c r="H35" s="18" t="s">
        <v>549</v>
      </c>
      <c r="I35" s="18" t="s">
        <v>550</v>
      </c>
      <c r="J35" s="18" t="s">
        <v>551</v>
      </c>
      <c r="K35" s="59" t="s">
        <v>567</v>
      </c>
      <c r="L35" s="392" t="s">
        <v>819</v>
      </c>
      <c r="M35" s="60" t="s">
        <v>818</v>
      </c>
      <c r="N35" s="18" t="s">
        <v>554</v>
      </c>
      <c r="O35" s="75" t="s">
        <v>555</v>
      </c>
      <c r="P35" s="4"/>
      <c r="Q35" s="37"/>
      <c r="R35" s="35"/>
      <c r="S35" s="35"/>
      <c r="T35" s="35"/>
    </row>
    <row r="36" spans="1:38" s="369" customFormat="1" ht="15" customHeight="1">
      <c r="A36" s="468">
        <v>1</v>
      </c>
      <c r="B36" s="467">
        <v>44277</v>
      </c>
      <c r="C36" s="469"/>
      <c r="D36" s="470" t="s">
        <v>849</v>
      </c>
      <c r="E36" s="444" t="s">
        <v>557</v>
      </c>
      <c r="F36" s="444">
        <v>688.5</v>
      </c>
      <c r="G36" s="444">
        <v>668</v>
      </c>
      <c r="H36" s="471">
        <v>703</v>
      </c>
      <c r="I36" s="444" t="s">
        <v>850</v>
      </c>
      <c r="J36" s="445" t="s">
        <v>896</v>
      </c>
      <c r="K36" s="445">
        <f t="shared" ref="K36" si="14">H36-F36</f>
        <v>14.5</v>
      </c>
      <c r="L36" s="502">
        <f t="shared" ref="L36:L42" si="15">(F36*-0.7)/100</f>
        <v>-4.8194999999999997</v>
      </c>
      <c r="M36" s="442">
        <f t="shared" ref="M36" si="16">(K36+L36)/F36</f>
        <v>1.4060275962236747E-2</v>
      </c>
      <c r="N36" s="445" t="s">
        <v>556</v>
      </c>
      <c r="O36" s="443">
        <v>44293</v>
      </c>
      <c r="P36" s="4"/>
      <c r="Q36" s="4"/>
      <c r="R36" s="32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38" s="369" customFormat="1" ht="15" customHeight="1">
      <c r="A37" s="468">
        <v>2</v>
      </c>
      <c r="B37" s="467">
        <v>44285</v>
      </c>
      <c r="C37" s="469"/>
      <c r="D37" s="470" t="s">
        <v>740</v>
      </c>
      <c r="E37" s="444" t="s">
        <v>557</v>
      </c>
      <c r="F37" s="444">
        <v>681</v>
      </c>
      <c r="G37" s="444">
        <v>660</v>
      </c>
      <c r="H37" s="471">
        <v>702.5</v>
      </c>
      <c r="I37" s="444" t="s">
        <v>861</v>
      </c>
      <c r="J37" s="445" t="s">
        <v>844</v>
      </c>
      <c r="K37" s="445">
        <f t="shared" ref="K37" si="17">H37-F37</f>
        <v>21.5</v>
      </c>
      <c r="L37" s="502">
        <f t="shared" si="15"/>
        <v>-4.7669999999999995</v>
      </c>
      <c r="M37" s="442">
        <f t="shared" ref="M37" si="18">(K37+L37)/F37</f>
        <v>2.4571218795888399E-2</v>
      </c>
      <c r="N37" s="445" t="s">
        <v>556</v>
      </c>
      <c r="O37" s="443">
        <v>44287</v>
      </c>
      <c r="P37" s="4"/>
      <c r="Q37" s="4"/>
      <c r="R37" s="32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38" s="369" customFormat="1" ht="15" customHeight="1">
      <c r="A38" s="468">
        <v>3</v>
      </c>
      <c r="B38" s="467">
        <v>44286</v>
      </c>
      <c r="C38" s="469"/>
      <c r="D38" s="470" t="s">
        <v>90</v>
      </c>
      <c r="E38" s="444" t="s">
        <v>557</v>
      </c>
      <c r="F38" s="444">
        <v>3685</v>
      </c>
      <c r="G38" s="444">
        <v>3490</v>
      </c>
      <c r="H38" s="471">
        <v>3775</v>
      </c>
      <c r="I38" s="444" t="s">
        <v>862</v>
      </c>
      <c r="J38" s="445" t="s">
        <v>882</v>
      </c>
      <c r="K38" s="445">
        <f t="shared" ref="K38:K40" si="19">H38-F38</f>
        <v>90</v>
      </c>
      <c r="L38" s="502">
        <f t="shared" si="15"/>
        <v>-25.795000000000002</v>
      </c>
      <c r="M38" s="442">
        <f t="shared" ref="M38:M40" si="20">(K38+L38)/F38</f>
        <v>1.7423337856173678E-2</v>
      </c>
      <c r="N38" s="445" t="s">
        <v>556</v>
      </c>
      <c r="O38" s="443">
        <v>44291</v>
      </c>
      <c r="P38" s="4"/>
      <c r="Q38" s="4"/>
      <c r="R38" s="32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38" s="369" customFormat="1" ht="15" customHeight="1">
      <c r="A39" s="468">
        <v>4</v>
      </c>
      <c r="B39" s="467">
        <v>44286</v>
      </c>
      <c r="C39" s="469"/>
      <c r="D39" s="470" t="s">
        <v>783</v>
      </c>
      <c r="E39" s="444" t="s">
        <v>557</v>
      </c>
      <c r="F39" s="444">
        <v>234.5</v>
      </c>
      <c r="G39" s="444">
        <v>228</v>
      </c>
      <c r="H39" s="471">
        <v>241</v>
      </c>
      <c r="I39" s="444" t="s">
        <v>824</v>
      </c>
      <c r="J39" s="445" t="s">
        <v>884</v>
      </c>
      <c r="K39" s="445">
        <f t="shared" si="19"/>
        <v>6.5</v>
      </c>
      <c r="L39" s="502">
        <f t="shared" si="15"/>
        <v>-1.6414999999999997</v>
      </c>
      <c r="M39" s="442">
        <f t="shared" si="20"/>
        <v>2.071855010660981E-2</v>
      </c>
      <c r="N39" s="445" t="s">
        <v>556</v>
      </c>
      <c r="O39" s="443">
        <v>44292</v>
      </c>
      <c r="P39" s="4"/>
      <c r="Q39" s="4"/>
      <c r="R39" s="32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38" s="369" customFormat="1" ht="15" customHeight="1">
      <c r="A40" s="530">
        <v>5</v>
      </c>
      <c r="B40" s="531">
        <v>44291</v>
      </c>
      <c r="C40" s="532"/>
      <c r="D40" s="533" t="s">
        <v>131</v>
      </c>
      <c r="E40" s="460" t="s">
        <v>557</v>
      </c>
      <c r="F40" s="460">
        <v>1782.5</v>
      </c>
      <c r="G40" s="534">
        <v>1730</v>
      </c>
      <c r="H40" s="534">
        <v>1710</v>
      </c>
      <c r="I40" s="460">
        <v>1880</v>
      </c>
      <c r="J40" s="461" t="s">
        <v>992</v>
      </c>
      <c r="K40" s="461">
        <f t="shared" si="19"/>
        <v>-72.5</v>
      </c>
      <c r="L40" s="526">
        <f t="shared" si="15"/>
        <v>-12.477499999999999</v>
      </c>
      <c r="M40" s="535">
        <f t="shared" si="20"/>
        <v>-4.7673211781206169E-2</v>
      </c>
      <c r="N40" s="461" t="s">
        <v>620</v>
      </c>
      <c r="O40" s="536">
        <v>44305</v>
      </c>
      <c r="P40" s="4"/>
      <c r="Q40" s="4"/>
      <c r="R40" s="32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38" s="369" customFormat="1" ht="15" customHeight="1">
      <c r="A41" s="530">
        <v>6</v>
      </c>
      <c r="B41" s="531">
        <v>44291</v>
      </c>
      <c r="C41" s="532"/>
      <c r="D41" s="533" t="s">
        <v>86</v>
      </c>
      <c r="E41" s="460" t="s">
        <v>557</v>
      </c>
      <c r="F41" s="460">
        <v>885</v>
      </c>
      <c r="G41" s="534">
        <v>855</v>
      </c>
      <c r="H41" s="534">
        <v>855</v>
      </c>
      <c r="I41" s="460" t="s">
        <v>877</v>
      </c>
      <c r="J41" s="461" t="s">
        <v>944</v>
      </c>
      <c r="K41" s="461">
        <f t="shared" ref="K41" si="21">H41-F41</f>
        <v>-30</v>
      </c>
      <c r="L41" s="526">
        <f t="shared" si="15"/>
        <v>-6.1950000000000003</v>
      </c>
      <c r="M41" s="535">
        <f t="shared" ref="M41" si="22">(K41+L41)/F41</f>
        <v>-4.0898305084745762E-2</v>
      </c>
      <c r="N41" s="461" t="s">
        <v>620</v>
      </c>
      <c r="O41" s="536">
        <v>44298</v>
      </c>
      <c r="P41" s="4"/>
      <c r="Q41" s="4"/>
      <c r="R41" s="324" t="s">
        <v>792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38" s="369" customFormat="1" ht="15" customHeight="1">
      <c r="A42" s="468">
        <v>7</v>
      </c>
      <c r="B42" s="467">
        <v>44291</v>
      </c>
      <c r="C42" s="469"/>
      <c r="D42" s="470" t="s">
        <v>372</v>
      </c>
      <c r="E42" s="444" t="s">
        <v>557</v>
      </c>
      <c r="F42" s="444">
        <v>548</v>
      </c>
      <c r="G42" s="444">
        <v>530</v>
      </c>
      <c r="H42" s="471">
        <v>568</v>
      </c>
      <c r="I42" s="444" t="s">
        <v>883</v>
      </c>
      <c r="J42" s="445" t="s">
        <v>935</v>
      </c>
      <c r="K42" s="445">
        <f t="shared" ref="K42" si="23">H42-F42</f>
        <v>20</v>
      </c>
      <c r="L42" s="502">
        <f t="shared" si="15"/>
        <v>-3.8359999999999999</v>
      </c>
      <c r="M42" s="442">
        <f t="shared" ref="M42" si="24">(K42+L42)/F42</f>
        <v>2.9496350364963505E-2</v>
      </c>
      <c r="N42" s="445" t="s">
        <v>556</v>
      </c>
      <c r="O42" s="443">
        <v>44295</v>
      </c>
      <c r="P42" s="4"/>
      <c r="Q42" s="4"/>
      <c r="R42" s="324" t="s">
        <v>792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38" s="369" customFormat="1" ht="15" customHeight="1">
      <c r="A43" s="468">
        <v>8</v>
      </c>
      <c r="B43" s="467">
        <v>44292</v>
      </c>
      <c r="C43" s="469"/>
      <c r="D43" s="470" t="s">
        <v>188</v>
      </c>
      <c r="E43" s="444" t="s">
        <v>891</v>
      </c>
      <c r="F43" s="444">
        <v>590</v>
      </c>
      <c r="G43" s="444">
        <v>608</v>
      </c>
      <c r="H43" s="471">
        <v>580.5</v>
      </c>
      <c r="I43" s="444">
        <v>560</v>
      </c>
      <c r="J43" s="445" t="s">
        <v>892</v>
      </c>
      <c r="K43" s="445">
        <f>F43-H43</f>
        <v>9.5</v>
      </c>
      <c r="L43" s="502">
        <f>(F43*-0.07)/100</f>
        <v>-0.41300000000000003</v>
      </c>
      <c r="M43" s="442">
        <f t="shared" ref="M43:M45" si="25">(K43+L43)/F43</f>
        <v>1.5401694915254237E-2</v>
      </c>
      <c r="N43" s="445" t="s">
        <v>556</v>
      </c>
      <c r="O43" s="524">
        <v>44292</v>
      </c>
      <c r="P43" s="4"/>
      <c r="Q43" s="4"/>
      <c r="R43" s="324" t="s">
        <v>792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38" s="369" customFormat="1" ht="15" customHeight="1">
      <c r="A44" s="468">
        <v>9</v>
      </c>
      <c r="B44" s="467">
        <v>44293</v>
      </c>
      <c r="C44" s="469"/>
      <c r="D44" s="470" t="s">
        <v>196</v>
      </c>
      <c r="E44" s="444" t="s">
        <v>557</v>
      </c>
      <c r="F44" s="444">
        <v>425</v>
      </c>
      <c r="G44" s="444">
        <v>412</v>
      </c>
      <c r="H44" s="471">
        <v>435.5</v>
      </c>
      <c r="I44" s="444" t="s">
        <v>899</v>
      </c>
      <c r="J44" s="445" t="s">
        <v>900</v>
      </c>
      <c r="K44" s="445">
        <f t="shared" ref="K44:K45" si="26">H44-F44</f>
        <v>10.5</v>
      </c>
      <c r="L44" s="502">
        <f>(F44*-0.07)/100</f>
        <v>-0.29750000000000004</v>
      </c>
      <c r="M44" s="442">
        <f t="shared" si="25"/>
        <v>2.4005882352941179E-2</v>
      </c>
      <c r="N44" s="445" t="s">
        <v>556</v>
      </c>
      <c r="O44" s="524">
        <v>44293</v>
      </c>
      <c r="P44" s="4"/>
      <c r="Q44" s="4"/>
      <c r="R44" s="324" t="s">
        <v>559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38" s="369" customFormat="1" ht="15" customHeight="1">
      <c r="A45" s="468">
        <v>10</v>
      </c>
      <c r="B45" s="467">
        <v>44293</v>
      </c>
      <c r="C45" s="469"/>
      <c r="D45" s="470" t="s">
        <v>100</v>
      </c>
      <c r="E45" s="444" t="s">
        <v>557</v>
      </c>
      <c r="F45" s="444">
        <v>501</v>
      </c>
      <c r="G45" s="444">
        <v>486</v>
      </c>
      <c r="H45" s="471">
        <v>515</v>
      </c>
      <c r="I45" s="444" t="s">
        <v>901</v>
      </c>
      <c r="J45" s="445" t="s">
        <v>928</v>
      </c>
      <c r="K45" s="445">
        <f t="shared" si="26"/>
        <v>14</v>
      </c>
      <c r="L45" s="502">
        <f>(F45*-0.7)/100</f>
        <v>-3.5069999999999997</v>
      </c>
      <c r="M45" s="442">
        <f t="shared" si="25"/>
        <v>2.0944111776447106E-2</v>
      </c>
      <c r="N45" s="445" t="s">
        <v>556</v>
      </c>
      <c r="O45" s="443">
        <v>44294</v>
      </c>
      <c r="P45" s="4"/>
      <c r="Q45" s="4"/>
      <c r="R45" s="32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38" s="369" customFormat="1" ht="15" customHeight="1">
      <c r="A46" s="468">
        <v>11</v>
      </c>
      <c r="B46" s="467">
        <v>44294</v>
      </c>
      <c r="C46" s="469"/>
      <c r="D46" s="470" t="s">
        <v>916</v>
      </c>
      <c r="E46" s="444" t="s">
        <v>557</v>
      </c>
      <c r="F46" s="444">
        <v>4320</v>
      </c>
      <c r="G46" s="444">
        <v>4190</v>
      </c>
      <c r="H46" s="471">
        <v>4435</v>
      </c>
      <c r="I46" s="444" t="s">
        <v>917</v>
      </c>
      <c r="J46" s="445" t="s">
        <v>936</v>
      </c>
      <c r="K46" s="445">
        <f t="shared" ref="K46" si="27">H46-F46</f>
        <v>115</v>
      </c>
      <c r="L46" s="502">
        <f>(F46*-0.7)/100</f>
        <v>-30.24</v>
      </c>
      <c r="M46" s="442">
        <f t="shared" ref="M46" si="28">(K46+L46)/F46</f>
        <v>1.9620370370370371E-2</v>
      </c>
      <c r="N46" s="445" t="s">
        <v>556</v>
      </c>
      <c r="O46" s="443">
        <v>44295</v>
      </c>
      <c r="P46" s="4"/>
      <c r="Q46" s="4"/>
      <c r="R46" s="324" t="s">
        <v>792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38" s="369" customFormat="1" ht="15" customHeight="1">
      <c r="A47" s="468">
        <v>12</v>
      </c>
      <c r="B47" s="467">
        <v>44295</v>
      </c>
      <c r="C47" s="469"/>
      <c r="D47" s="470" t="s">
        <v>365</v>
      </c>
      <c r="E47" s="444" t="s">
        <v>557</v>
      </c>
      <c r="F47" s="444">
        <v>1425</v>
      </c>
      <c r="G47" s="444">
        <v>1380</v>
      </c>
      <c r="H47" s="471">
        <v>1475</v>
      </c>
      <c r="I47" s="444" t="s">
        <v>933</v>
      </c>
      <c r="J47" s="445" t="s">
        <v>934</v>
      </c>
      <c r="K47" s="445">
        <f t="shared" ref="K47" si="29">H47-F47</f>
        <v>50</v>
      </c>
      <c r="L47" s="502">
        <f>(F47*-0.07)/100</f>
        <v>-0.99750000000000016</v>
      </c>
      <c r="M47" s="442">
        <f t="shared" ref="M47:M48" si="30">(K47+L47)/F47</f>
        <v>3.4387719298245613E-2</v>
      </c>
      <c r="N47" s="445" t="s">
        <v>556</v>
      </c>
      <c r="O47" s="524">
        <v>44295</v>
      </c>
      <c r="P47" s="4"/>
      <c r="Q47" s="4"/>
      <c r="R47" s="32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38" s="369" customFormat="1" ht="15" customHeight="1">
      <c r="A48" s="468">
        <v>13</v>
      </c>
      <c r="B48" s="474">
        <v>44295</v>
      </c>
      <c r="C48" s="469"/>
      <c r="D48" s="470" t="s">
        <v>937</v>
      </c>
      <c r="E48" s="444" t="s">
        <v>891</v>
      </c>
      <c r="F48" s="444">
        <v>59.25</v>
      </c>
      <c r="G48" s="471">
        <v>61</v>
      </c>
      <c r="H48" s="471">
        <v>56.75</v>
      </c>
      <c r="I48" s="444" t="s">
        <v>938</v>
      </c>
      <c r="J48" s="537" t="s">
        <v>881</v>
      </c>
      <c r="K48" s="445">
        <f>F48-H48</f>
        <v>2.5</v>
      </c>
      <c r="L48" s="502">
        <f t="shared" ref="L48:L53" si="31">(F48*-0.7)/100</f>
        <v>-0.41474999999999995</v>
      </c>
      <c r="M48" s="442">
        <f t="shared" si="30"/>
        <v>3.5194092827004225E-2</v>
      </c>
      <c r="N48" s="445" t="s">
        <v>556</v>
      </c>
      <c r="O48" s="443">
        <v>44298</v>
      </c>
      <c r="P48" s="4"/>
      <c r="Q48" s="4"/>
      <c r="R48" s="324" t="s">
        <v>559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27" s="369" customFormat="1" ht="15" customHeight="1">
      <c r="A49" s="530">
        <v>14</v>
      </c>
      <c r="B49" s="531">
        <v>44295</v>
      </c>
      <c r="C49" s="532"/>
      <c r="D49" s="533" t="s">
        <v>472</v>
      </c>
      <c r="E49" s="460" t="s">
        <v>557</v>
      </c>
      <c r="F49" s="460">
        <v>365</v>
      </c>
      <c r="G49" s="534">
        <v>353</v>
      </c>
      <c r="H49" s="534">
        <v>351.5</v>
      </c>
      <c r="I49" s="460">
        <v>385</v>
      </c>
      <c r="J49" s="461" t="s">
        <v>943</v>
      </c>
      <c r="K49" s="461">
        <f t="shared" ref="K49" si="32">H49-F49</f>
        <v>-13.5</v>
      </c>
      <c r="L49" s="526">
        <f t="shared" si="31"/>
        <v>-2.5549999999999997</v>
      </c>
      <c r="M49" s="535">
        <f t="shared" ref="M49" si="33">(K49+L49)/F49</f>
        <v>-4.3986301369863014E-2</v>
      </c>
      <c r="N49" s="461" t="s">
        <v>620</v>
      </c>
      <c r="O49" s="536">
        <v>44298</v>
      </c>
      <c r="P49" s="4"/>
      <c r="Q49" s="4"/>
      <c r="R49" s="324" t="s">
        <v>792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27" s="369" customFormat="1" ht="15" customHeight="1">
      <c r="A50" s="530">
        <v>15</v>
      </c>
      <c r="B50" s="531">
        <v>44295</v>
      </c>
      <c r="C50" s="532"/>
      <c r="D50" s="533" t="s">
        <v>157</v>
      </c>
      <c r="E50" s="460" t="s">
        <v>557</v>
      </c>
      <c r="F50" s="460">
        <v>1810</v>
      </c>
      <c r="G50" s="534">
        <v>1760</v>
      </c>
      <c r="H50" s="534">
        <v>1760</v>
      </c>
      <c r="I50" s="460" t="s">
        <v>939</v>
      </c>
      <c r="J50" s="461" t="s">
        <v>945</v>
      </c>
      <c r="K50" s="461">
        <f t="shared" ref="K50:K53" si="34">H50-F50</f>
        <v>-50</v>
      </c>
      <c r="L50" s="526">
        <f t="shared" si="31"/>
        <v>-12.67</v>
      </c>
      <c r="M50" s="535">
        <f t="shared" ref="M50:M53" si="35">(K50+L50)/F50</f>
        <v>-3.4624309392265191E-2</v>
      </c>
      <c r="N50" s="461" t="s">
        <v>620</v>
      </c>
      <c r="O50" s="536">
        <v>44298</v>
      </c>
      <c r="P50" s="4"/>
      <c r="Q50" s="4"/>
      <c r="R50" s="324" t="s">
        <v>792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27" s="369" customFormat="1" ht="15" customHeight="1">
      <c r="A51" s="530">
        <v>16</v>
      </c>
      <c r="B51" s="531">
        <v>44295</v>
      </c>
      <c r="C51" s="532"/>
      <c r="D51" s="533" t="s">
        <v>162</v>
      </c>
      <c r="E51" s="460" t="s">
        <v>557</v>
      </c>
      <c r="F51" s="460">
        <v>209.5</v>
      </c>
      <c r="G51" s="534">
        <v>204</v>
      </c>
      <c r="H51" s="534">
        <v>204</v>
      </c>
      <c r="I51" s="460">
        <v>220</v>
      </c>
      <c r="J51" s="461" t="s">
        <v>951</v>
      </c>
      <c r="K51" s="461">
        <f t="shared" si="34"/>
        <v>-5.5</v>
      </c>
      <c r="L51" s="526">
        <f t="shared" si="31"/>
        <v>-1.4664999999999997</v>
      </c>
      <c r="M51" s="535">
        <f t="shared" si="35"/>
        <v>-3.3252983293556082E-2</v>
      </c>
      <c r="N51" s="461" t="s">
        <v>620</v>
      </c>
      <c r="O51" s="536">
        <v>44298</v>
      </c>
      <c r="P51" s="4"/>
      <c r="Q51" s="4"/>
      <c r="R51" s="324" t="s">
        <v>559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27" s="369" customFormat="1" ht="15" customHeight="1">
      <c r="A52" s="468">
        <v>17</v>
      </c>
      <c r="B52" s="474">
        <v>44299</v>
      </c>
      <c r="C52" s="469"/>
      <c r="D52" s="470" t="s">
        <v>50</v>
      </c>
      <c r="E52" s="444" t="s">
        <v>557</v>
      </c>
      <c r="F52" s="444">
        <v>2595</v>
      </c>
      <c r="G52" s="471">
        <v>2520</v>
      </c>
      <c r="H52" s="471">
        <v>2658.5</v>
      </c>
      <c r="I52" s="444" t="s">
        <v>962</v>
      </c>
      <c r="J52" s="445" t="s">
        <v>984</v>
      </c>
      <c r="K52" s="445">
        <f t="shared" si="34"/>
        <v>63.5</v>
      </c>
      <c r="L52" s="502">
        <f t="shared" si="31"/>
        <v>-18.164999999999999</v>
      </c>
      <c r="M52" s="442">
        <f t="shared" si="35"/>
        <v>1.7470134874759152E-2</v>
      </c>
      <c r="N52" s="445" t="s">
        <v>556</v>
      </c>
      <c r="O52" s="443">
        <v>44302</v>
      </c>
      <c r="P52" s="4"/>
      <c r="Q52" s="4"/>
      <c r="R52" s="324" t="s">
        <v>559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27" s="369" customFormat="1" ht="15" customHeight="1">
      <c r="A53" s="530">
        <v>18</v>
      </c>
      <c r="B53" s="531">
        <v>44301</v>
      </c>
      <c r="C53" s="532"/>
      <c r="D53" s="533" t="s">
        <v>249</v>
      </c>
      <c r="E53" s="460" t="s">
        <v>557</v>
      </c>
      <c r="F53" s="460">
        <v>698.5</v>
      </c>
      <c r="G53" s="534">
        <v>678</v>
      </c>
      <c r="H53" s="534">
        <v>675</v>
      </c>
      <c r="I53" s="460" t="s">
        <v>971</v>
      </c>
      <c r="J53" s="461" t="s">
        <v>1020</v>
      </c>
      <c r="K53" s="461">
        <f t="shared" si="34"/>
        <v>-23.5</v>
      </c>
      <c r="L53" s="526">
        <f t="shared" si="31"/>
        <v>-4.8895</v>
      </c>
      <c r="M53" s="535">
        <f t="shared" si="35"/>
        <v>-4.0643521832498211E-2</v>
      </c>
      <c r="N53" s="461" t="s">
        <v>620</v>
      </c>
      <c r="O53" s="536">
        <v>44305</v>
      </c>
      <c r="P53" s="4"/>
      <c r="Q53" s="4"/>
      <c r="R53" s="324" t="s">
        <v>559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27" s="369" customFormat="1" ht="15" customHeight="1">
      <c r="A54" s="468">
        <v>19</v>
      </c>
      <c r="B54" s="474">
        <v>44302</v>
      </c>
      <c r="C54" s="469"/>
      <c r="D54" s="470" t="s">
        <v>372</v>
      </c>
      <c r="E54" s="444" t="s">
        <v>557</v>
      </c>
      <c r="F54" s="444">
        <v>535.5</v>
      </c>
      <c r="G54" s="471">
        <v>520</v>
      </c>
      <c r="H54" s="471">
        <v>548</v>
      </c>
      <c r="I54" s="444" t="s">
        <v>982</v>
      </c>
      <c r="J54" s="445" t="s">
        <v>983</v>
      </c>
      <c r="K54" s="445">
        <f t="shared" ref="K54:K55" si="36">H54-F54</f>
        <v>12.5</v>
      </c>
      <c r="L54" s="502">
        <f>(F54*-0.07)/100</f>
        <v>-0.37485000000000007</v>
      </c>
      <c r="M54" s="442">
        <f t="shared" ref="M54:M55" si="37">(K54+L54)/F54</f>
        <v>2.2642670401493929E-2</v>
      </c>
      <c r="N54" s="445" t="s">
        <v>556</v>
      </c>
      <c r="O54" s="524">
        <v>44302</v>
      </c>
      <c r="P54" s="4"/>
      <c r="Q54" s="4"/>
      <c r="R54" s="324" t="s">
        <v>792</v>
      </c>
      <c r="S54" s="37"/>
      <c r="T54" s="37"/>
      <c r="U54" s="37"/>
      <c r="V54" s="37"/>
      <c r="W54" s="37"/>
      <c r="X54" s="37"/>
      <c r="Y54" s="37"/>
      <c r="Z54" s="37"/>
      <c r="AA54" s="37"/>
    </row>
    <row r="55" spans="1:27" s="369" customFormat="1" ht="15" customHeight="1">
      <c r="A55" s="530">
        <v>20</v>
      </c>
      <c r="B55" s="472">
        <v>44302</v>
      </c>
      <c r="C55" s="532"/>
      <c r="D55" s="533" t="s">
        <v>916</v>
      </c>
      <c r="E55" s="460" t="s">
        <v>557</v>
      </c>
      <c r="F55" s="460">
        <v>4100</v>
      </c>
      <c r="G55" s="534">
        <v>3945</v>
      </c>
      <c r="H55" s="534">
        <v>3945</v>
      </c>
      <c r="I55" s="460" t="s">
        <v>985</v>
      </c>
      <c r="J55" s="461" t="s">
        <v>1023</v>
      </c>
      <c r="K55" s="461">
        <f t="shared" si="36"/>
        <v>-155</v>
      </c>
      <c r="L55" s="526">
        <f t="shared" ref="L55" si="38">(F55*-0.7)/100</f>
        <v>-28.7</v>
      </c>
      <c r="M55" s="535">
        <f t="shared" si="37"/>
        <v>-4.4804878048780486E-2</v>
      </c>
      <c r="N55" s="461" t="s">
        <v>620</v>
      </c>
      <c r="O55" s="536">
        <v>44306</v>
      </c>
      <c r="P55" s="4"/>
      <c r="Q55" s="4"/>
      <c r="R55" s="324" t="s">
        <v>559</v>
      </c>
      <c r="S55" s="37"/>
      <c r="T55" s="37"/>
      <c r="U55" s="37"/>
      <c r="V55" s="37"/>
      <c r="W55" s="37"/>
      <c r="X55" s="37"/>
      <c r="Y55" s="37"/>
      <c r="Z55" s="37"/>
      <c r="AA55" s="37"/>
    </row>
    <row r="56" spans="1:27" s="369" customFormat="1" ht="15" customHeight="1">
      <c r="A56" s="468">
        <v>21</v>
      </c>
      <c r="B56" s="467">
        <v>44305</v>
      </c>
      <c r="C56" s="469"/>
      <c r="D56" s="470" t="s">
        <v>100</v>
      </c>
      <c r="E56" s="444" t="s">
        <v>557</v>
      </c>
      <c r="F56" s="444">
        <v>558</v>
      </c>
      <c r="G56" s="471">
        <v>538</v>
      </c>
      <c r="H56" s="471">
        <v>574</v>
      </c>
      <c r="I56" s="444" t="s">
        <v>997</v>
      </c>
      <c r="J56" s="445" t="s">
        <v>924</v>
      </c>
      <c r="K56" s="445">
        <f t="shared" ref="K56:K57" si="39">H56-F56</f>
        <v>16</v>
      </c>
      <c r="L56" s="502">
        <f>(F56*-0.07)/100</f>
        <v>-0.3906</v>
      </c>
      <c r="M56" s="442">
        <f t="shared" ref="M56:M57" si="40">(K56+L56)/F56</f>
        <v>2.7973835125448029E-2</v>
      </c>
      <c r="N56" s="445" t="s">
        <v>556</v>
      </c>
      <c r="O56" s="524">
        <v>44305</v>
      </c>
      <c r="P56" s="4"/>
      <c r="Q56" s="4"/>
      <c r="R56" s="324" t="s">
        <v>792</v>
      </c>
      <c r="S56" s="37"/>
      <c r="T56" s="37"/>
      <c r="U56" s="37"/>
      <c r="V56" s="37"/>
      <c r="W56" s="37"/>
      <c r="X56" s="37"/>
      <c r="Y56" s="37"/>
      <c r="Z56" s="37"/>
      <c r="AA56" s="37"/>
    </row>
    <row r="57" spans="1:27" s="369" customFormat="1" ht="15" customHeight="1">
      <c r="A57" s="468">
        <v>22</v>
      </c>
      <c r="B57" s="467">
        <v>44305</v>
      </c>
      <c r="C57" s="469"/>
      <c r="D57" s="470" t="s">
        <v>1002</v>
      </c>
      <c r="E57" s="444" t="s">
        <v>557</v>
      </c>
      <c r="F57" s="444">
        <v>1209</v>
      </c>
      <c r="G57" s="471">
        <v>1174</v>
      </c>
      <c r="H57" s="471">
        <v>1238</v>
      </c>
      <c r="I57" s="444" t="s">
        <v>1003</v>
      </c>
      <c r="J57" s="445" t="s">
        <v>1024</v>
      </c>
      <c r="K57" s="445">
        <f t="shared" si="39"/>
        <v>29</v>
      </c>
      <c r="L57" s="502">
        <f t="shared" ref="L57" si="41">(F57*-0.7)/100</f>
        <v>-8.4629999999999992</v>
      </c>
      <c r="M57" s="442">
        <f t="shared" si="40"/>
        <v>1.6986765922249791E-2</v>
      </c>
      <c r="N57" s="445" t="s">
        <v>556</v>
      </c>
      <c r="O57" s="443">
        <v>44306</v>
      </c>
      <c r="P57" s="4"/>
      <c r="Q57" s="4"/>
      <c r="R57" s="324" t="s">
        <v>559</v>
      </c>
      <c r="S57" s="37"/>
      <c r="T57" s="37"/>
      <c r="U57" s="37"/>
      <c r="V57" s="37"/>
      <c r="W57" s="37"/>
      <c r="X57" s="37"/>
      <c r="Y57" s="37"/>
      <c r="Z57" s="37"/>
      <c r="AA57" s="37"/>
    </row>
    <row r="58" spans="1:27" s="369" customFormat="1" ht="15" customHeight="1">
      <c r="A58" s="394">
        <v>23</v>
      </c>
      <c r="B58" s="418">
        <v>44305</v>
      </c>
      <c r="C58" s="421"/>
      <c r="D58" s="528" t="s">
        <v>50</v>
      </c>
      <c r="E58" s="387" t="s">
        <v>557</v>
      </c>
      <c r="F58" s="387" t="s">
        <v>1005</v>
      </c>
      <c r="G58" s="422">
        <v>2520</v>
      </c>
      <c r="H58" s="422"/>
      <c r="I58" s="387" t="s">
        <v>962</v>
      </c>
      <c r="J58" s="352" t="s">
        <v>558</v>
      </c>
      <c r="K58" s="352"/>
      <c r="L58" s="404"/>
      <c r="M58" s="402"/>
      <c r="N58" s="352"/>
      <c r="O58" s="409"/>
      <c r="P58" s="4"/>
      <c r="Q58" s="4"/>
      <c r="R58" s="324" t="s">
        <v>559</v>
      </c>
      <c r="S58" s="37"/>
      <c r="T58" s="37"/>
      <c r="U58" s="37"/>
      <c r="V58" s="37"/>
      <c r="W58" s="37"/>
      <c r="X58" s="37"/>
      <c r="Y58" s="37"/>
      <c r="Z58" s="37"/>
      <c r="AA58" s="37"/>
    </row>
    <row r="59" spans="1:27" s="369" customFormat="1" ht="15" customHeight="1">
      <c r="A59" s="468">
        <v>24</v>
      </c>
      <c r="B59" s="467">
        <v>44305</v>
      </c>
      <c r="C59" s="469"/>
      <c r="D59" s="470" t="s">
        <v>372</v>
      </c>
      <c r="E59" s="444" t="s">
        <v>557</v>
      </c>
      <c r="F59" s="444">
        <v>534</v>
      </c>
      <c r="G59" s="471">
        <v>517</v>
      </c>
      <c r="H59" s="471">
        <v>550.5</v>
      </c>
      <c r="I59" s="444" t="s">
        <v>982</v>
      </c>
      <c r="J59" s="445" t="s">
        <v>1025</v>
      </c>
      <c r="K59" s="445">
        <f t="shared" ref="K59" si="42">H59-F59</f>
        <v>16.5</v>
      </c>
      <c r="L59" s="502">
        <f t="shared" ref="L59" si="43">(F59*-0.7)/100</f>
        <v>-3.7379999999999995</v>
      </c>
      <c r="M59" s="442">
        <f t="shared" ref="M59" si="44">(K59+L59)/F59</f>
        <v>2.3898876404494382E-2</v>
      </c>
      <c r="N59" s="445" t="s">
        <v>556</v>
      </c>
      <c r="O59" s="443">
        <v>44306</v>
      </c>
      <c r="P59" s="4"/>
      <c r="Q59" s="4"/>
      <c r="R59" s="324" t="s">
        <v>792</v>
      </c>
      <c r="S59" s="37"/>
      <c r="T59" s="37"/>
      <c r="U59" s="37"/>
      <c r="V59" s="37"/>
      <c r="W59" s="37"/>
      <c r="X59" s="37"/>
      <c r="Y59" s="37"/>
      <c r="Z59" s="37"/>
      <c r="AA59" s="37"/>
    </row>
    <row r="60" spans="1:27" s="369" customFormat="1" ht="15" customHeight="1">
      <c r="A60" s="394">
        <v>25</v>
      </c>
      <c r="B60" s="418">
        <v>44306</v>
      </c>
      <c r="C60" s="421"/>
      <c r="D60" s="528" t="s">
        <v>1028</v>
      </c>
      <c r="E60" s="387" t="s">
        <v>557</v>
      </c>
      <c r="F60" s="387" t="s">
        <v>1029</v>
      </c>
      <c r="G60" s="422">
        <v>494</v>
      </c>
      <c r="H60" s="422"/>
      <c r="I60" s="387" t="s">
        <v>1030</v>
      </c>
      <c r="J60" s="352" t="s">
        <v>558</v>
      </c>
      <c r="K60" s="352"/>
      <c r="L60" s="404"/>
      <c r="M60" s="402"/>
      <c r="N60" s="352"/>
      <c r="O60" s="409"/>
      <c r="P60" s="4"/>
      <c r="Q60" s="4"/>
      <c r="R60" s="324" t="s">
        <v>559</v>
      </c>
      <c r="S60" s="37"/>
      <c r="T60" s="37"/>
      <c r="U60" s="37"/>
      <c r="V60" s="37"/>
      <c r="W60" s="37"/>
      <c r="X60" s="37"/>
      <c r="Y60" s="37"/>
      <c r="Z60" s="37"/>
      <c r="AA60" s="37"/>
    </row>
    <row r="61" spans="1:27" s="369" customFormat="1" ht="15" customHeight="1">
      <c r="A61" s="561">
        <v>26</v>
      </c>
      <c r="B61" s="562">
        <v>44306</v>
      </c>
      <c r="C61" s="563"/>
      <c r="D61" s="564" t="s">
        <v>96</v>
      </c>
      <c r="E61" s="551" t="s">
        <v>557</v>
      </c>
      <c r="F61" s="551">
        <v>1210</v>
      </c>
      <c r="G61" s="565">
        <v>1174</v>
      </c>
      <c r="H61" s="565">
        <v>1215</v>
      </c>
      <c r="I61" s="551" t="s">
        <v>1003</v>
      </c>
      <c r="J61" s="566" t="s">
        <v>961</v>
      </c>
      <c r="K61" s="566">
        <f t="shared" ref="K61" si="45">H61-F61</f>
        <v>5</v>
      </c>
      <c r="L61" s="567">
        <f>(F61*-0.07)/100</f>
        <v>-0.84699999999999998</v>
      </c>
      <c r="M61" s="556">
        <f t="shared" ref="M61" si="46">(K61+L61)/F61</f>
        <v>3.4322314049586781E-3</v>
      </c>
      <c r="N61" s="566" t="s">
        <v>665</v>
      </c>
      <c r="O61" s="568">
        <v>44306</v>
      </c>
      <c r="P61" s="4"/>
      <c r="Q61" s="4"/>
      <c r="R61" s="324" t="s">
        <v>559</v>
      </c>
      <c r="S61" s="37"/>
      <c r="T61" s="37"/>
      <c r="U61" s="37"/>
      <c r="V61" s="37"/>
      <c r="W61" s="37"/>
      <c r="X61" s="37"/>
      <c r="Y61" s="37"/>
      <c r="Z61" s="37"/>
      <c r="AA61" s="37"/>
    </row>
    <row r="62" spans="1:27" s="369" customFormat="1" ht="15" customHeight="1">
      <c r="A62" s="394"/>
      <c r="B62" s="418"/>
      <c r="C62" s="421"/>
      <c r="D62" s="528"/>
      <c r="E62" s="387"/>
      <c r="F62" s="387"/>
      <c r="G62" s="422"/>
      <c r="H62" s="422"/>
      <c r="I62" s="387"/>
      <c r="J62" s="352"/>
      <c r="K62" s="352"/>
      <c r="L62" s="404"/>
      <c r="M62" s="402"/>
      <c r="N62" s="352"/>
      <c r="O62" s="409"/>
      <c r="P62" s="4"/>
      <c r="Q62" s="4"/>
      <c r="R62" s="324"/>
      <c r="S62" s="37"/>
      <c r="T62" s="37"/>
      <c r="U62" s="37"/>
      <c r="V62" s="37"/>
      <c r="W62" s="37"/>
      <c r="X62" s="37"/>
      <c r="Y62" s="37"/>
      <c r="Z62" s="37"/>
      <c r="AA62" s="37"/>
    </row>
    <row r="63" spans="1:27" s="369" customFormat="1" ht="15" customHeight="1">
      <c r="A63" s="394"/>
      <c r="B63" s="373"/>
      <c r="C63" s="421"/>
      <c r="D63" s="528"/>
      <c r="E63" s="387"/>
      <c r="F63" s="387"/>
      <c r="G63" s="422"/>
      <c r="H63" s="422"/>
      <c r="I63" s="387"/>
      <c r="J63" s="352"/>
      <c r="K63" s="352"/>
      <c r="L63" s="404"/>
      <c r="M63" s="402"/>
      <c r="N63" s="352"/>
      <c r="O63" s="409"/>
      <c r="P63" s="4"/>
      <c r="Q63" s="4"/>
      <c r="R63" s="324"/>
      <c r="S63" s="37"/>
      <c r="T63" s="37"/>
      <c r="U63" s="37"/>
      <c r="V63" s="37"/>
      <c r="W63" s="37"/>
      <c r="X63" s="37"/>
      <c r="Y63" s="37"/>
      <c r="Z63" s="37"/>
      <c r="AA63" s="37"/>
    </row>
    <row r="64" spans="1:27" s="369" customFormat="1" ht="15" customHeight="1">
      <c r="A64" s="394"/>
      <c r="B64" s="373"/>
      <c r="C64" s="421"/>
      <c r="D64" s="528"/>
      <c r="E64" s="387"/>
      <c r="F64" s="387"/>
      <c r="G64" s="422"/>
      <c r="H64" s="422"/>
      <c r="I64" s="387"/>
      <c r="J64" s="352"/>
      <c r="K64" s="352"/>
      <c r="L64" s="404"/>
      <c r="M64" s="402"/>
      <c r="N64" s="352"/>
      <c r="O64" s="409"/>
      <c r="P64" s="4"/>
      <c r="Q64" s="4"/>
      <c r="R64" s="324"/>
      <c r="S64" s="37"/>
      <c r="T64" s="37"/>
      <c r="U64" s="37"/>
      <c r="V64" s="37"/>
      <c r="W64" s="37"/>
      <c r="X64" s="37"/>
      <c r="Y64" s="37"/>
      <c r="Z64" s="37"/>
      <c r="AA64" s="37"/>
    </row>
    <row r="65" spans="1:34" s="369" customFormat="1" ht="15" customHeight="1">
      <c r="A65" s="394"/>
      <c r="B65" s="418"/>
      <c r="C65" s="421"/>
      <c r="D65" s="386"/>
      <c r="E65" s="387"/>
      <c r="F65" s="387"/>
      <c r="G65" s="422"/>
      <c r="H65" s="422"/>
      <c r="I65" s="387"/>
      <c r="J65" s="352"/>
      <c r="K65" s="352"/>
      <c r="L65" s="404"/>
      <c r="M65" s="402"/>
      <c r="N65" s="380"/>
      <c r="O65" s="393"/>
      <c r="P65" s="4"/>
      <c r="Q65" s="4"/>
      <c r="R65" s="324"/>
      <c r="S65" s="37"/>
      <c r="T65" s="37"/>
      <c r="U65" s="37"/>
      <c r="V65" s="37"/>
      <c r="W65" s="37"/>
      <c r="X65" s="37"/>
      <c r="Y65" s="37"/>
      <c r="Z65" s="37"/>
      <c r="AA65" s="37"/>
    </row>
    <row r="66" spans="1:34" ht="44.25" customHeight="1">
      <c r="A66" s="20" t="s">
        <v>560</v>
      </c>
      <c r="B66" s="36"/>
      <c r="C66" s="36"/>
      <c r="D66" s="37"/>
      <c r="E66" s="33"/>
      <c r="F66" s="33"/>
      <c r="G66" s="32"/>
      <c r="H66" s="32" t="s">
        <v>821</v>
      </c>
      <c r="I66" s="33"/>
      <c r="J66" s="14"/>
      <c r="K66" s="76"/>
      <c r="L66" s="77"/>
      <c r="M66" s="76"/>
      <c r="N66" s="78"/>
      <c r="O66" s="76"/>
      <c r="P66" s="4"/>
      <c r="Q66" s="410"/>
      <c r="R66" s="423"/>
      <c r="S66" s="410"/>
      <c r="T66" s="410"/>
      <c r="U66" s="410"/>
      <c r="V66" s="410"/>
      <c r="W66" s="410"/>
      <c r="X66" s="410"/>
      <c r="Y66" s="410"/>
      <c r="Z66" s="37"/>
      <c r="AA66" s="37"/>
      <c r="AB66" s="37"/>
    </row>
    <row r="67" spans="1:34" s="3" customFormat="1">
      <c r="A67" s="26" t="s">
        <v>561</v>
      </c>
      <c r="B67" s="20"/>
      <c r="C67" s="20"/>
      <c r="D67" s="20"/>
      <c r="E67" s="2"/>
      <c r="F67" s="27" t="s">
        <v>562</v>
      </c>
      <c r="G67" s="38"/>
      <c r="H67" s="39"/>
      <c r="I67" s="79"/>
      <c r="J67" s="14"/>
      <c r="K67" s="80"/>
      <c r="L67" s="81"/>
      <c r="M67" s="82"/>
      <c r="N67" s="83"/>
      <c r="O67" s="84"/>
      <c r="P67" s="2"/>
      <c r="Q67" s="1"/>
      <c r="R67" s="9"/>
      <c r="Z67" s="6"/>
      <c r="AA67" s="6"/>
      <c r="AB67" s="6"/>
      <c r="AC67" s="6"/>
      <c r="AD67" s="6"/>
      <c r="AE67" s="6"/>
      <c r="AF67" s="6"/>
      <c r="AG67" s="6"/>
      <c r="AH67" s="6"/>
    </row>
    <row r="68" spans="1:34" s="6" customFormat="1" ht="14.25" customHeight="1">
      <c r="A68" s="26"/>
      <c r="B68" s="20"/>
      <c r="C68" s="20"/>
      <c r="D68" s="20"/>
      <c r="E68" s="29"/>
      <c r="F68" s="27" t="s">
        <v>564</v>
      </c>
      <c r="G68" s="38"/>
      <c r="H68" s="39"/>
      <c r="I68" s="79"/>
      <c r="J68" s="14"/>
      <c r="K68" s="80"/>
      <c r="L68" s="81"/>
      <c r="M68" s="82"/>
      <c r="N68" s="83"/>
      <c r="O68" s="84"/>
      <c r="P68" s="2"/>
      <c r="Q68" s="1"/>
      <c r="R68" s="9"/>
      <c r="S68" s="3"/>
      <c r="Y68" s="3"/>
      <c r="Z68" s="3"/>
    </row>
    <row r="69" spans="1:34" s="6" customFormat="1" ht="14.25" customHeight="1">
      <c r="A69" s="20"/>
      <c r="B69" s="20"/>
      <c r="C69" s="20"/>
      <c r="D69" s="20"/>
      <c r="E69" s="29"/>
      <c r="F69" s="14"/>
      <c r="G69" s="14"/>
      <c r="H69" s="28"/>
      <c r="I69" s="33"/>
      <c r="J69" s="68"/>
      <c r="K69" s="65"/>
      <c r="L69" s="66"/>
      <c r="M69" s="14"/>
      <c r="N69" s="69"/>
      <c r="O69" s="54"/>
      <c r="P69" s="5"/>
      <c r="Q69" s="1"/>
      <c r="R69" s="9"/>
      <c r="S69" s="3"/>
      <c r="Y69" s="3"/>
      <c r="Z69" s="3"/>
    </row>
    <row r="70" spans="1:34" s="6" customFormat="1" ht="15">
      <c r="A70" s="40" t="s">
        <v>571</v>
      </c>
      <c r="B70" s="40"/>
      <c r="C70" s="40"/>
      <c r="D70" s="40"/>
      <c r="E70" s="29"/>
      <c r="F70" s="14"/>
      <c r="G70" s="9"/>
      <c r="H70" s="14"/>
      <c r="I70" s="9"/>
      <c r="J70" s="85"/>
      <c r="K70" s="9"/>
      <c r="L70" s="9"/>
      <c r="M70" s="9"/>
      <c r="N70" s="9"/>
      <c r="O70" s="86"/>
      <c r="P70"/>
      <c r="Q70" s="1"/>
      <c r="R70" s="9"/>
      <c r="S70" s="3"/>
      <c r="Y70" s="3"/>
      <c r="Z70" s="3"/>
    </row>
    <row r="71" spans="1:34" s="6" customFormat="1" ht="38.25">
      <c r="A71" s="18" t="s">
        <v>16</v>
      </c>
      <c r="B71" s="18" t="s">
        <v>534</v>
      </c>
      <c r="C71" s="18"/>
      <c r="D71" s="19" t="s">
        <v>545</v>
      </c>
      <c r="E71" s="18" t="s">
        <v>546</v>
      </c>
      <c r="F71" s="18" t="s">
        <v>547</v>
      </c>
      <c r="G71" s="18" t="s">
        <v>566</v>
      </c>
      <c r="H71" s="18" t="s">
        <v>549</v>
      </c>
      <c r="I71" s="18" t="s">
        <v>550</v>
      </c>
      <c r="J71" s="17" t="s">
        <v>551</v>
      </c>
      <c r="K71" s="74" t="s">
        <v>572</v>
      </c>
      <c r="L71" s="60" t="s">
        <v>819</v>
      </c>
      <c r="M71" s="74" t="s">
        <v>568</v>
      </c>
      <c r="N71" s="18" t="s">
        <v>569</v>
      </c>
      <c r="O71" s="17" t="s">
        <v>554</v>
      </c>
      <c r="P71" s="87" t="s">
        <v>555</v>
      </c>
      <c r="Q71" s="1"/>
      <c r="R71" s="14"/>
      <c r="S71" s="3"/>
      <c r="Y71" s="3"/>
      <c r="Z71" s="3"/>
    </row>
    <row r="72" spans="1:34" s="369" customFormat="1" ht="13.9" customHeight="1">
      <c r="A72" s="517">
        <v>1</v>
      </c>
      <c r="B72" s="467">
        <v>44287</v>
      </c>
      <c r="C72" s="518"/>
      <c r="D72" s="446" t="s">
        <v>858</v>
      </c>
      <c r="E72" s="519" t="s">
        <v>557</v>
      </c>
      <c r="F72" s="444">
        <v>2250</v>
      </c>
      <c r="G72" s="444">
        <v>2198</v>
      </c>
      <c r="H72" s="444">
        <v>2295</v>
      </c>
      <c r="I72" s="445" t="s">
        <v>859</v>
      </c>
      <c r="J72" s="445" t="s">
        <v>890</v>
      </c>
      <c r="K72" s="520">
        <f t="shared" ref="K72" si="47">H72-F72</f>
        <v>45</v>
      </c>
      <c r="L72" s="523">
        <f t="shared" ref="L72" si="48">(H72*N72)*0.035%</f>
        <v>200.81250000000003</v>
      </c>
      <c r="M72" s="521">
        <f t="shared" ref="M72" si="49">(K72*N72)-L72</f>
        <v>11049.1875</v>
      </c>
      <c r="N72" s="445">
        <v>250</v>
      </c>
      <c r="O72" s="522" t="s">
        <v>556</v>
      </c>
      <c r="P72" s="443">
        <v>44292</v>
      </c>
      <c r="Q72" s="363"/>
      <c r="R72" s="324" t="s">
        <v>559</v>
      </c>
      <c r="S72" s="37"/>
      <c r="Y72" s="37"/>
      <c r="Z72" s="37"/>
    </row>
    <row r="73" spans="1:34" s="369" customFormat="1" ht="13.9" customHeight="1">
      <c r="A73" s="517">
        <v>2</v>
      </c>
      <c r="B73" s="467">
        <v>44287</v>
      </c>
      <c r="C73" s="518"/>
      <c r="D73" s="446" t="s">
        <v>870</v>
      </c>
      <c r="E73" s="519" t="s">
        <v>557</v>
      </c>
      <c r="F73" s="444">
        <v>524.5</v>
      </c>
      <c r="G73" s="444">
        <v>517</v>
      </c>
      <c r="H73" s="444">
        <v>527</v>
      </c>
      <c r="I73" s="445" t="s">
        <v>871</v>
      </c>
      <c r="J73" s="445" t="s">
        <v>881</v>
      </c>
      <c r="K73" s="520">
        <f t="shared" ref="K73" si="50">H73-F73</f>
        <v>2.5</v>
      </c>
      <c r="L73" s="523">
        <f t="shared" ref="L73" si="51">(H73*N73)*0.035%</f>
        <v>341.41695000000004</v>
      </c>
      <c r="M73" s="521">
        <f t="shared" ref="M73" si="52">(K73*N73)-L73</f>
        <v>4286.0830500000002</v>
      </c>
      <c r="N73" s="445">
        <v>1851</v>
      </c>
      <c r="O73" s="522" t="s">
        <v>556</v>
      </c>
      <c r="P73" s="443">
        <v>44291</v>
      </c>
      <c r="Q73" s="363"/>
      <c r="R73" s="324" t="s">
        <v>559</v>
      </c>
      <c r="S73" s="37"/>
      <c r="Y73" s="37"/>
      <c r="Z73" s="37"/>
    </row>
    <row r="74" spans="1:34" s="369" customFormat="1" ht="13.9" customHeight="1">
      <c r="A74" s="517">
        <v>3</v>
      </c>
      <c r="B74" s="467">
        <v>44293</v>
      </c>
      <c r="C74" s="518"/>
      <c r="D74" s="446" t="s">
        <v>897</v>
      </c>
      <c r="E74" s="519" t="s">
        <v>557</v>
      </c>
      <c r="F74" s="444">
        <v>1352</v>
      </c>
      <c r="G74" s="444">
        <v>1320</v>
      </c>
      <c r="H74" s="444">
        <v>1383.5</v>
      </c>
      <c r="I74" s="445" t="s">
        <v>898</v>
      </c>
      <c r="J74" s="445" t="s">
        <v>894</v>
      </c>
      <c r="K74" s="520">
        <f t="shared" ref="K74" si="53">H74-F74</f>
        <v>31.5</v>
      </c>
      <c r="L74" s="523">
        <f t="shared" ref="L74" si="54">(H74*N74)*0.035%</f>
        <v>193.69000000000003</v>
      </c>
      <c r="M74" s="521">
        <f t="shared" ref="M74" si="55">(K74*N74)-L74</f>
        <v>12406.31</v>
      </c>
      <c r="N74" s="445">
        <v>400</v>
      </c>
      <c r="O74" s="522" t="s">
        <v>556</v>
      </c>
      <c r="P74" s="443">
        <v>44293</v>
      </c>
      <c r="Q74" s="363"/>
      <c r="R74" s="324" t="s">
        <v>792</v>
      </c>
      <c r="S74" s="37"/>
      <c r="Y74" s="37"/>
      <c r="Z74" s="37"/>
    </row>
    <row r="75" spans="1:34" s="369" customFormat="1" ht="13.9" customHeight="1">
      <c r="A75" s="517">
        <v>4</v>
      </c>
      <c r="B75" s="467">
        <v>44293</v>
      </c>
      <c r="C75" s="518"/>
      <c r="D75" s="446" t="s">
        <v>908</v>
      </c>
      <c r="E75" s="519" t="s">
        <v>557</v>
      </c>
      <c r="F75" s="444">
        <v>3292.5</v>
      </c>
      <c r="G75" s="444">
        <v>3245</v>
      </c>
      <c r="H75" s="444">
        <v>3321</v>
      </c>
      <c r="I75" s="445" t="s">
        <v>909</v>
      </c>
      <c r="J75" s="445" t="s">
        <v>927</v>
      </c>
      <c r="K75" s="520">
        <f t="shared" ref="K75:K76" si="56">H75-F75</f>
        <v>28.5</v>
      </c>
      <c r="L75" s="523">
        <f t="shared" ref="L75" si="57">(H75*N75)*0.035%</f>
        <v>348.70500000000004</v>
      </c>
      <c r="M75" s="521">
        <f t="shared" ref="M75" si="58">(K75*N75)-L75</f>
        <v>8201.2950000000001</v>
      </c>
      <c r="N75" s="445">
        <v>300</v>
      </c>
      <c r="O75" s="522" t="s">
        <v>556</v>
      </c>
      <c r="P75" s="443">
        <v>44294</v>
      </c>
      <c r="Q75" s="363"/>
      <c r="R75" s="324" t="s">
        <v>792</v>
      </c>
      <c r="S75" s="37"/>
      <c r="Y75" s="37"/>
      <c r="Z75" s="37"/>
    </row>
    <row r="76" spans="1:34" s="369" customFormat="1" ht="13.9" customHeight="1">
      <c r="A76" s="585">
        <v>5</v>
      </c>
      <c r="B76" s="587">
        <v>44293</v>
      </c>
      <c r="C76" s="479"/>
      <c r="D76" s="459" t="s">
        <v>910</v>
      </c>
      <c r="E76" s="480" t="s">
        <v>557</v>
      </c>
      <c r="F76" s="460">
        <v>2943</v>
      </c>
      <c r="G76" s="460">
        <v>2870</v>
      </c>
      <c r="H76" s="460">
        <v>2870</v>
      </c>
      <c r="I76" s="461">
        <v>3100</v>
      </c>
      <c r="J76" s="589" t="s">
        <v>946</v>
      </c>
      <c r="K76" s="525">
        <f t="shared" si="56"/>
        <v>-73</v>
      </c>
      <c r="L76" s="525">
        <v>200.81250000000003</v>
      </c>
      <c r="M76" s="589">
        <f>(-46*300)-300.81</f>
        <v>-14100.81</v>
      </c>
      <c r="N76" s="589">
        <v>300</v>
      </c>
      <c r="O76" s="591" t="s">
        <v>620</v>
      </c>
      <c r="P76" s="583">
        <v>44267</v>
      </c>
      <c r="Q76" s="363"/>
      <c r="R76" s="324" t="s">
        <v>559</v>
      </c>
      <c r="S76" s="37"/>
      <c r="Y76" s="37"/>
      <c r="Z76" s="37"/>
    </row>
    <row r="77" spans="1:34" s="369" customFormat="1" ht="13.9" customHeight="1">
      <c r="A77" s="586"/>
      <c r="B77" s="588"/>
      <c r="C77" s="479"/>
      <c r="D77" s="459" t="s">
        <v>914</v>
      </c>
      <c r="E77" s="480" t="s">
        <v>891</v>
      </c>
      <c r="F77" s="460">
        <v>48.5</v>
      </c>
      <c r="G77" s="460"/>
      <c r="H77" s="460">
        <v>21.5</v>
      </c>
      <c r="I77" s="461"/>
      <c r="J77" s="590"/>
      <c r="K77" s="526">
        <f>F77-H77</f>
        <v>27</v>
      </c>
      <c r="L77" s="525">
        <v>100</v>
      </c>
      <c r="M77" s="590"/>
      <c r="N77" s="590"/>
      <c r="O77" s="592"/>
      <c r="P77" s="584"/>
      <c r="Q77" s="363"/>
      <c r="R77" s="324" t="s">
        <v>559</v>
      </c>
      <c r="S77" s="37"/>
      <c r="Y77" s="37"/>
      <c r="Z77" s="37"/>
    </row>
    <row r="78" spans="1:34" s="369" customFormat="1" ht="13.9" customHeight="1">
      <c r="A78" s="585">
        <v>6</v>
      </c>
      <c r="B78" s="587">
        <v>44293</v>
      </c>
      <c r="C78" s="479"/>
      <c r="D78" s="459" t="s">
        <v>911</v>
      </c>
      <c r="E78" s="480" t="s">
        <v>557</v>
      </c>
      <c r="F78" s="460">
        <v>1048</v>
      </c>
      <c r="G78" s="460">
        <v>1018</v>
      </c>
      <c r="H78" s="460">
        <v>1018</v>
      </c>
      <c r="I78" s="461">
        <v>1100</v>
      </c>
      <c r="J78" s="589" t="s">
        <v>947</v>
      </c>
      <c r="K78" s="525">
        <f>H78-F78</f>
        <v>-30</v>
      </c>
      <c r="L78" s="525">
        <v>200.81250000000003</v>
      </c>
      <c r="M78" s="589">
        <f>(-22*700)-300.81</f>
        <v>-15700.81</v>
      </c>
      <c r="N78" s="589">
        <v>700</v>
      </c>
      <c r="O78" s="591" t="s">
        <v>620</v>
      </c>
      <c r="P78" s="583">
        <v>44267</v>
      </c>
      <c r="Q78" s="363"/>
      <c r="R78" s="324" t="s">
        <v>559</v>
      </c>
      <c r="S78" s="37"/>
      <c r="Y78" s="37"/>
      <c r="Z78" s="37"/>
    </row>
    <row r="79" spans="1:34" s="369" customFormat="1" ht="13.9" customHeight="1">
      <c r="A79" s="586"/>
      <c r="B79" s="588"/>
      <c r="C79" s="479"/>
      <c r="D79" s="459" t="s">
        <v>912</v>
      </c>
      <c r="E79" s="480" t="s">
        <v>891</v>
      </c>
      <c r="F79" s="460">
        <v>21</v>
      </c>
      <c r="G79" s="460"/>
      <c r="H79" s="460">
        <v>13</v>
      </c>
      <c r="I79" s="461"/>
      <c r="J79" s="590"/>
      <c r="K79" s="526">
        <v>8</v>
      </c>
      <c r="L79" s="525">
        <v>100</v>
      </c>
      <c r="M79" s="590"/>
      <c r="N79" s="590"/>
      <c r="O79" s="592"/>
      <c r="P79" s="584"/>
      <c r="Q79" s="363"/>
      <c r="R79" s="324" t="s">
        <v>559</v>
      </c>
      <c r="S79" s="37"/>
      <c r="Y79" s="37"/>
      <c r="Z79" s="37"/>
    </row>
    <row r="80" spans="1:34" s="369" customFormat="1" ht="13.9" customHeight="1">
      <c r="A80" s="585">
        <v>7</v>
      </c>
      <c r="B80" s="587">
        <v>44294</v>
      </c>
      <c r="C80" s="479"/>
      <c r="D80" s="459" t="s">
        <v>918</v>
      </c>
      <c r="E80" s="480" t="s">
        <v>557</v>
      </c>
      <c r="F80" s="460">
        <v>1049</v>
      </c>
      <c r="G80" s="460">
        <v>1018</v>
      </c>
      <c r="H80" s="460">
        <v>1034</v>
      </c>
      <c r="I80" s="461">
        <v>1100</v>
      </c>
      <c r="J80" s="589" t="s">
        <v>920</v>
      </c>
      <c r="K80" s="525">
        <v>-15</v>
      </c>
      <c r="L80" s="525">
        <f t="shared" ref="L80" si="59">(H80*N80)*0.035%</f>
        <v>434.28000000000009</v>
      </c>
      <c r="M80" s="589">
        <v>-12000</v>
      </c>
      <c r="N80" s="589">
        <v>1200</v>
      </c>
      <c r="O80" s="591" t="s">
        <v>620</v>
      </c>
      <c r="P80" s="593">
        <v>44294</v>
      </c>
      <c r="Q80" s="363"/>
      <c r="R80" s="324" t="s">
        <v>559</v>
      </c>
      <c r="S80" s="37"/>
      <c r="Y80" s="37"/>
      <c r="Z80" s="37"/>
    </row>
    <row r="81" spans="1:34" s="369" customFormat="1" ht="13.9" customHeight="1">
      <c r="A81" s="586"/>
      <c r="B81" s="588"/>
      <c r="C81" s="479"/>
      <c r="D81" s="459" t="s">
        <v>919</v>
      </c>
      <c r="E81" s="480" t="s">
        <v>891</v>
      </c>
      <c r="F81" s="460">
        <v>21</v>
      </c>
      <c r="G81" s="460"/>
      <c r="H81" s="460">
        <v>16</v>
      </c>
      <c r="I81" s="461"/>
      <c r="J81" s="590"/>
      <c r="K81" s="526">
        <v>5</v>
      </c>
      <c r="L81" s="525">
        <v>100</v>
      </c>
      <c r="M81" s="590"/>
      <c r="N81" s="590"/>
      <c r="O81" s="592"/>
      <c r="P81" s="594"/>
      <c r="Q81" s="363"/>
      <c r="R81" s="324" t="s">
        <v>559</v>
      </c>
      <c r="S81" s="37"/>
      <c r="Y81" s="37"/>
      <c r="Z81" s="37"/>
    </row>
    <row r="82" spans="1:34" s="369" customFormat="1" ht="13.9" customHeight="1">
      <c r="A82" s="517">
        <v>8</v>
      </c>
      <c r="B82" s="467">
        <v>44302</v>
      </c>
      <c r="C82" s="518"/>
      <c r="D82" s="446" t="s">
        <v>986</v>
      </c>
      <c r="E82" s="519" t="s">
        <v>557</v>
      </c>
      <c r="F82" s="444">
        <v>327.5</v>
      </c>
      <c r="G82" s="444">
        <v>318</v>
      </c>
      <c r="H82" s="444">
        <v>333.5</v>
      </c>
      <c r="I82" s="445">
        <v>345</v>
      </c>
      <c r="J82" s="445" t="s">
        <v>998</v>
      </c>
      <c r="K82" s="520">
        <f t="shared" ref="K82" si="60">H82-F82</f>
        <v>6</v>
      </c>
      <c r="L82" s="523">
        <f t="shared" ref="L82" si="61">(H82*N82)*0.035%</f>
        <v>180.92375000000001</v>
      </c>
      <c r="M82" s="521">
        <f t="shared" ref="M82" si="62">(K82*N82)-L82</f>
        <v>9119.0762500000001</v>
      </c>
      <c r="N82" s="445">
        <v>1550</v>
      </c>
      <c r="O82" s="522" t="s">
        <v>556</v>
      </c>
      <c r="P82" s="443">
        <v>44305</v>
      </c>
      <c r="Q82" s="363"/>
      <c r="R82" s="324" t="s">
        <v>559</v>
      </c>
      <c r="S82" s="37"/>
      <c r="Y82" s="37"/>
      <c r="Z82" s="37"/>
    </row>
    <row r="83" spans="1:34" s="369" customFormat="1" ht="13.9" customHeight="1">
      <c r="A83" s="509">
        <v>9</v>
      </c>
      <c r="B83" s="418">
        <v>44305</v>
      </c>
      <c r="C83" s="419"/>
      <c r="D83" s="412" t="s">
        <v>999</v>
      </c>
      <c r="E83" s="413" t="s">
        <v>557</v>
      </c>
      <c r="F83" s="387" t="s">
        <v>1000</v>
      </c>
      <c r="G83" s="387">
        <v>2695</v>
      </c>
      <c r="H83" s="387"/>
      <c r="I83" s="352" t="s">
        <v>1001</v>
      </c>
      <c r="J83" s="352" t="s">
        <v>558</v>
      </c>
      <c r="K83" s="510"/>
      <c r="L83" s="406"/>
      <c r="M83" s="496"/>
      <c r="N83" s="352"/>
      <c r="O83" s="380"/>
      <c r="P83" s="393"/>
      <c r="Q83" s="363"/>
      <c r="R83" s="324" t="s">
        <v>559</v>
      </c>
      <c r="S83" s="37"/>
      <c r="Y83" s="37"/>
      <c r="Z83" s="37"/>
    </row>
    <row r="84" spans="1:34" s="369" customFormat="1" ht="13.9" customHeight="1">
      <c r="A84" s="517">
        <v>10</v>
      </c>
      <c r="B84" s="467">
        <v>44305</v>
      </c>
      <c r="C84" s="518"/>
      <c r="D84" s="446" t="s">
        <v>1004</v>
      </c>
      <c r="E84" s="519" t="s">
        <v>557</v>
      </c>
      <c r="F84" s="444">
        <v>949</v>
      </c>
      <c r="G84" s="444">
        <v>928</v>
      </c>
      <c r="H84" s="444">
        <v>962</v>
      </c>
      <c r="I84" s="445">
        <v>990</v>
      </c>
      <c r="J84" s="445" t="s">
        <v>1021</v>
      </c>
      <c r="K84" s="520">
        <f t="shared" ref="K84:K85" si="63">H84-F84</f>
        <v>13</v>
      </c>
      <c r="L84" s="523">
        <f t="shared" ref="L84:L85" si="64">(H84*N84)*0.035%</f>
        <v>218.85500000000002</v>
      </c>
      <c r="M84" s="521">
        <f t="shared" ref="M84:M85" si="65">(K84*N84)-L84</f>
        <v>8231.1450000000004</v>
      </c>
      <c r="N84" s="445">
        <v>650</v>
      </c>
      <c r="O84" s="522" t="s">
        <v>556</v>
      </c>
      <c r="P84" s="524">
        <v>44305</v>
      </c>
      <c r="Q84" s="363"/>
      <c r="R84" s="324" t="s">
        <v>792</v>
      </c>
      <c r="S84" s="37"/>
      <c r="Y84" s="37"/>
      <c r="Z84" s="37"/>
    </row>
    <row r="85" spans="1:34" s="369" customFormat="1" ht="13.9" customHeight="1">
      <c r="A85" s="508">
        <v>11</v>
      </c>
      <c r="B85" s="472">
        <v>44305</v>
      </c>
      <c r="C85" s="479"/>
      <c r="D85" s="459" t="s">
        <v>1006</v>
      </c>
      <c r="E85" s="480" t="s">
        <v>557</v>
      </c>
      <c r="F85" s="460">
        <v>992</v>
      </c>
      <c r="G85" s="460">
        <v>972</v>
      </c>
      <c r="H85" s="460">
        <v>972</v>
      </c>
      <c r="I85" s="461">
        <v>1030</v>
      </c>
      <c r="J85" s="461" t="s">
        <v>1031</v>
      </c>
      <c r="K85" s="560">
        <f t="shared" si="63"/>
        <v>-20</v>
      </c>
      <c r="L85" s="525">
        <f t="shared" si="64"/>
        <v>238.14000000000004</v>
      </c>
      <c r="M85" s="498">
        <f t="shared" si="65"/>
        <v>-14238.14</v>
      </c>
      <c r="N85" s="461">
        <v>700</v>
      </c>
      <c r="O85" s="499" t="s">
        <v>620</v>
      </c>
      <c r="P85" s="536">
        <v>44306</v>
      </c>
      <c r="Q85" s="363"/>
      <c r="R85" s="324" t="s">
        <v>559</v>
      </c>
      <c r="S85" s="37"/>
      <c r="Y85" s="37"/>
      <c r="Z85" s="37"/>
    </row>
    <row r="86" spans="1:34" s="369" customFormat="1" ht="13.9" customHeight="1">
      <c r="A86" s="509"/>
      <c r="B86" s="418"/>
      <c r="C86" s="419"/>
      <c r="D86" s="412"/>
      <c r="E86" s="413"/>
      <c r="F86" s="387"/>
      <c r="G86" s="387"/>
      <c r="H86" s="387"/>
      <c r="I86" s="352"/>
      <c r="J86" s="352"/>
      <c r="K86" s="510"/>
      <c r="L86" s="406"/>
      <c r="M86" s="496"/>
      <c r="N86" s="352"/>
      <c r="O86" s="380"/>
      <c r="P86" s="393"/>
      <c r="Q86" s="363"/>
      <c r="R86" s="324"/>
      <c r="S86" s="37"/>
      <c r="Y86" s="37"/>
      <c r="Z86" s="37"/>
    </row>
    <row r="87" spans="1:34" s="369" customFormat="1" ht="13.9" customHeight="1">
      <c r="A87" s="509"/>
      <c r="B87" s="418"/>
      <c r="C87" s="419"/>
      <c r="D87" s="412"/>
      <c r="E87" s="413"/>
      <c r="F87" s="387"/>
      <c r="G87" s="387"/>
      <c r="H87" s="387"/>
      <c r="I87" s="352"/>
      <c r="J87" s="352"/>
      <c r="K87" s="510"/>
      <c r="L87" s="406"/>
      <c r="M87" s="496"/>
      <c r="N87" s="352"/>
      <c r="O87" s="380"/>
      <c r="P87" s="393"/>
      <c r="Q87" s="363"/>
      <c r="R87" s="324"/>
      <c r="S87" s="37"/>
      <c r="Y87" s="37"/>
      <c r="Z87" s="37"/>
    </row>
    <row r="88" spans="1:34" s="369" customFormat="1" ht="13.9" customHeight="1">
      <c r="A88" s="509"/>
      <c r="B88" s="418"/>
      <c r="C88" s="419"/>
      <c r="D88" s="412"/>
      <c r="E88" s="413"/>
      <c r="F88" s="387"/>
      <c r="G88" s="387"/>
      <c r="H88" s="387"/>
      <c r="I88" s="352"/>
      <c r="J88" s="352"/>
      <c r="K88" s="510"/>
      <c r="L88" s="406"/>
      <c r="M88" s="496"/>
      <c r="N88" s="352"/>
      <c r="O88" s="380"/>
      <c r="P88" s="393"/>
      <c r="Q88" s="363"/>
      <c r="R88" s="324"/>
      <c r="S88" s="37"/>
      <c r="Y88" s="37"/>
      <c r="Z88" s="37"/>
    </row>
    <row r="89" spans="1:34" s="369" customFormat="1" ht="13.9" customHeight="1">
      <c r="A89" s="509"/>
      <c r="B89" s="418"/>
      <c r="C89" s="419"/>
      <c r="D89" s="412"/>
      <c r="E89" s="413"/>
      <c r="F89" s="387"/>
      <c r="G89" s="387"/>
      <c r="H89" s="387"/>
      <c r="I89" s="352"/>
      <c r="J89" s="352"/>
      <c r="K89" s="510"/>
      <c r="L89" s="406"/>
      <c r="M89" s="496"/>
      <c r="N89" s="352"/>
      <c r="O89" s="380"/>
      <c r="P89" s="393"/>
      <c r="Q89" s="363"/>
      <c r="R89" s="324"/>
      <c r="S89" s="37"/>
      <c r="Y89" s="37"/>
      <c r="Z89" s="37"/>
    </row>
    <row r="90" spans="1:34" s="369" customFormat="1" ht="13.9" customHeight="1">
      <c r="A90" s="509"/>
      <c r="B90" s="418"/>
      <c r="C90" s="419"/>
      <c r="D90" s="412"/>
      <c r="E90" s="413"/>
      <c r="F90" s="387"/>
      <c r="G90" s="387"/>
      <c r="H90" s="387"/>
      <c r="I90" s="352"/>
      <c r="J90" s="352"/>
      <c r="K90" s="510"/>
      <c r="L90" s="406"/>
      <c r="M90" s="496"/>
      <c r="N90" s="352"/>
      <c r="O90" s="380"/>
      <c r="P90" s="393"/>
      <c r="Q90" s="363"/>
      <c r="R90" s="324"/>
      <c r="S90" s="37"/>
      <c r="Y90" s="37"/>
      <c r="Z90" s="37"/>
    </row>
    <row r="91" spans="1:34" s="369" customFormat="1" ht="13.9" customHeight="1">
      <c r="A91" s="420"/>
      <c r="B91" s="418"/>
      <c r="C91" s="419"/>
      <c r="D91" s="412"/>
      <c r="E91" s="413"/>
      <c r="F91" s="387"/>
      <c r="G91" s="387"/>
      <c r="H91" s="387"/>
      <c r="I91" s="352"/>
      <c r="J91" s="352"/>
      <c r="K91" s="352"/>
      <c r="L91" s="352"/>
      <c r="M91" s="352"/>
      <c r="N91" s="352"/>
      <c r="O91" s="352"/>
      <c r="P91" s="352"/>
      <c r="Q91" s="363"/>
      <c r="R91" s="324"/>
      <c r="S91" s="37"/>
      <c r="Y91" s="37"/>
      <c r="Z91" s="37"/>
    </row>
    <row r="92" spans="1:34" s="369" customFormat="1" ht="13.9" customHeight="1">
      <c r="A92" s="430"/>
      <c r="B92" s="424"/>
      <c r="C92" s="431"/>
      <c r="D92" s="432"/>
      <c r="E92" s="353"/>
      <c r="F92" s="399"/>
      <c r="G92" s="399"/>
      <c r="H92" s="399"/>
      <c r="I92" s="395"/>
      <c r="J92" s="395"/>
      <c r="K92" s="395"/>
      <c r="L92" s="395"/>
      <c r="M92" s="395"/>
      <c r="N92" s="395"/>
      <c r="O92" s="395"/>
      <c r="P92" s="395"/>
      <c r="Q92" s="363"/>
      <c r="R92" s="324"/>
      <c r="S92" s="37"/>
      <c r="Y92" s="37"/>
      <c r="Z92" s="37"/>
    </row>
    <row r="93" spans="1:34" s="3" customFormat="1">
      <c r="A93" s="41"/>
      <c r="B93" s="42"/>
      <c r="C93" s="43"/>
      <c r="D93" s="44"/>
      <c r="E93" s="45"/>
      <c r="F93" s="46"/>
      <c r="G93" s="46"/>
      <c r="H93" s="46"/>
      <c r="I93" s="46"/>
      <c r="J93" s="14"/>
      <c r="K93" s="88"/>
      <c r="L93" s="88"/>
      <c r="M93" s="14"/>
      <c r="N93" s="13"/>
      <c r="O93" s="89"/>
      <c r="P93" s="2"/>
      <c r="Q93" s="1"/>
      <c r="R93" s="14"/>
      <c r="Z93" s="6"/>
      <c r="AA93" s="6"/>
      <c r="AB93" s="6"/>
      <c r="AC93" s="6"/>
      <c r="AD93" s="6"/>
      <c r="AE93" s="6"/>
      <c r="AF93" s="6"/>
      <c r="AG93" s="6"/>
      <c r="AH93" s="6"/>
    </row>
    <row r="94" spans="1:34" s="3" customFormat="1" ht="15">
      <c r="A94" s="47" t="s">
        <v>573</v>
      </c>
      <c r="B94" s="47"/>
      <c r="C94" s="47"/>
      <c r="D94" s="47"/>
      <c r="E94" s="48"/>
      <c r="F94" s="46"/>
      <c r="G94" s="46"/>
      <c r="H94" s="46"/>
      <c r="I94" s="46"/>
      <c r="J94" s="50"/>
      <c r="K94" s="9"/>
      <c r="L94" s="9"/>
      <c r="M94" s="9"/>
      <c r="N94" s="8"/>
      <c r="O94" s="50"/>
      <c r="P94" s="2"/>
      <c r="Q94" s="1"/>
      <c r="R94" s="14"/>
      <c r="Z94" s="6"/>
      <c r="AA94" s="6"/>
      <c r="AB94" s="6"/>
      <c r="AC94" s="6"/>
      <c r="AD94" s="6"/>
      <c r="AE94" s="6"/>
      <c r="AF94" s="6"/>
      <c r="AG94" s="6"/>
      <c r="AH94" s="6"/>
    </row>
    <row r="95" spans="1:34" s="3" customFormat="1" ht="38.25">
      <c r="A95" s="18" t="s">
        <v>16</v>
      </c>
      <c r="B95" s="18" t="s">
        <v>534</v>
      </c>
      <c r="C95" s="18"/>
      <c r="D95" s="19" t="s">
        <v>545</v>
      </c>
      <c r="E95" s="18" t="s">
        <v>546</v>
      </c>
      <c r="F95" s="18" t="s">
        <v>547</v>
      </c>
      <c r="G95" s="49" t="s">
        <v>566</v>
      </c>
      <c r="H95" s="18" t="s">
        <v>549</v>
      </c>
      <c r="I95" s="18" t="s">
        <v>550</v>
      </c>
      <c r="J95" s="17" t="s">
        <v>551</v>
      </c>
      <c r="K95" s="17" t="s">
        <v>574</v>
      </c>
      <c r="L95" s="60" t="s">
        <v>819</v>
      </c>
      <c r="M95" s="74" t="s">
        <v>568</v>
      </c>
      <c r="N95" s="18" t="s">
        <v>569</v>
      </c>
      <c r="O95" s="18" t="s">
        <v>554</v>
      </c>
      <c r="P95" s="19" t="s">
        <v>555</v>
      </c>
      <c r="Q95" s="1"/>
      <c r="R95" s="14"/>
      <c r="Z95" s="6"/>
      <c r="AA95" s="6"/>
      <c r="AB95" s="6"/>
      <c r="AC95" s="6"/>
      <c r="AD95" s="6"/>
      <c r="AE95" s="6"/>
      <c r="AF95" s="6"/>
      <c r="AG95" s="6"/>
      <c r="AH95" s="6"/>
    </row>
    <row r="96" spans="1:34" s="369" customFormat="1" ht="13.9" customHeight="1">
      <c r="A96" s="508">
        <v>1</v>
      </c>
      <c r="B96" s="472">
        <v>44287</v>
      </c>
      <c r="C96" s="479"/>
      <c r="D96" s="459" t="s">
        <v>866</v>
      </c>
      <c r="E96" s="480" t="s">
        <v>557</v>
      </c>
      <c r="F96" s="460">
        <v>94</v>
      </c>
      <c r="G96" s="460">
        <v>58</v>
      </c>
      <c r="H96" s="460">
        <v>58</v>
      </c>
      <c r="I96" s="507" t="s">
        <v>867</v>
      </c>
      <c r="J96" s="461" t="s">
        <v>868</v>
      </c>
      <c r="K96" s="506">
        <f>H96-F96</f>
        <v>-36</v>
      </c>
      <c r="L96" s="461">
        <v>100</v>
      </c>
      <c r="M96" s="498">
        <f>++++++++-M139</f>
        <v>0</v>
      </c>
      <c r="N96" s="461">
        <v>75</v>
      </c>
      <c r="O96" s="499" t="s">
        <v>620</v>
      </c>
      <c r="P96" s="503">
        <v>44287</v>
      </c>
      <c r="Q96" s="363"/>
      <c r="R96" s="324" t="s">
        <v>559</v>
      </c>
      <c r="S96" s="37"/>
      <c r="Y96" s="37"/>
      <c r="Z96" s="37"/>
    </row>
    <row r="97" spans="1:26" s="369" customFormat="1" ht="13.9" customHeight="1">
      <c r="A97" s="517">
        <v>2</v>
      </c>
      <c r="B97" s="467">
        <v>44287</v>
      </c>
      <c r="C97" s="518"/>
      <c r="D97" s="446" t="s">
        <v>869</v>
      </c>
      <c r="E97" s="519" t="s">
        <v>557</v>
      </c>
      <c r="F97" s="444">
        <v>295</v>
      </c>
      <c r="G97" s="444">
        <v>95</v>
      </c>
      <c r="H97" s="444">
        <v>395</v>
      </c>
      <c r="I97" s="445">
        <v>600</v>
      </c>
      <c r="J97" s="445" t="s">
        <v>875</v>
      </c>
      <c r="K97" s="520">
        <f>H97-F97</f>
        <v>100</v>
      </c>
      <c r="L97" s="445">
        <v>100</v>
      </c>
      <c r="M97" s="521">
        <f t="shared" ref="M97" si="66">(K97*N97)-L97</f>
        <v>2400</v>
      </c>
      <c r="N97" s="445">
        <v>25</v>
      </c>
      <c r="O97" s="522" t="s">
        <v>556</v>
      </c>
      <c r="P97" s="443">
        <v>44291</v>
      </c>
      <c r="Q97" s="363"/>
      <c r="R97" s="324" t="s">
        <v>559</v>
      </c>
      <c r="S97" s="37"/>
      <c r="Y97" s="37"/>
      <c r="Z97" s="37"/>
    </row>
    <row r="98" spans="1:26" s="369" customFormat="1" ht="13.9" customHeight="1">
      <c r="A98" s="517">
        <v>3</v>
      </c>
      <c r="B98" s="467">
        <v>44291</v>
      </c>
      <c r="C98" s="518"/>
      <c r="D98" s="446" t="s">
        <v>876</v>
      </c>
      <c r="E98" s="519" t="s">
        <v>557</v>
      </c>
      <c r="F98" s="444">
        <v>62.5</v>
      </c>
      <c r="G98" s="444">
        <v>30</v>
      </c>
      <c r="H98" s="444">
        <v>77.5</v>
      </c>
      <c r="I98" s="445">
        <v>140</v>
      </c>
      <c r="J98" s="445" t="s">
        <v>888</v>
      </c>
      <c r="K98" s="520">
        <f>H98-F98</f>
        <v>15</v>
      </c>
      <c r="L98" s="445">
        <v>100</v>
      </c>
      <c r="M98" s="521">
        <f t="shared" ref="M98" si="67">(K98*N98)-L98</f>
        <v>1025</v>
      </c>
      <c r="N98" s="445">
        <v>75</v>
      </c>
      <c r="O98" s="522" t="s">
        <v>556</v>
      </c>
      <c r="P98" s="443">
        <v>44292</v>
      </c>
      <c r="Q98" s="363"/>
      <c r="R98" s="324" t="s">
        <v>792</v>
      </c>
      <c r="S98" s="37"/>
      <c r="Y98" s="37"/>
      <c r="Z98" s="37"/>
    </row>
    <row r="99" spans="1:26" s="369" customFormat="1" ht="13.9" customHeight="1">
      <c r="A99" s="517">
        <v>4</v>
      </c>
      <c r="B99" s="467">
        <v>44292</v>
      </c>
      <c r="C99" s="518"/>
      <c r="D99" s="446" t="s">
        <v>866</v>
      </c>
      <c r="E99" s="519" t="s">
        <v>557</v>
      </c>
      <c r="F99" s="444">
        <v>72</v>
      </c>
      <c r="G99" s="444">
        <v>30</v>
      </c>
      <c r="H99" s="444">
        <v>89</v>
      </c>
      <c r="I99" s="445">
        <v>140</v>
      </c>
      <c r="J99" s="445" t="s">
        <v>889</v>
      </c>
      <c r="K99" s="520">
        <f t="shared" ref="K99:K102" si="68">H99-F99</f>
        <v>17</v>
      </c>
      <c r="L99" s="445">
        <v>100</v>
      </c>
      <c r="M99" s="521">
        <f t="shared" ref="M99:M104" si="69">(K99*N99)-L99</f>
        <v>1175</v>
      </c>
      <c r="N99" s="445">
        <v>75</v>
      </c>
      <c r="O99" s="522" t="s">
        <v>556</v>
      </c>
      <c r="P99" s="524">
        <v>44292</v>
      </c>
      <c r="Q99" s="363"/>
      <c r="R99" s="324" t="s">
        <v>792</v>
      </c>
      <c r="S99" s="37"/>
      <c r="Y99" s="37"/>
      <c r="Z99" s="37"/>
    </row>
    <row r="100" spans="1:26" s="369" customFormat="1" ht="13.9" customHeight="1">
      <c r="A100" s="517">
        <v>5</v>
      </c>
      <c r="B100" s="467">
        <v>44292</v>
      </c>
      <c r="C100" s="518"/>
      <c r="D100" s="446" t="s">
        <v>885</v>
      </c>
      <c r="E100" s="519" t="s">
        <v>557</v>
      </c>
      <c r="F100" s="444">
        <v>8.15</v>
      </c>
      <c r="G100" s="444">
        <v>5</v>
      </c>
      <c r="H100" s="444">
        <v>9.1999999999999993</v>
      </c>
      <c r="I100" s="445">
        <v>14</v>
      </c>
      <c r="J100" s="445" t="s">
        <v>893</v>
      </c>
      <c r="K100" s="520">
        <f t="shared" si="68"/>
        <v>1.0499999999999989</v>
      </c>
      <c r="L100" s="445">
        <v>100</v>
      </c>
      <c r="M100" s="521">
        <f t="shared" si="69"/>
        <v>1789.9999999999982</v>
      </c>
      <c r="N100" s="445">
        <v>1800</v>
      </c>
      <c r="O100" s="522" t="s">
        <v>556</v>
      </c>
      <c r="P100" s="524">
        <v>44292</v>
      </c>
      <c r="Q100" s="363"/>
      <c r="R100" s="324" t="s">
        <v>792</v>
      </c>
      <c r="S100" s="37"/>
      <c r="Y100" s="37"/>
      <c r="Z100" s="37"/>
    </row>
    <row r="101" spans="1:26" s="369" customFormat="1" ht="13.9" customHeight="1">
      <c r="A101" s="517">
        <v>6</v>
      </c>
      <c r="B101" s="467">
        <v>44292</v>
      </c>
      <c r="C101" s="518"/>
      <c r="D101" s="446" t="s">
        <v>866</v>
      </c>
      <c r="E101" s="519" t="s">
        <v>557</v>
      </c>
      <c r="F101" s="444">
        <v>65</v>
      </c>
      <c r="G101" s="444">
        <v>28</v>
      </c>
      <c r="H101" s="444">
        <v>82</v>
      </c>
      <c r="I101" s="445">
        <v>140</v>
      </c>
      <c r="J101" s="445" t="s">
        <v>889</v>
      </c>
      <c r="K101" s="520">
        <f t="shared" si="68"/>
        <v>17</v>
      </c>
      <c r="L101" s="445">
        <v>100</v>
      </c>
      <c r="M101" s="521">
        <f t="shared" si="69"/>
        <v>1175</v>
      </c>
      <c r="N101" s="445">
        <v>75</v>
      </c>
      <c r="O101" s="522" t="s">
        <v>556</v>
      </c>
      <c r="P101" s="524">
        <v>44292</v>
      </c>
      <c r="Q101" s="363"/>
      <c r="R101" s="324" t="s">
        <v>792</v>
      </c>
      <c r="S101" s="37"/>
      <c r="Y101" s="37"/>
      <c r="Z101" s="37"/>
    </row>
    <row r="102" spans="1:26" s="369" customFormat="1" ht="13.9" customHeight="1">
      <c r="A102" s="517">
        <v>7</v>
      </c>
      <c r="B102" s="467">
        <v>44292</v>
      </c>
      <c r="C102" s="518"/>
      <c r="D102" s="446" t="s">
        <v>886</v>
      </c>
      <c r="E102" s="519" t="s">
        <v>557</v>
      </c>
      <c r="F102" s="444">
        <v>85</v>
      </c>
      <c r="G102" s="444">
        <v>40</v>
      </c>
      <c r="H102" s="444">
        <v>100</v>
      </c>
      <c r="I102" s="445" t="s">
        <v>887</v>
      </c>
      <c r="J102" s="445" t="s">
        <v>888</v>
      </c>
      <c r="K102" s="520">
        <f t="shared" si="68"/>
        <v>15</v>
      </c>
      <c r="L102" s="445">
        <v>100</v>
      </c>
      <c r="M102" s="521">
        <f t="shared" si="69"/>
        <v>1025</v>
      </c>
      <c r="N102" s="445">
        <v>75</v>
      </c>
      <c r="O102" s="522" t="s">
        <v>556</v>
      </c>
      <c r="P102" s="524">
        <v>44292</v>
      </c>
      <c r="Q102" s="363"/>
      <c r="R102" s="324" t="s">
        <v>792</v>
      </c>
      <c r="S102" s="37"/>
      <c r="Y102" s="37"/>
      <c r="Z102" s="37"/>
    </row>
    <row r="103" spans="1:26" s="369" customFormat="1" ht="13.9" customHeight="1">
      <c r="A103" s="508">
        <v>8</v>
      </c>
      <c r="B103" s="472">
        <v>44293</v>
      </c>
      <c r="C103" s="479"/>
      <c r="D103" s="459" t="s">
        <v>902</v>
      </c>
      <c r="E103" s="480" t="s">
        <v>557</v>
      </c>
      <c r="F103" s="460">
        <v>72</v>
      </c>
      <c r="G103" s="460">
        <v>30</v>
      </c>
      <c r="H103" s="460">
        <v>30</v>
      </c>
      <c r="I103" s="461" t="s">
        <v>887</v>
      </c>
      <c r="J103" s="461" t="s">
        <v>903</v>
      </c>
      <c r="K103" s="506">
        <f>H103-F103</f>
        <v>-42</v>
      </c>
      <c r="L103" s="461">
        <v>100</v>
      </c>
      <c r="M103" s="498">
        <f t="shared" si="69"/>
        <v>-3250</v>
      </c>
      <c r="N103" s="461">
        <v>75</v>
      </c>
      <c r="O103" s="499" t="s">
        <v>620</v>
      </c>
      <c r="P103" s="503">
        <v>44293</v>
      </c>
      <c r="Q103" s="363"/>
      <c r="R103" s="324" t="s">
        <v>792</v>
      </c>
      <c r="S103" s="37"/>
      <c r="Y103" s="37"/>
      <c r="Z103" s="37"/>
    </row>
    <row r="104" spans="1:26" s="369" customFormat="1" ht="13.9" customHeight="1">
      <c r="A104" s="517">
        <v>9</v>
      </c>
      <c r="B104" s="467">
        <v>44293</v>
      </c>
      <c r="C104" s="518"/>
      <c r="D104" s="446" t="s">
        <v>904</v>
      </c>
      <c r="E104" s="519" t="s">
        <v>557</v>
      </c>
      <c r="F104" s="444">
        <v>330</v>
      </c>
      <c r="G104" s="444">
        <v>70</v>
      </c>
      <c r="H104" s="444">
        <v>390</v>
      </c>
      <c r="I104" s="445">
        <v>600</v>
      </c>
      <c r="J104" s="445" t="s">
        <v>787</v>
      </c>
      <c r="K104" s="520">
        <f>H104-F104</f>
        <v>60</v>
      </c>
      <c r="L104" s="445">
        <v>100</v>
      </c>
      <c r="M104" s="521">
        <f t="shared" si="69"/>
        <v>1400</v>
      </c>
      <c r="N104" s="445">
        <v>25</v>
      </c>
      <c r="O104" s="522" t="s">
        <v>556</v>
      </c>
      <c r="P104" s="524">
        <v>44293</v>
      </c>
      <c r="Q104" s="363"/>
      <c r="R104" s="324" t="s">
        <v>559</v>
      </c>
      <c r="S104" s="37"/>
      <c r="Y104" s="37"/>
      <c r="Z104" s="37"/>
    </row>
    <row r="105" spans="1:26" s="369" customFormat="1" ht="13.9" customHeight="1">
      <c r="A105" s="508">
        <v>10</v>
      </c>
      <c r="B105" s="472">
        <v>44293</v>
      </c>
      <c r="C105" s="479"/>
      <c r="D105" s="459" t="s">
        <v>904</v>
      </c>
      <c r="E105" s="480" t="s">
        <v>557</v>
      </c>
      <c r="F105" s="460">
        <v>330</v>
      </c>
      <c r="G105" s="460">
        <v>70</v>
      </c>
      <c r="H105" s="460">
        <v>130</v>
      </c>
      <c r="I105" s="461">
        <v>600</v>
      </c>
      <c r="J105" s="461" t="s">
        <v>905</v>
      </c>
      <c r="K105" s="506">
        <f>H105-F105</f>
        <v>-200</v>
      </c>
      <c r="L105" s="461">
        <v>100</v>
      </c>
      <c r="M105" s="498">
        <f t="shared" ref="M105:M107" si="70">(K105*N105)-L105</f>
        <v>-5100</v>
      </c>
      <c r="N105" s="461">
        <v>25</v>
      </c>
      <c r="O105" s="499" t="s">
        <v>620</v>
      </c>
      <c r="P105" s="503">
        <v>44293</v>
      </c>
      <c r="Q105" s="363"/>
      <c r="R105" s="324" t="s">
        <v>559</v>
      </c>
      <c r="S105" s="37"/>
      <c r="Y105" s="37"/>
      <c r="Z105" s="37"/>
    </row>
    <row r="106" spans="1:26" s="369" customFormat="1" ht="13.9" customHeight="1">
      <c r="A106" s="517">
        <v>11</v>
      </c>
      <c r="B106" s="467">
        <v>44293</v>
      </c>
      <c r="C106" s="518"/>
      <c r="D106" s="446" t="s">
        <v>885</v>
      </c>
      <c r="E106" s="519" t="s">
        <v>557</v>
      </c>
      <c r="F106" s="444">
        <v>7.15</v>
      </c>
      <c r="G106" s="444">
        <v>4</v>
      </c>
      <c r="H106" s="444">
        <v>8.15</v>
      </c>
      <c r="I106" s="445">
        <v>12</v>
      </c>
      <c r="J106" s="445" t="s">
        <v>913</v>
      </c>
      <c r="K106" s="520">
        <f t="shared" ref="K106:K108" si="71">H106-F106</f>
        <v>1</v>
      </c>
      <c r="L106" s="445">
        <v>100</v>
      </c>
      <c r="M106" s="521">
        <f t="shared" si="70"/>
        <v>1700</v>
      </c>
      <c r="N106" s="445">
        <v>1800</v>
      </c>
      <c r="O106" s="522" t="s">
        <v>556</v>
      </c>
      <c r="P106" s="524">
        <v>44294</v>
      </c>
      <c r="Q106" s="363"/>
      <c r="R106" s="324" t="s">
        <v>792</v>
      </c>
      <c r="S106" s="37"/>
      <c r="Y106" s="37"/>
      <c r="Z106" s="37"/>
    </row>
    <row r="107" spans="1:26" s="369" customFormat="1" ht="13.9" customHeight="1">
      <c r="A107" s="517">
        <v>12</v>
      </c>
      <c r="B107" s="467">
        <v>44294</v>
      </c>
      <c r="C107" s="518"/>
      <c r="D107" s="446" t="s">
        <v>923</v>
      </c>
      <c r="E107" s="519" t="s">
        <v>557</v>
      </c>
      <c r="F107" s="444">
        <v>28</v>
      </c>
      <c r="G107" s="444"/>
      <c r="H107" s="444">
        <v>44</v>
      </c>
      <c r="I107" s="445">
        <v>70</v>
      </c>
      <c r="J107" s="445" t="s">
        <v>924</v>
      </c>
      <c r="K107" s="520">
        <f t="shared" si="71"/>
        <v>16</v>
      </c>
      <c r="L107" s="445">
        <v>100</v>
      </c>
      <c r="M107" s="521">
        <f t="shared" si="70"/>
        <v>1100</v>
      </c>
      <c r="N107" s="445">
        <v>75</v>
      </c>
      <c r="O107" s="522" t="s">
        <v>556</v>
      </c>
      <c r="P107" s="524">
        <v>44294</v>
      </c>
      <c r="Q107" s="363"/>
      <c r="R107" s="324" t="s">
        <v>792</v>
      </c>
      <c r="S107" s="37"/>
      <c r="Y107" s="37"/>
      <c r="Z107" s="37"/>
    </row>
    <row r="108" spans="1:26" s="369" customFormat="1" ht="13.9" customHeight="1">
      <c r="A108" s="517">
        <v>13</v>
      </c>
      <c r="B108" s="467">
        <v>44294</v>
      </c>
      <c r="C108" s="518"/>
      <c r="D108" s="446" t="s">
        <v>923</v>
      </c>
      <c r="E108" s="519" t="s">
        <v>557</v>
      </c>
      <c r="F108" s="444">
        <v>17</v>
      </c>
      <c r="G108" s="444"/>
      <c r="H108" s="444">
        <v>33</v>
      </c>
      <c r="I108" s="445">
        <v>50</v>
      </c>
      <c r="J108" s="445" t="s">
        <v>924</v>
      </c>
      <c r="K108" s="520">
        <f t="shared" si="71"/>
        <v>16</v>
      </c>
      <c r="L108" s="445">
        <v>100</v>
      </c>
      <c r="M108" s="521">
        <f t="shared" ref="M108:M110" si="72">(K108*N108)-L108</f>
        <v>1100</v>
      </c>
      <c r="N108" s="445">
        <v>75</v>
      </c>
      <c r="O108" s="522" t="s">
        <v>556</v>
      </c>
      <c r="P108" s="524">
        <v>44294</v>
      </c>
      <c r="Q108" s="363"/>
      <c r="R108" s="324" t="s">
        <v>792</v>
      </c>
      <c r="S108" s="37"/>
      <c r="Y108" s="37"/>
      <c r="Z108" s="37"/>
    </row>
    <row r="109" spans="1:26" s="369" customFormat="1" ht="13.9" customHeight="1">
      <c r="A109" s="517">
        <v>14</v>
      </c>
      <c r="B109" s="467">
        <v>44294</v>
      </c>
      <c r="C109" s="518"/>
      <c r="D109" s="446" t="s">
        <v>925</v>
      </c>
      <c r="E109" s="519" t="s">
        <v>557</v>
      </c>
      <c r="F109" s="444">
        <v>7.1</v>
      </c>
      <c r="G109" s="444">
        <v>5.5</v>
      </c>
      <c r="H109" s="444">
        <v>7.85</v>
      </c>
      <c r="I109" s="445" t="s">
        <v>926</v>
      </c>
      <c r="J109" s="445" t="s">
        <v>930</v>
      </c>
      <c r="K109" s="520">
        <f t="shared" ref="K109:K110" si="73">H109-F109</f>
        <v>0.75</v>
      </c>
      <c r="L109" s="445">
        <v>100</v>
      </c>
      <c r="M109" s="521">
        <f t="shared" si="72"/>
        <v>2150</v>
      </c>
      <c r="N109" s="445">
        <v>3000</v>
      </c>
      <c r="O109" s="522" t="s">
        <v>556</v>
      </c>
      <c r="P109" s="443">
        <v>44295</v>
      </c>
      <c r="Q109" s="363"/>
      <c r="R109" s="324" t="s">
        <v>559</v>
      </c>
      <c r="S109" s="37"/>
      <c r="Y109" s="37"/>
      <c r="Z109" s="37"/>
    </row>
    <row r="110" spans="1:26" s="369" customFormat="1" ht="13.9" customHeight="1">
      <c r="A110" s="517">
        <v>15</v>
      </c>
      <c r="B110" s="467">
        <v>44295</v>
      </c>
      <c r="C110" s="518"/>
      <c r="D110" s="446" t="s">
        <v>925</v>
      </c>
      <c r="E110" s="519" t="s">
        <v>557</v>
      </c>
      <c r="F110" s="444">
        <v>7.1</v>
      </c>
      <c r="G110" s="444">
        <v>5.5</v>
      </c>
      <c r="H110" s="444">
        <v>8.0500000000000007</v>
      </c>
      <c r="I110" s="445" t="s">
        <v>926</v>
      </c>
      <c r="J110" s="445" t="s">
        <v>942</v>
      </c>
      <c r="K110" s="520">
        <f t="shared" si="73"/>
        <v>0.95000000000000107</v>
      </c>
      <c r="L110" s="445">
        <v>100</v>
      </c>
      <c r="M110" s="521">
        <f t="shared" si="72"/>
        <v>2750.0000000000032</v>
      </c>
      <c r="N110" s="445">
        <v>3000</v>
      </c>
      <c r="O110" s="522" t="s">
        <v>556</v>
      </c>
      <c r="P110" s="524">
        <v>44295</v>
      </c>
      <c r="Q110" s="363"/>
      <c r="R110" s="324" t="s">
        <v>559</v>
      </c>
      <c r="S110" s="37"/>
      <c r="Y110" s="37"/>
      <c r="Z110" s="37"/>
    </row>
    <row r="111" spans="1:26" s="369" customFormat="1" ht="13.9" customHeight="1">
      <c r="A111" s="538">
        <v>16</v>
      </c>
      <c r="B111" s="472">
        <v>44295</v>
      </c>
      <c r="C111" s="479"/>
      <c r="D111" s="459" t="s">
        <v>931</v>
      </c>
      <c r="E111" s="480" t="s">
        <v>557</v>
      </c>
      <c r="F111" s="460">
        <v>35.5</v>
      </c>
      <c r="G111" s="460">
        <v>25.5</v>
      </c>
      <c r="H111" s="460">
        <v>20</v>
      </c>
      <c r="I111" s="507" t="s">
        <v>932</v>
      </c>
      <c r="J111" s="461" t="s">
        <v>948</v>
      </c>
      <c r="K111" s="529">
        <f t="shared" ref="K111" si="74">H111-F111</f>
        <v>-15.5</v>
      </c>
      <c r="L111" s="461">
        <v>100</v>
      </c>
      <c r="M111" s="498">
        <f t="shared" ref="M111:M112" si="75">(K111*N111)-L111</f>
        <v>-8625</v>
      </c>
      <c r="N111" s="461">
        <v>550</v>
      </c>
      <c r="O111" s="499" t="s">
        <v>620</v>
      </c>
      <c r="P111" s="536">
        <v>44298</v>
      </c>
      <c r="Q111" s="363"/>
      <c r="R111" s="324" t="s">
        <v>792</v>
      </c>
      <c r="S111" s="37"/>
      <c r="Y111" s="37"/>
      <c r="Z111" s="37"/>
    </row>
    <row r="112" spans="1:26" s="369" customFormat="1" ht="13.9" customHeight="1">
      <c r="A112" s="538">
        <v>17</v>
      </c>
      <c r="B112" s="472">
        <v>44299</v>
      </c>
      <c r="C112" s="479"/>
      <c r="D112" s="459" t="s">
        <v>952</v>
      </c>
      <c r="E112" s="480" t="s">
        <v>557</v>
      </c>
      <c r="F112" s="460">
        <v>54</v>
      </c>
      <c r="G112" s="460">
        <v>5</v>
      </c>
      <c r="H112" s="460">
        <v>12.5</v>
      </c>
      <c r="I112" s="461">
        <v>110</v>
      </c>
      <c r="J112" s="461" t="s">
        <v>964</v>
      </c>
      <c r="K112" s="558">
        <f>H112-F112</f>
        <v>-41.5</v>
      </c>
      <c r="L112" s="461">
        <v>100</v>
      </c>
      <c r="M112" s="498">
        <f t="shared" si="75"/>
        <v>-3212.5</v>
      </c>
      <c r="N112" s="461">
        <v>75</v>
      </c>
      <c r="O112" s="499" t="s">
        <v>620</v>
      </c>
      <c r="P112" s="536">
        <v>44301</v>
      </c>
      <c r="Q112" s="363"/>
      <c r="R112" s="324" t="s">
        <v>792</v>
      </c>
      <c r="S112" s="37"/>
      <c r="Y112" s="37"/>
      <c r="Z112" s="37"/>
    </row>
    <row r="113" spans="1:26" s="369" customFormat="1" ht="13.9" customHeight="1">
      <c r="A113" s="538">
        <v>18</v>
      </c>
      <c r="B113" s="472">
        <v>44299</v>
      </c>
      <c r="C113" s="479"/>
      <c r="D113" s="459" t="s">
        <v>953</v>
      </c>
      <c r="E113" s="480" t="s">
        <v>557</v>
      </c>
      <c r="F113" s="460">
        <v>310</v>
      </c>
      <c r="G113" s="460">
        <v>90</v>
      </c>
      <c r="H113" s="460">
        <v>160</v>
      </c>
      <c r="I113" s="507" t="s">
        <v>954</v>
      </c>
      <c r="J113" s="461" t="s">
        <v>955</v>
      </c>
      <c r="K113" s="544">
        <f>H113-F113</f>
        <v>-150</v>
      </c>
      <c r="L113" s="461">
        <v>100</v>
      </c>
      <c r="M113" s="498">
        <f t="shared" ref="M113:M114" si="76">(K113*N113)-L113</f>
        <v>-3850</v>
      </c>
      <c r="N113" s="461">
        <v>25</v>
      </c>
      <c r="O113" s="499" t="s">
        <v>620</v>
      </c>
      <c r="P113" s="503">
        <v>44299</v>
      </c>
      <c r="Q113" s="363"/>
      <c r="R113" s="324" t="s">
        <v>559</v>
      </c>
      <c r="S113" s="37"/>
      <c r="Y113" s="37"/>
      <c r="Z113" s="37"/>
    </row>
    <row r="114" spans="1:26" s="369" customFormat="1" ht="13.9" customHeight="1">
      <c r="A114" s="545">
        <v>19</v>
      </c>
      <c r="B114" s="467">
        <v>44299</v>
      </c>
      <c r="C114" s="518"/>
      <c r="D114" s="446" t="s">
        <v>956</v>
      </c>
      <c r="E114" s="519" t="s">
        <v>557</v>
      </c>
      <c r="F114" s="444">
        <v>30</v>
      </c>
      <c r="G114" s="444">
        <v>22</v>
      </c>
      <c r="H114" s="444">
        <v>34.5</v>
      </c>
      <c r="I114" s="445" t="s">
        <v>957</v>
      </c>
      <c r="J114" s="445" t="s">
        <v>960</v>
      </c>
      <c r="K114" s="520">
        <f t="shared" ref="K114" si="77">H114-F114</f>
        <v>4.5</v>
      </c>
      <c r="L114" s="445">
        <v>100</v>
      </c>
      <c r="M114" s="521">
        <f t="shared" si="76"/>
        <v>2600</v>
      </c>
      <c r="N114" s="445">
        <v>600</v>
      </c>
      <c r="O114" s="522" t="s">
        <v>556</v>
      </c>
      <c r="P114" s="524">
        <v>44299</v>
      </c>
      <c r="Q114" s="363"/>
      <c r="R114" s="324" t="s">
        <v>559</v>
      </c>
      <c r="S114" s="37"/>
      <c r="Y114" s="37"/>
      <c r="Z114" s="37"/>
    </row>
    <row r="115" spans="1:26" s="369" customFormat="1" ht="13.9" customHeight="1">
      <c r="A115" s="545">
        <v>20</v>
      </c>
      <c r="B115" s="467">
        <v>44299</v>
      </c>
      <c r="C115" s="518"/>
      <c r="D115" s="446" t="s">
        <v>956</v>
      </c>
      <c r="E115" s="519" t="s">
        <v>557</v>
      </c>
      <c r="F115" s="444">
        <v>29.5</v>
      </c>
      <c r="G115" s="444">
        <v>22</v>
      </c>
      <c r="H115" s="444">
        <v>34.5</v>
      </c>
      <c r="I115" s="445" t="s">
        <v>957</v>
      </c>
      <c r="J115" s="445" t="s">
        <v>961</v>
      </c>
      <c r="K115" s="520">
        <f t="shared" ref="K115" si="78">H115-F115</f>
        <v>5</v>
      </c>
      <c r="L115" s="445">
        <v>100</v>
      </c>
      <c r="M115" s="521">
        <f t="shared" ref="M115" si="79">(K115*N115)-L115</f>
        <v>2900</v>
      </c>
      <c r="N115" s="445">
        <v>600</v>
      </c>
      <c r="O115" s="522" t="s">
        <v>556</v>
      </c>
      <c r="P115" s="524">
        <v>44299</v>
      </c>
      <c r="Q115" s="363"/>
      <c r="R115" s="324" t="s">
        <v>559</v>
      </c>
      <c r="S115" s="37"/>
      <c r="Y115" s="37"/>
      <c r="Z115" s="37"/>
    </row>
    <row r="116" spans="1:26" s="369" customFormat="1" ht="13.9" customHeight="1">
      <c r="A116" s="545">
        <v>21</v>
      </c>
      <c r="B116" s="467">
        <v>44299</v>
      </c>
      <c r="C116" s="518"/>
      <c r="D116" s="446" t="s">
        <v>958</v>
      </c>
      <c r="E116" s="519" t="s">
        <v>557</v>
      </c>
      <c r="F116" s="444">
        <v>34</v>
      </c>
      <c r="G116" s="444">
        <v>20</v>
      </c>
      <c r="H116" s="444">
        <v>41</v>
      </c>
      <c r="I116" s="445">
        <v>60</v>
      </c>
      <c r="J116" s="445" t="s">
        <v>959</v>
      </c>
      <c r="K116" s="520">
        <f t="shared" ref="K116" si="80">H116-F116</f>
        <v>7</v>
      </c>
      <c r="L116" s="445">
        <v>100</v>
      </c>
      <c r="M116" s="521">
        <f t="shared" ref="M116" si="81">(K116*N116)-L116</f>
        <v>2000</v>
      </c>
      <c r="N116" s="445">
        <v>300</v>
      </c>
      <c r="O116" s="522" t="s">
        <v>556</v>
      </c>
      <c r="P116" s="524">
        <v>44299</v>
      </c>
      <c r="Q116" s="363"/>
      <c r="R116" s="324" t="s">
        <v>792</v>
      </c>
      <c r="S116" s="37"/>
      <c r="Y116" s="37"/>
      <c r="Z116" s="37"/>
    </row>
    <row r="117" spans="1:26" s="369" customFormat="1" ht="13.9" customHeight="1">
      <c r="A117" s="545">
        <v>22</v>
      </c>
      <c r="B117" s="467">
        <v>44301</v>
      </c>
      <c r="C117" s="518"/>
      <c r="D117" s="446" t="s">
        <v>958</v>
      </c>
      <c r="E117" s="519" t="s">
        <v>557</v>
      </c>
      <c r="F117" s="444">
        <v>39</v>
      </c>
      <c r="G117" s="444">
        <v>25</v>
      </c>
      <c r="H117" s="444">
        <v>46</v>
      </c>
      <c r="I117" s="445">
        <v>60</v>
      </c>
      <c r="J117" s="445" t="s">
        <v>959</v>
      </c>
      <c r="K117" s="520">
        <f t="shared" ref="K117" si="82">H117-F117</f>
        <v>7</v>
      </c>
      <c r="L117" s="445">
        <v>100</v>
      </c>
      <c r="M117" s="521">
        <f t="shared" ref="M117" si="83">(K117*N117)-L117</f>
        <v>2000</v>
      </c>
      <c r="N117" s="445">
        <v>300</v>
      </c>
      <c r="O117" s="522" t="s">
        <v>556</v>
      </c>
      <c r="P117" s="443">
        <v>44302</v>
      </c>
      <c r="Q117" s="363"/>
      <c r="R117" s="324" t="s">
        <v>792</v>
      </c>
      <c r="S117" s="37"/>
      <c r="Y117" s="37"/>
      <c r="Z117" s="37"/>
    </row>
    <row r="118" spans="1:26" s="369" customFormat="1" ht="13.9" customHeight="1">
      <c r="A118" s="545">
        <v>23</v>
      </c>
      <c r="B118" s="467">
        <v>44301</v>
      </c>
      <c r="C118" s="518"/>
      <c r="D118" s="446" t="s">
        <v>931</v>
      </c>
      <c r="E118" s="519" t="s">
        <v>557</v>
      </c>
      <c r="F118" s="444">
        <v>17.5</v>
      </c>
      <c r="G118" s="444">
        <v>9</v>
      </c>
      <c r="H118" s="444">
        <v>21</v>
      </c>
      <c r="I118" s="445" t="s">
        <v>967</v>
      </c>
      <c r="J118" s="445" t="s">
        <v>968</v>
      </c>
      <c r="K118" s="520">
        <f t="shared" ref="K118" si="84">H118-F118</f>
        <v>3.5</v>
      </c>
      <c r="L118" s="445">
        <v>100</v>
      </c>
      <c r="M118" s="521">
        <f t="shared" ref="M118:M119" si="85">(K118*N118)-L118</f>
        <v>1825</v>
      </c>
      <c r="N118" s="445">
        <v>550</v>
      </c>
      <c r="O118" s="522" t="s">
        <v>556</v>
      </c>
      <c r="P118" s="524">
        <v>44301</v>
      </c>
      <c r="Q118" s="363"/>
      <c r="R118" s="324" t="s">
        <v>559</v>
      </c>
      <c r="S118" s="37"/>
      <c r="Y118" s="37"/>
      <c r="Z118" s="37"/>
    </row>
    <row r="119" spans="1:26" s="369" customFormat="1" ht="13.9" customHeight="1">
      <c r="A119" s="538">
        <v>24</v>
      </c>
      <c r="B119" s="472">
        <v>44301</v>
      </c>
      <c r="C119" s="479"/>
      <c r="D119" s="459" t="s">
        <v>969</v>
      </c>
      <c r="E119" s="480" t="s">
        <v>557</v>
      </c>
      <c r="F119" s="460">
        <v>27</v>
      </c>
      <c r="G119" s="460"/>
      <c r="H119" s="460">
        <v>0</v>
      </c>
      <c r="I119" s="461">
        <v>70</v>
      </c>
      <c r="J119" s="461" t="s">
        <v>970</v>
      </c>
      <c r="K119" s="558">
        <f>H119-F119</f>
        <v>-27</v>
      </c>
      <c r="L119" s="461">
        <v>100</v>
      </c>
      <c r="M119" s="498">
        <f t="shared" si="85"/>
        <v>-2125</v>
      </c>
      <c r="N119" s="461">
        <v>75</v>
      </c>
      <c r="O119" s="499" t="s">
        <v>620</v>
      </c>
      <c r="P119" s="503">
        <v>44301</v>
      </c>
      <c r="Q119" s="363"/>
      <c r="R119" s="324" t="s">
        <v>792</v>
      </c>
      <c r="S119" s="37"/>
      <c r="Y119" s="37"/>
      <c r="Z119" s="37"/>
    </row>
    <row r="120" spans="1:26" s="369" customFormat="1" ht="13.9" customHeight="1">
      <c r="A120" s="545">
        <v>25</v>
      </c>
      <c r="B120" s="467">
        <v>44302</v>
      </c>
      <c r="C120" s="518"/>
      <c r="D120" s="446" t="s">
        <v>974</v>
      </c>
      <c r="E120" s="519" t="s">
        <v>557</v>
      </c>
      <c r="F120" s="444">
        <v>25</v>
      </c>
      <c r="G120" s="444">
        <v>14</v>
      </c>
      <c r="H120" s="444">
        <v>30</v>
      </c>
      <c r="I120" s="445" t="s">
        <v>975</v>
      </c>
      <c r="J120" s="445" t="s">
        <v>961</v>
      </c>
      <c r="K120" s="520">
        <f t="shared" ref="K120" si="86">H120-F120</f>
        <v>5</v>
      </c>
      <c r="L120" s="445">
        <v>100</v>
      </c>
      <c r="M120" s="521">
        <f t="shared" ref="M120" si="87">(K120*N120)-L120</f>
        <v>2650</v>
      </c>
      <c r="N120" s="445">
        <v>550</v>
      </c>
      <c r="O120" s="522" t="s">
        <v>556</v>
      </c>
      <c r="P120" s="524">
        <v>44302</v>
      </c>
      <c r="Q120" s="363"/>
      <c r="R120" s="324" t="s">
        <v>559</v>
      </c>
      <c r="S120" s="37"/>
      <c r="Y120" s="37"/>
      <c r="Z120" s="37"/>
    </row>
    <row r="121" spans="1:26" s="369" customFormat="1" ht="13.9" customHeight="1">
      <c r="A121" s="545">
        <v>26</v>
      </c>
      <c r="B121" s="467">
        <v>44302</v>
      </c>
      <c r="C121" s="518"/>
      <c r="D121" s="446" t="s">
        <v>976</v>
      </c>
      <c r="E121" s="519" t="s">
        <v>557</v>
      </c>
      <c r="F121" s="444">
        <v>61</v>
      </c>
      <c r="G121" s="444">
        <v>40</v>
      </c>
      <c r="H121" s="444">
        <v>72</v>
      </c>
      <c r="I121" s="445">
        <v>100</v>
      </c>
      <c r="J121" s="445" t="s">
        <v>981</v>
      </c>
      <c r="K121" s="520">
        <f t="shared" ref="K121:K122" si="88">H121-F121</f>
        <v>11</v>
      </c>
      <c r="L121" s="445">
        <v>100</v>
      </c>
      <c r="M121" s="521">
        <f t="shared" ref="M121:M122" si="89">(K121*N121)-L121</f>
        <v>2650</v>
      </c>
      <c r="N121" s="445">
        <v>250</v>
      </c>
      <c r="O121" s="522" t="s">
        <v>556</v>
      </c>
      <c r="P121" s="524">
        <v>44302</v>
      </c>
      <c r="Q121" s="363"/>
      <c r="R121" s="324" t="s">
        <v>792</v>
      </c>
      <c r="S121" s="37"/>
      <c r="Y121" s="37"/>
      <c r="Z121" s="37"/>
    </row>
    <row r="122" spans="1:26" s="369" customFormat="1" ht="13.9" customHeight="1">
      <c r="A122" s="538">
        <v>27</v>
      </c>
      <c r="B122" s="472">
        <v>44302</v>
      </c>
      <c r="C122" s="479"/>
      <c r="D122" s="459" t="s">
        <v>977</v>
      </c>
      <c r="E122" s="480" t="s">
        <v>557</v>
      </c>
      <c r="F122" s="460">
        <v>6.75</v>
      </c>
      <c r="G122" s="460">
        <v>4.5</v>
      </c>
      <c r="H122" s="460">
        <v>4.5</v>
      </c>
      <c r="I122" s="461">
        <v>12</v>
      </c>
      <c r="J122" s="461" t="s">
        <v>991</v>
      </c>
      <c r="K122" s="559">
        <f t="shared" si="88"/>
        <v>-2.25</v>
      </c>
      <c r="L122" s="461">
        <v>100</v>
      </c>
      <c r="M122" s="498">
        <f t="shared" si="89"/>
        <v>-4262.5</v>
      </c>
      <c r="N122" s="461">
        <v>1850</v>
      </c>
      <c r="O122" s="499" t="s">
        <v>620</v>
      </c>
      <c r="P122" s="536">
        <v>44305</v>
      </c>
      <c r="Q122" s="363"/>
      <c r="R122" s="324" t="s">
        <v>792</v>
      </c>
      <c r="S122" s="37"/>
      <c r="Y122" s="37"/>
      <c r="Z122" s="37"/>
    </row>
    <row r="123" spans="1:26" s="369" customFormat="1" ht="13.9" customHeight="1">
      <c r="A123" s="538">
        <v>28</v>
      </c>
      <c r="B123" s="472">
        <v>44302</v>
      </c>
      <c r="C123" s="479"/>
      <c r="D123" s="459" t="s">
        <v>978</v>
      </c>
      <c r="E123" s="480" t="s">
        <v>557</v>
      </c>
      <c r="F123" s="460">
        <v>20.5</v>
      </c>
      <c r="G123" s="460">
        <v>13</v>
      </c>
      <c r="H123" s="460">
        <v>11</v>
      </c>
      <c r="I123" s="507" t="s">
        <v>979</v>
      </c>
      <c r="J123" s="461" t="s">
        <v>1022</v>
      </c>
      <c r="K123" s="559">
        <f t="shared" ref="K123:K124" si="90">H123-F123</f>
        <v>-9.5</v>
      </c>
      <c r="L123" s="461">
        <v>100</v>
      </c>
      <c r="M123" s="498">
        <f t="shared" ref="M123:M124" si="91">(K123*N123)-L123</f>
        <v>-5325</v>
      </c>
      <c r="N123" s="461">
        <v>550</v>
      </c>
      <c r="O123" s="499" t="s">
        <v>620</v>
      </c>
      <c r="P123" s="536">
        <v>44305</v>
      </c>
      <c r="Q123" s="363"/>
      <c r="R123" s="324" t="s">
        <v>559</v>
      </c>
      <c r="S123" s="37"/>
      <c r="Y123" s="37"/>
      <c r="Z123" s="37"/>
    </row>
    <row r="124" spans="1:26" s="369" customFormat="1" ht="13.9" customHeight="1">
      <c r="A124" s="545">
        <v>29</v>
      </c>
      <c r="B124" s="467">
        <v>44302</v>
      </c>
      <c r="C124" s="518"/>
      <c r="D124" s="446" t="s">
        <v>980</v>
      </c>
      <c r="E124" s="519" t="s">
        <v>557</v>
      </c>
      <c r="F124" s="444">
        <v>16.5</v>
      </c>
      <c r="G124" s="444">
        <v>10</v>
      </c>
      <c r="H124" s="444">
        <v>18.5</v>
      </c>
      <c r="I124" s="445">
        <v>25</v>
      </c>
      <c r="J124" s="445" t="s">
        <v>1010</v>
      </c>
      <c r="K124" s="520">
        <f t="shared" si="90"/>
        <v>2</v>
      </c>
      <c r="L124" s="445">
        <v>100</v>
      </c>
      <c r="M124" s="521">
        <f t="shared" si="91"/>
        <v>1600</v>
      </c>
      <c r="N124" s="445">
        <v>850</v>
      </c>
      <c r="O124" s="522" t="s">
        <v>556</v>
      </c>
      <c r="P124" s="443">
        <v>44305</v>
      </c>
      <c r="Q124" s="363"/>
      <c r="R124" s="324" t="s">
        <v>792</v>
      </c>
      <c r="S124" s="37"/>
      <c r="Y124" s="37"/>
      <c r="Z124" s="37"/>
    </row>
    <row r="125" spans="1:26" s="369" customFormat="1" ht="13.9" customHeight="1">
      <c r="A125" s="545">
        <v>30</v>
      </c>
      <c r="B125" s="467">
        <v>44305</v>
      </c>
      <c r="C125" s="518"/>
      <c r="D125" s="446" t="s">
        <v>993</v>
      </c>
      <c r="E125" s="519" t="s">
        <v>557</v>
      </c>
      <c r="F125" s="444">
        <v>12.5</v>
      </c>
      <c r="G125" s="444">
        <v>5</v>
      </c>
      <c r="H125" s="444">
        <v>16</v>
      </c>
      <c r="I125" s="445" t="s">
        <v>994</v>
      </c>
      <c r="J125" s="445" t="s">
        <v>968</v>
      </c>
      <c r="K125" s="520">
        <f t="shared" ref="K125" si="92">H125-F125</f>
        <v>3.5</v>
      </c>
      <c r="L125" s="445">
        <v>100</v>
      </c>
      <c r="M125" s="521">
        <f t="shared" ref="M125" si="93">(K125*N125)-L125</f>
        <v>2350</v>
      </c>
      <c r="N125" s="445">
        <v>700</v>
      </c>
      <c r="O125" s="522" t="s">
        <v>556</v>
      </c>
      <c r="P125" s="524">
        <v>44305</v>
      </c>
      <c r="Q125" s="363"/>
      <c r="R125" s="324" t="s">
        <v>559</v>
      </c>
      <c r="S125" s="37"/>
      <c r="Y125" s="37"/>
      <c r="Z125" s="37"/>
    </row>
    <row r="126" spans="1:26" s="369" customFormat="1" ht="13.9" customHeight="1">
      <c r="A126" s="545">
        <v>31</v>
      </c>
      <c r="B126" s="467">
        <v>44305</v>
      </c>
      <c r="C126" s="518"/>
      <c r="D126" s="446" t="s">
        <v>995</v>
      </c>
      <c r="E126" s="519" t="s">
        <v>557</v>
      </c>
      <c r="F126" s="444">
        <v>92.5</v>
      </c>
      <c r="G126" s="444">
        <v>52</v>
      </c>
      <c r="H126" s="444">
        <v>112</v>
      </c>
      <c r="I126" s="445">
        <v>200</v>
      </c>
      <c r="J126" s="445" t="s">
        <v>1009</v>
      </c>
      <c r="K126" s="520">
        <f t="shared" ref="K126" si="94">H126-F126</f>
        <v>19.5</v>
      </c>
      <c r="L126" s="445">
        <v>100</v>
      </c>
      <c r="M126" s="521">
        <f t="shared" ref="M126" si="95">(K126*N126)-L126</f>
        <v>1362.5</v>
      </c>
      <c r="N126" s="445">
        <v>75</v>
      </c>
      <c r="O126" s="522" t="s">
        <v>556</v>
      </c>
      <c r="P126" s="524">
        <v>44305</v>
      </c>
      <c r="Q126" s="363"/>
      <c r="R126" s="324" t="s">
        <v>792</v>
      </c>
      <c r="S126" s="37"/>
      <c r="Y126" s="37"/>
      <c r="Z126" s="37"/>
    </row>
    <row r="127" spans="1:26" s="369" customFormat="1" ht="13.9" customHeight="1">
      <c r="A127" s="545">
        <v>32</v>
      </c>
      <c r="B127" s="467">
        <v>44305</v>
      </c>
      <c r="C127" s="518"/>
      <c r="D127" s="446" t="s">
        <v>993</v>
      </c>
      <c r="E127" s="519" t="s">
        <v>557</v>
      </c>
      <c r="F127" s="444">
        <v>13.5</v>
      </c>
      <c r="G127" s="444">
        <v>5</v>
      </c>
      <c r="H127" s="444">
        <v>17</v>
      </c>
      <c r="I127" s="445" t="s">
        <v>994</v>
      </c>
      <c r="J127" s="445" t="s">
        <v>968</v>
      </c>
      <c r="K127" s="520">
        <f t="shared" ref="K127" si="96">H127-F127</f>
        <v>3.5</v>
      </c>
      <c r="L127" s="445">
        <v>100</v>
      </c>
      <c r="M127" s="521">
        <f t="shared" ref="M127:M129" si="97">(K127*N127)-L127</f>
        <v>2350</v>
      </c>
      <c r="N127" s="445">
        <v>700</v>
      </c>
      <c r="O127" s="522" t="s">
        <v>556</v>
      </c>
      <c r="P127" s="524">
        <v>44305</v>
      </c>
      <c r="Q127" s="363"/>
      <c r="R127" s="324" t="s">
        <v>559</v>
      </c>
      <c r="S127" s="37"/>
      <c r="Y127" s="37"/>
      <c r="Z127" s="37"/>
    </row>
    <row r="128" spans="1:26" s="369" customFormat="1" ht="13.9" customHeight="1">
      <c r="A128" s="538">
        <v>33</v>
      </c>
      <c r="B128" s="472">
        <v>44305</v>
      </c>
      <c r="C128" s="479"/>
      <c r="D128" s="459" t="s">
        <v>996</v>
      </c>
      <c r="E128" s="480" t="s">
        <v>557</v>
      </c>
      <c r="F128" s="460">
        <v>90</v>
      </c>
      <c r="G128" s="460">
        <v>52</v>
      </c>
      <c r="H128" s="460">
        <v>37.5</v>
      </c>
      <c r="I128" s="461">
        <v>170</v>
      </c>
      <c r="J128" s="461" t="s">
        <v>1026</v>
      </c>
      <c r="K128" s="560">
        <f>H128-F128</f>
        <v>-52.5</v>
      </c>
      <c r="L128" s="461">
        <v>100</v>
      </c>
      <c r="M128" s="498">
        <f t="shared" si="97"/>
        <v>-4037.5</v>
      </c>
      <c r="N128" s="461">
        <v>75</v>
      </c>
      <c r="O128" s="499" t="s">
        <v>620</v>
      </c>
      <c r="P128" s="536">
        <v>44306</v>
      </c>
      <c r="Q128" s="363"/>
      <c r="R128" s="324" t="s">
        <v>792</v>
      </c>
      <c r="S128" s="37"/>
      <c r="Y128" s="37"/>
      <c r="Z128" s="37"/>
    </row>
    <row r="129" spans="1:34" s="369" customFormat="1" ht="13.9" customHeight="1">
      <c r="A129" s="545">
        <v>34</v>
      </c>
      <c r="B129" s="467">
        <v>44306</v>
      </c>
      <c r="C129" s="518"/>
      <c r="D129" s="446" t="s">
        <v>1027</v>
      </c>
      <c r="E129" s="519" t="s">
        <v>557</v>
      </c>
      <c r="F129" s="444">
        <v>5</v>
      </c>
      <c r="G129" s="444">
        <v>2.2000000000000002</v>
      </c>
      <c r="H129" s="444">
        <v>6</v>
      </c>
      <c r="I129" s="445">
        <v>10</v>
      </c>
      <c r="J129" s="445" t="s">
        <v>1035</v>
      </c>
      <c r="K129" s="520">
        <f t="shared" ref="K129" si="98">H129-F129</f>
        <v>1</v>
      </c>
      <c r="L129" s="445">
        <v>100</v>
      </c>
      <c r="M129" s="521">
        <f t="shared" si="97"/>
        <v>1750</v>
      </c>
      <c r="N129" s="445">
        <v>1850</v>
      </c>
      <c r="O129" s="522" t="s">
        <v>556</v>
      </c>
      <c r="P129" s="524">
        <v>44306</v>
      </c>
      <c r="Q129" s="363"/>
      <c r="R129" s="324" t="s">
        <v>792</v>
      </c>
      <c r="S129" s="37"/>
      <c r="Y129" s="37"/>
      <c r="Z129" s="37"/>
    </row>
    <row r="130" spans="1:34" s="369" customFormat="1" ht="13.9" customHeight="1">
      <c r="A130" s="545">
        <v>35</v>
      </c>
      <c r="B130" s="467">
        <v>44306</v>
      </c>
      <c r="C130" s="518"/>
      <c r="D130" s="446" t="s">
        <v>980</v>
      </c>
      <c r="E130" s="519" t="s">
        <v>557</v>
      </c>
      <c r="F130" s="444">
        <v>16</v>
      </c>
      <c r="G130" s="444">
        <v>10</v>
      </c>
      <c r="H130" s="444">
        <v>20</v>
      </c>
      <c r="I130" s="445">
        <v>25</v>
      </c>
      <c r="J130" s="445" t="s">
        <v>1032</v>
      </c>
      <c r="K130" s="520">
        <f t="shared" ref="K130" si="99">H130-F130</f>
        <v>4</v>
      </c>
      <c r="L130" s="445">
        <v>100</v>
      </c>
      <c r="M130" s="521">
        <f t="shared" ref="M130" si="100">(K130*N130)-L130</f>
        <v>3300</v>
      </c>
      <c r="N130" s="445">
        <v>850</v>
      </c>
      <c r="O130" s="522" t="s">
        <v>556</v>
      </c>
      <c r="P130" s="524">
        <v>44306</v>
      </c>
      <c r="Q130" s="363"/>
      <c r="R130" s="324" t="s">
        <v>792</v>
      </c>
      <c r="S130" s="37"/>
      <c r="Y130" s="37"/>
      <c r="Z130" s="37"/>
    </row>
    <row r="131" spans="1:34" s="369" customFormat="1" ht="13.9" customHeight="1">
      <c r="A131" s="420">
        <v>36</v>
      </c>
      <c r="B131" s="418">
        <v>44306</v>
      </c>
      <c r="C131" s="419"/>
      <c r="D131" s="412" t="s">
        <v>1033</v>
      </c>
      <c r="E131" s="413" t="s">
        <v>557</v>
      </c>
      <c r="F131" s="387" t="s">
        <v>1034</v>
      </c>
      <c r="G131" s="387">
        <v>3.6</v>
      </c>
      <c r="H131" s="387"/>
      <c r="I131" s="352">
        <v>12</v>
      </c>
      <c r="J131" s="352" t="s">
        <v>558</v>
      </c>
      <c r="K131" s="352"/>
      <c r="L131" s="352"/>
      <c r="M131" s="496"/>
      <c r="N131" s="352"/>
      <c r="O131" s="380"/>
      <c r="P131" s="393"/>
      <c r="Q131" s="363"/>
      <c r="R131" s="324" t="s">
        <v>792</v>
      </c>
      <c r="S131" s="37"/>
      <c r="Y131" s="37"/>
      <c r="Z131" s="37"/>
    </row>
    <row r="132" spans="1:34" s="369" customFormat="1" ht="13.9" customHeight="1">
      <c r="A132" s="420">
        <v>37</v>
      </c>
      <c r="B132" s="418">
        <v>44306</v>
      </c>
      <c r="C132" s="419"/>
      <c r="D132" s="412" t="s">
        <v>1036</v>
      </c>
      <c r="E132" s="413" t="s">
        <v>557</v>
      </c>
      <c r="F132" s="387" t="s">
        <v>1037</v>
      </c>
      <c r="G132" s="387"/>
      <c r="H132" s="387"/>
      <c r="I132" s="352" t="s">
        <v>1038</v>
      </c>
      <c r="J132" s="352" t="s">
        <v>558</v>
      </c>
      <c r="K132" s="352"/>
      <c r="L132" s="352"/>
      <c r="M132" s="496"/>
      <c r="N132" s="352"/>
      <c r="O132" s="380"/>
      <c r="P132" s="393"/>
      <c r="Q132" s="363"/>
      <c r="R132" s="324" t="s">
        <v>559</v>
      </c>
      <c r="S132" s="37"/>
      <c r="Y132" s="37"/>
      <c r="Z132" s="37"/>
    </row>
    <row r="133" spans="1:34" s="369" customFormat="1" ht="13.9" customHeight="1">
      <c r="A133" s="420"/>
      <c r="B133" s="418"/>
      <c r="C133" s="419"/>
      <c r="D133" s="412"/>
      <c r="E133" s="413"/>
      <c r="F133" s="387"/>
      <c r="G133" s="387"/>
      <c r="H133" s="387"/>
      <c r="I133" s="352"/>
      <c r="J133" s="352"/>
      <c r="K133" s="352"/>
      <c r="L133" s="352"/>
      <c r="M133" s="496"/>
      <c r="N133" s="352"/>
      <c r="O133" s="380"/>
      <c r="P133" s="393"/>
      <c r="Q133" s="363"/>
      <c r="R133" s="324"/>
      <c r="S133" s="37"/>
      <c r="Y133" s="37"/>
      <c r="Z133" s="37"/>
    </row>
    <row r="134" spans="1:34" s="369" customFormat="1" ht="13.9" customHeight="1">
      <c r="A134" s="420"/>
      <c r="B134" s="418"/>
      <c r="C134" s="419"/>
      <c r="D134" s="412"/>
      <c r="E134" s="413"/>
      <c r="F134" s="387"/>
      <c r="G134" s="387"/>
      <c r="H134" s="387"/>
      <c r="I134" s="352"/>
      <c r="J134" s="352"/>
      <c r="K134" s="352"/>
      <c r="L134" s="352"/>
      <c r="M134" s="496"/>
      <c r="N134" s="352"/>
      <c r="O134" s="380"/>
      <c r="P134" s="393"/>
      <c r="Q134" s="363"/>
      <c r="R134" s="324"/>
      <c r="S134" s="37"/>
      <c r="Y134" s="37"/>
      <c r="Z134" s="37"/>
    </row>
    <row r="135" spans="1:34" s="37" customFormat="1" ht="14.25">
      <c r="A135" s="396"/>
      <c r="B135" s="527"/>
      <c r="C135" s="527"/>
      <c r="D135" s="528"/>
      <c r="E135" s="387"/>
      <c r="F135" s="387"/>
      <c r="G135" s="383"/>
      <c r="H135" s="383"/>
      <c r="I135" s="352"/>
      <c r="J135" s="352"/>
      <c r="K135" s="352"/>
      <c r="L135" s="352"/>
      <c r="M135" s="352"/>
      <c r="N135" s="352"/>
      <c r="O135" s="352"/>
      <c r="P135" s="352"/>
      <c r="Q135" s="363"/>
      <c r="R135" s="324"/>
      <c r="Z135" s="369"/>
      <c r="AA135" s="369"/>
      <c r="AB135" s="369"/>
      <c r="AC135" s="369"/>
      <c r="AD135" s="369"/>
      <c r="AE135" s="369"/>
      <c r="AF135" s="369"/>
      <c r="AG135" s="369"/>
      <c r="AH135" s="369"/>
    </row>
    <row r="136" spans="1:34" s="37" customFormat="1" ht="14.25">
      <c r="A136" s="396"/>
      <c r="B136" s="527"/>
      <c r="C136" s="527"/>
      <c r="D136" s="528"/>
      <c r="E136" s="387"/>
      <c r="F136" s="387"/>
      <c r="G136" s="383"/>
      <c r="H136" s="383"/>
      <c r="I136" s="387"/>
      <c r="J136" s="352"/>
      <c r="K136" s="352"/>
      <c r="L136" s="352"/>
      <c r="M136" s="352"/>
      <c r="N136" s="352"/>
      <c r="O136" s="352"/>
      <c r="P136" s="352"/>
      <c r="Q136" s="363"/>
      <c r="R136" s="324"/>
      <c r="Z136" s="369"/>
      <c r="AA136" s="369"/>
      <c r="AB136" s="369"/>
      <c r="AC136" s="369"/>
      <c r="AD136" s="369"/>
      <c r="AE136" s="369"/>
      <c r="AF136" s="369"/>
      <c r="AG136" s="369"/>
      <c r="AH136" s="369"/>
    </row>
    <row r="137" spans="1:34" s="37" customFormat="1" ht="14.25">
      <c r="A137" s="33"/>
      <c r="B137" s="397"/>
      <c r="C137" s="397"/>
      <c r="D137" s="398"/>
      <c r="E137" s="399"/>
      <c r="F137" s="399"/>
      <c r="G137" s="400"/>
      <c r="H137" s="400"/>
      <c r="I137" s="399"/>
      <c r="J137" s="395"/>
      <c r="K137" s="395"/>
      <c r="L137" s="395"/>
      <c r="M137" s="395"/>
      <c r="N137" s="395"/>
      <c r="O137" s="395"/>
      <c r="P137" s="395"/>
      <c r="Q137" s="363"/>
      <c r="R137" s="324"/>
      <c r="Z137" s="369"/>
      <c r="AA137" s="369"/>
      <c r="AB137" s="369"/>
      <c r="AC137" s="369"/>
      <c r="AD137" s="369"/>
      <c r="AE137" s="369"/>
      <c r="AF137" s="369"/>
      <c r="AG137" s="369"/>
      <c r="AH137" s="369"/>
    </row>
    <row r="138" spans="1:34" s="37" customFormat="1" ht="14.25">
      <c r="A138" s="33"/>
      <c r="B138" s="397"/>
      <c r="C138" s="397"/>
      <c r="D138" s="398"/>
      <c r="E138" s="399"/>
      <c r="F138" s="399"/>
      <c r="G138" s="400"/>
      <c r="H138" s="400"/>
      <c r="I138" s="399"/>
      <c r="J138" s="395"/>
      <c r="K138" s="395"/>
      <c r="L138" s="395"/>
      <c r="M138" s="395"/>
      <c r="N138" s="395"/>
      <c r="O138" s="395"/>
      <c r="P138" s="395"/>
      <c r="Q138" s="363"/>
      <c r="R138" s="324"/>
      <c r="Z138" s="369"/>
      <c r="AA138" s="369"/>
      <c r="AB138" s="369"/>
      <c r="AC138" s="369"/>
      <c r="AD138" s="369"/>
      <c r="AE138" s="369"/>
      <c r="AF138" s="369"/>
      <c r="AG138" s="369"/>
      <c r="AH138" s="369"/>
    </row>
    <row r="139" spans="1:34" s="37" customFormat="1" ht="14.25">
      <c r="A139" s="33"/>
      <c r="B139" s="397"/>
      <c r="C139" s="397"/>
      <c r="D139" s="398"/>
      <c r="E139" s="399"/>
      <c r="F139" s="399"/>
      <c r="G139" s="400"/>
      <c r="H139" s="400"/>
      <c r="I139" s="399"/>
      <c r="J139" s="395"/>
      <c r="K139" s="395"/>
      <c r="L139" s="395"/>
      <c r="M139" s="395"/>
      <c r="N139" s="395"/>
      <c r="O139" s="401"/>
      <c r="P139" s="395"/>
      <c r="Q139" s="363"/>
      <c r="R139" s="324"/>
      <c r="Z139" s="369"/>
      <c r="AA139" s="369"/>
      <c r="AB139" s="369"/>
      <c r="AC139" s="369"/>
      <c r="AD139" s="369"/>
      <c r="AE139" s="369"/>
      <c r="AF139" s="369"/>
      <c r="AG139" s="369"/>
      <c r="AH139" s="369"/>
    </row>
    <row r="140" spans="1:34" s="37" customFormat="1" ht="14.25">
      <c r="A140" s="353"/>
      <c r="B140" s="354"/>
      <c r="C140" s="354"/>
      <c r="D140" s="355"/>
      <c r="E140" s="353"/>
      <c r="F140" s="370"/>
      <c r="G140" s="353"/>
      <c r="H140" s="353"/>
      <c r="I140" s="353"/>
      <c r="J140" s="354"/>
      <c r="K140" s="371"/>
      <c r="L140" s="353"/>
      <c r="M140" s="353"/>
      <c r="N140" s="353"/>
      <c r="O140" s="372"/>
      <c r="P140" s="363"/>
      <c r="Q140" s="363"/>
      <c r="R140" s="324"/>
      <c r="Z140" s="369"/>
      <c r="AA140" s="369"/>
      <c r="AB140" s="369"/>
      <c r="AC140" s="369"/>
      <c r="AD140" s="369"/>
      <c r="AE140" s="369"/>
      <c r="AF140" s="369"/>
      <c r="AG140" s="369"/>
      <c r="AH140" s="369"/>
    </row>
    <row r="141" spans="1:34" ht="15">
      <c r="A141" s="96" t="s">
        <v>575</v>
      </c>
      <c r="B141" s="97"/>
      <c r="C141" s="97"/>
      <c r="D141" s="98"/>
      <c r="E141" s="31"/>
      <c r="F141" s="29"/>
      <c r="G141" s="29"/>
      <c r="H141" s="70"/>
      <c r="I141" s="116"/>
      <c r="J141" s="117"/>
      <c r="K141" s="14"/>
      <c r="L141" s="14"/>
      <c r="M141" s="14"/>
      <c r="N141" s="8"/>
      <c r="O141" s="50"/>
      <c r="Q141" s="92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34" ht="38.25">
      <c r="A142" s="17" t="s">
        <v>16</v>
      </c>
      <c r="B142" s="18" t="s">
        <v>534</v>
      </c>
      <c r="C142" s="18"/>
      <c r="D142" s="19" t="s">
        <v>545</v>
      </c>
      <c r="E142" s="18" t="s">
        <v>546</v>
      </c>
      <c r="F142" s="18" t="s">
        <v>547</v>
      </c>
      <c r="G142" s="18" t="s">
        <v>548</v>
      </c>
      <c r="H142" s="18" t="s">
        <v>549</v>
      </c>
      <c r="I142" s="18" t="s">
        <v>550</v>
      </c>
      <c r="J142" s="17" t="s">
        <v>551</v>
      </c>
      <c r="K142" s="59" t="s">
        <v>567</v>
      </c>
      <c r="L142" s="392" t="s">
        <v>819</v>
      </c>
      <c r="M142" s="60" t="s">
        <v>818</v>
      </c>
      <c r="N142" s="18" t="s">
        <v>554</v>
      </c>
      <c r="O142" s="75" t="s">
        <v>555</v>
      </c>
      <c r="P142" s="94"/>
      <c r="Q142" s="8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34" s="369" customFormat="1" ht="14.25">
      <c r="A143" s="546">
        <v>1</v>
      </c>
      <c r="B143" s="547">
        <v>44203</v>
      </c>
      <c r="C143" s="548"/>
      <c r="D143" s="549" t="s">
        <v>480</v>
      </c>
      <c r="E143" s="550" t="s">
        <v>856</v>
      </c>
      <c r="F143" s="551">
        <v>422</v>
      </c>
      <c r="G143" s="552">
        <v>385</v>
      </c>
      <c r="H143" s="551">
        <v>422</v>
      </c>
      <c r="I143" s="553" t="s">
        <v>829</v>
      </c>
      <c r="J143" s="554" t="s">
        <v>963</v>
      </c>
      <c r="K143" s="554">
        <f t="shared" ref="K143" si="101">H143-F143</f>
        <v>0</v>
      </c>
      <c r="L143" s="555">
        <f>(F143*-0.8)/100</f>
        <v>-3.3760000000000003</v>
      </c>
      <c r="M143" s="556">
        <f t="shared" ref="M143" si="102">(K143+L143)/F143</f>
        <v>-8.0000000000000002E-3</v>
      </c>
      <c r="N143" s="554" t="s">
        <v>665</v>
      </c>
      <c r="O143" s="557">
        <v>44298</v>
      </c>
      <c r="P143" s="95"/>
      <c r="Q143" s="416"/>
      <c r="R143" s="453" t="s">
        <v>559</v>
      </c>
      <c r="S143" s="410"/>
      <c r="T143" s="410"/>
      <c r="U143" s="410"/>
      <c r="V143" s="410"/>
      <c r="W143" s="410"/>
      <c r="X143" s="410"/>
      <c r="Y143" s="410"/>
      <c r="Z143" s="410"/>
    </row>
    <row r="144" spans="1:34" s="369" customFormat="1" ht="14.25">
      <c r="A144" s="481">
        <v>2</v>
      </c>
      <c r="B144" s="482">
        <v>44238</v>
      </c>
      <c r="C144" s="483"/>
      <c r="D144" s="484" t="s">
        <v>445</v>
      </c>
      <c r="E144" s="485" t="s">
        <v>557</v>
      </c>
      <c r="F144" s="486">
        <v>1515</v>
      </c>
      <c r="G144" s="487">
        <v>1390</v>
      </c>
      <c r="H144" s="486">
        <v>1595</v>
      </c>
      <c r="I144" s="488" t="s">
        <v>838</v>
      </c>
      <c r="J144" s="489" t="s">
        <v>845</v>
      </c>
      <c r="K144" s="489">
        <f t="shared" ref="K144" si="103">H144-F144</f>
        <v>80</v>
      </c>
      <c r="L144" s="490">
        <f>(F144*-0.8)/100</f>
        <v>-12.12</v>
      </c>
      <c r="M144" s="491">
        <f t="shared" ref="M144" si="104">(K144+L144)/F144</f>
        <v>4.4805280528052799E-2</v>
      </c>
      <c r="N144" s="492" t="s">
        <v>556</v>
      </c>
      <c r="O144" s="493">
        <v>44271</v>
      </c>
      <c r="P144" s="95"/>
      <c r="Q144" s="416"/>
      <c r="R144" s="453" t="s">
        <v>559</v>
      </c>
      <c r="S144" s="410"/>
      <c r="T144" s="410"/>
      <c r="U144" s="410"/>
      <c r="V144" s="410"/>
      <c r="W144" s="410"/>
      <c r="X144" s="410"/>
      <c r="Y144" s="410"/>
      <c r="Z144" s="410"/>
    </row>
    <row r="145" spans="1:29" s="369" customFormat="1" ht="14.25">
      <c r="A145" s="511">
        <v>3</v>
      </c>
      <c r="B145" s="474">
        <v>44274</v>
      </c>
      <c r="C145" s="512"/>
      <c r="D145" s="513" t="s">
        <v>744</v>
      </c>
      <c r="E145" s="476" t="s">
        <v>557</v>
      </c>
      <c r="F145" s="444">
        <v>4070</v>
      </c>
      <c r="G145" s="477">
        <v>3750</v>
      </c>
      <c r="H145" s="444">
        <v>4530</v>
      </c>
      <c r="I145" s="478">
        <v>4800</v>
      </c>
      <c r="J145" s="514" t="s">
        <v>865</v>
      </c>
      <c r="K145" s="514">
        <f t="shared" ref="K145" si="105">H145-F145</f>
        <v>460</v>
      </c>
      <c r="L145" s="515">
        <f>(F145*-0.8)/100</f>
        <v>-32.56</v>
      </c>
      <c r="M145" s="442">
        <f t="shared" ref="M145" si="106">(K145+L145)/F145</f>
        <v>0.10502211302211302</v>
      </c>
      <c r="N145" s="516" t="s">
        <v>556</v>
      </c>
      <c r="O145" s="443">
        <v>44287</v>
      </c>
      <c r="P145" s="95"/>
      <c r="Q145" s="416"/>
      <c r="R145" s="453" t="s">
        <v>559</v>
      </c>
      <c r="S145" s="410"/>
      <c r="T145" s="410"/>
      <c r="U145" s="410"/>
      <c r="V145" s="410"/>
      <c r="W145" s="410"/>
      <c r="X145" s="410"/>
      <c r="Y145" s="410"/>
      <c r="Z145" s="410"/>
    </row>
    <row r="146" spans="1:29" s="369" customFormat="1" ht="14.25">
      <c r="A146" s="433"/>
      <c r="B146" s="373"/>
      <c r="C146" s="435"/>
      <c r="D146" s="385"/>
      <c r="E146" s="378"/>
      <c r="F146" s="387"/>
      <c r="G146" s="383"/>
      <c r="H146" s="387"/>
      <c r="I146" s="375"/>
      <c r="J146" s="414"/>
      <c r="K146" s="414"/>
      <c r="L146" s="415"/>
      <c r="M146" s="402"/>
      <c r="N146" s="379"/>
      <c r="O146" s="409"/>
      <c r="P146" s="95"/>
      <c r="Q146" s="416"/>
      <c r="R146" s="453"/>
      <c r="S146" s="410"/>
      <c r="T146" s="410"/>
      <c r="U146" s="410"/>
      <c r="V146" s="410"/>
      <c r="W146" s="410"/>
      <c r="X146" s="410"/>
      <c r="Y146" s="410"/>
      <c r="Z146" s="410"/>
    </row>
    <row r="147" spans="1:29" s="5" customFormat="1">
      <c r="A147" s="364"/>
      <c r="B147" s="365"/>
      <c r="C147" s="366"/>
      <c r="D147" s="367"/>
      <c r="E147" s="396"/>
      <c r="F147" s="396"/>
      <c r="G147" s="451"/>
      <c r="H147" s="451"/>
      <c r="I147" s="396"/>
      <c r="J147" s="452"/>
      <c r="K147" s="447"/>
      <c r="L147" s="448"/>
      <c r="M147" s="449"/>
      <c r="N147" s="450"/>
      <c r="O147" s="368"/>
      <c r="P147" s="120"/>
      <c r="Q147"/>
      <c r="R147" s="91"/>
      <c r="T147" s="54"/>
      <c r="U147" s="54"/>
      <c r="V147" s="54"/>
      <c r="W147" s="54"/>
      <c r="X147" s="54"/>
      <c r="Y147" s="54"/>
      <c r="Z147" s="54"/>
    </row>
    <row r="148" spans="1:29">
      <c r="A148" s="20" t="s">
        <v>560</v>
      </c>
      <c r="B148" s="20"/>
      <c r="C148" s="20"/>
      <c r="D148" s="20"/>
      <c r="E148" s="2"/>
      <c r="F148" s="27" t="s">
        <v>562</v>
      </c>
      <c r="G148" s="79"/>
      <c r="H148" s="79"/>
      <c r="I148" s="35"/>
      <c r="J148" s="82"/>
      <c r="K148" s="80"/>
      <c r="L148" s="81"/>
      <c r="M148" s="82"/>
      <c r="N148" s="83"/>
      <c r="O148" s="121"/>
      <c r="P148" s="8"/>
      <c r="Q148" s="13"/>
      <c r="R148" s="93"/>
      <c r="S148" s="13"/>
      <c r="T148" s="13"/>
      <c r="U148" s="13"/>
      <c r="V148" s="13"/>
      <c r="W148" s="13"/>
      <c r="X148" s="13"/>
      <c r="Y148" s="13"/>
    </row>
    <row r="149" spans="1:29">
      <c r="A149" s="26" t="s">
        <v>561</v>
      </c>
      <c r="B149" s="20"/>
      <c r="C149" s="20"/>
      <c r="D149" s="20"/>
      <c r="E149" s="29"/>
      <c r="F149" s="27" t="s">
        <v>564</v>
      </c>
      <c r="G149" s="9"/>
      <c r="H149" s="9"/>
      <c r="I149" s="9"/>
      <c r="J149" s="50"/>
      <c r="K149" s="9"/>
      <c r="L149" s="9"/>
      <c r="M149" s="9"/>
      <c r="N149" s="8"/>
      <c r="O149" s="50"/>
      <c r="Q149" s="4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9">
      <c r="A150" s="26"/>
      <c r="B150" s="20"/>
      <c r="C150" s="20"/>
      <c r="D150" s="20"/>
      <c r="E150" s="29"/>
      <c r="F150" s="27"/>
      <c r="G150" s="9"/>
      <c r="H150" s="9"/>
      <c r="I150" s="9"/>
      <c r="J150" s="50"/>
      <c r="K150" s="9"/>
      <c r="L150" s="9"/>
      <c r="M150" s="9"/>
      <c r="N150" s="8"/>
      <c r="O150" s="50"/>
      <c r="Q150" s="4"/>
      <c r="R150" s="79"/>
      <c r="S150" s="13"/>
      <c r="T150" s="13"/>
      <c r="U150" s="13"/>
      <c r="V150" s="13"/>
      <c r="W150" s="13"/>
      <c r="X150" s="13"/>
      <c r="Y150" s="13"/>
      <c r="Z150" s="13"/>
    </row>
    <row r="151" spans="1:29" ht="15">
      <c r="A151" s="8"/>
      <c r="B151" s="30" t="s">
        <v>823</v>
      </c>
      <c r="C151" s="30"/>
      <c r="D151" s="30"/>
      <c r="E151" s="30"/>
      <c r="F151" s="31"/>
      <c r="G151" s="29"/>
      <c r="H151" s="29"/>
      <c r="I151" s="70"/>
      <c r="J151" s="71"/>
      <c r="K151" s="72"/>
      <c r="L151" s="391"/>
      <c r="M151" s="9"/>
      <c r="N151" s="8"/>
      <c r="O151" s="50"/>
      <c r="Q151" s="4"/>
      <c r="R151" s="79"/>
      <c r="S151" s="13"/>
      <c r="T151" s="13"/>
      <c r="U151" s="13"/>
      <c r="V151" s="13"/>
      <c r="W151" s="13"/>
      <c r="X151" s="13"/>
      <c r="Y151" s="13"/>
      <c r="Z151" s="13"/>
    </row>
    <row r="152" spans="1:29" ht="38.25">
      <c r="A152" s="17" t="s">
        <v>16</v>
      </c>
      <c r="B152" s="18" t="s">
        <v>534</v>
      </c>
      <c r="C152" s="18"/>
      <c r="D152" s="19" t="s">
        <v>545</v>
      </c>
      <c r="E152" s="18" t="s">
        <v>546</v>
      </c>
      <c r="F152" s="18" t="s">
        <v>547</v>
      </c>
      <c r="G152" s="18" t="s">
        <v>566</v>
      </c>
      <c r="H152" s="18" t="s">
        <v>549</v>
      </c>
      <c r="I152" s="18" t="s">
        <v>550</v>
      </c>
      <c r="J152" s="73" t="s">
        <v>551</v>
      </c>
      <c r="K152" s="59" t="s">
        <v>567</v>
      </c>
      <c r="L152" s="74" t="s">
        <v>568</v>
      </c>
      <c r="M152" s="18" t="s">
        <v>569</v>
      </c>
      <c r="N152" s="392" t="s">
        <v>819</v>
      </c>
      <c r="O152" s="60" t="s">
        <v>818</v>
      </c>
      <c r="P152" s="18" t="s">
        <v>554</v>
      </c>
      <c r="Q152" s="75" t="s">
        <v>555</v>
      </c>
      <c r="R152" s="79"/>
      <c r="S152" s="13"/>
      <c r="T152" s="13"/>
      <c r="U152" s="13"/>
      <c r="V152" s="13"/>
      <c r="W152" s="13"/>
      <c r="X152" s="13"/>
      <c r="Y152" s="13"/>
      <c r="Z152" s="13"/>
    </row>
    <row r="153" spans="1:29" ht="14.25">
      <c r="A153" s="358"/>
      <c r="B153" s="373"/>
      <c r="C153" s="377"/>
      <c r="D153" s="385"/>
      <c r="E153" s="378"/>
      <c r="F153" s="403"/>
      <c r="G153" s="383"/>
      <c r="H153" s="378"/>
      <c r="I153" s="375"/>
      <c r="J153" s="414"/>
      <c r="K153" s="414"/>
      <c r="L153" s="415"/>
      <c r="M153" s="413"/>
      <c r="N153" s="415"/>
      <c r="O153" s="402"/>
      <c r="P153" s="379"/>
      <c r="Q153" s="393"/>
      <c r="R153" s="411"/>
      <c r="S153" s="401"/>
      <c r="T153" s="13"/>
      <c r="U153" s="410"/>
      <c r="V153" s="410"/>
      <c r="W153" s="410"/>
      <c r="X153" s="410"/>
      <c r="Y153" s="410"/>
      <c r="Z153" s="410"/>
      <c r="AA153" s="369"/>
      <c r="AB153" s="369"/>
      <c r="AC153" s="369"/>
    </row>
    <row r="154" spans="1:29" ht="14.25">
      <c r="A154" s="358"/>
      <c r="B154" s="373"/>
      <c r="C154" s="377"/>
      <c r="D154" s="385"/>
      <c r="E154" s="378"/>
      <c r="F154" s="403"/>
      <c r="G154" s="383"/>
      <c r="H154" s="378"/>
      <c r="I154" s="375"/>
      <c r="J154" s="414"/>
      <c r="K154" s="414"/>
      <c r="L154" s="415"/>
      <c r="M154" s="413"/>
      <c r="N154" s="415"/>
      <c r="O154" s="402"/>
      <c r="P154" s="379"/>
      <c r="Q154" s="393"/>
      <c r="R154" s="411"/>
      <c r="S154" s="401"/>
      <c r="T154" s="13"/>
      <c r="U154" s="410"/>
      <c r="V154" s="410"/>
      <c r="W154" s="410"/>
      <c r="X154" s="410"/>
      <c r="Y154" s="410"/>
      <c r="Z154" s="410"/>
      <c r="AA154" s="369"/>
      <c r="AB154" s="369"/>
      <c r="AC154" s="369"/>
    </row>
    <row r="155" spans="1:29" s="369" customFormat="1" ht="14.25">
      <c r="A155" s="358"/>
      <c r="B155" s="373"/>
      <c r="C155" s="377"/>
      <c r="D155" s="385"/>
      <c r="E155" s="378"/>
      <c r="F155" s="403"/>
      <c r="G155" s="383"/>
      <c r="H155" s="378"/>
      <c r="I155" s="375"/>
      <c r="J155" s="414"/>
      <c r="K155" s="414"/>
      <c r="L155" s="415"/>
      <c r="M155" s="413"/>
      <c r="N155" s="415"/>
      <c r="O155" s="402"/>
      <c r="P155" s="379"/>
      <c r="Q155" s="393"/>
      <c r="R155" s="408"/>
      <c r="S155" s="410"/>
      <c r="T155" s="410"/>
      <c r="U155" s="410"/>
      <c r="V155" s="410"/>
      <c r="W155" s="410"/>
      <c r="X155" s="410"/>
      <c r="Y155" s="410"/>
      <c r="Z155" s="410"/>
    </row>
    <row r="156" spans="1:29" s="369" customFormat="1" ht="14.25">
      <c r="A156" s="358"/>
      <c r="B156" s="373"/>
      <c r="C156" s="377"/>
      <c r="D156" s="385"/>
      <c r="E156" s="378"/>
      <c r="F156" s="414"/>
      <c r="G156" s="387"/>
      <c r="H156" s="378"/>
      <c r="I156" s="375"/>
      <c r="J156" s="414"/>
      <c r="K156" s="414"/>
      <c r="L156" s="415"/>
      <c r="M156" s="413"/>
      <c r="N156" s="415"/>
      <c r="O156" s="402"/>
      <c r="P156" s="379"/>
      <c r="Q156" s="393"/>
      <c r="R156" s="408"/>
      <c r="S156" s="410"/>
      <c r="T156" s="410"/>
      <c r="U156" s="410"/>
      <c r="V156" s="410"/>
      <c r="W156" s="410"/>
      <c r="X156" s="410"/>
      <c r="Y156" s="410"/>
      <c r="Z156" s="410"/>
    </row>
    <row r="157" spans="1:29" s="369" customFormat="1" ht="14.25">
      <c r="A157" s="358"/>
      <c r="B157" s="373"/>
      <c r="C157" s="377"/>
      <c r="D157" s="385"/>
      <c r="E157" s="378"/>
      <c r="F157" s="414"/>
      <c r="G157" s="387"/>
      <c r="H157" s="378"/>
      <c r="I157" s="375"/>
      <c r="J157" s="414"/>
      <c r="K157" s="414"/>
      <c r="L157" s="415"/>
      <c r="M157" s="413"/>
      <c r="N157" s="415"/>
      <c r="O157" s="402"/>
      <c r="P157" s="379"/>
      <c r="Q157" s="393"/>
      <c r="R157" s="408"/>
      <c r="S157" s="410"/>
      <c r="T157" s="410"/>
      <c r="U157" s="410"/>
      <c r="V157" s="410"/>
      <c r="W157" s="410"/>
      <c r="X157" s="410"/>
      <c r="Y157" s="410"/>
      <c r="Z157" s="410"/>
    </row>
    <row r="158" spans="1:29" s="369" customFormat="1" ht="14.25">
      <c r="A158" s="358"/>
      <c r="B158" s="373"/>
      <c r="C158" s="377"/>
      <c r="D158" s="385"/>
      <c r="E158" s="378"/>
      <c r="F158" s="403"/>
      <c r="G158" s="383"/>
      <c r="H158" s="378"/>
      <c r="I158" s="375"/>
      <c r="J158" s="414"/>
      <c r="K158" s="405"/>
      <c r="L158" s="415"/>
      <c r="M158" s="413"/>
      <c r="N158" s="415"/>
      <c r="O158" s="402"/>
      <c r="P158" s="407"/>
      <c r="Q158" s="393"/>
      <c r="R158" s="408"/>
      <c r="S158" s="410"/>
      <c r="T158" s="410"/>
      <c r="U158" s="410"/>
      <c r="V158" s="410"/>
      <c r="W158" s="410"/>
      <c r="X158" s="410"/>
      <c r="Y158" s="410"/>
      <c r="Z158" s="410"/>
    </row>
    <row r="159" spans="1:29" s="369" customFormat="1" ht="14.25">
      <c r="A159" s="358"/>
      <c r="B159" s="373"/>
      <c r="C159" s="377"/>
      <c r="D159" s="385"/>
      <c r="E159" s="378"/>
      <c r="F159" s="403"/>
      <c r="G159" s="383"/>
      <c r="H159" s="378"/>
      <c r="I159" s="375"/>
      <c r="J159" s="405"/>
      <c r="K159" s="405"/>
      <c r="L159" s="405"/>
      <c r="M159" s="405"/>
      <c r="N159" s="406"/>
      <c r="O159" s="417"/>
      <c r="P159" s="407"/>
      <c r="Q159" s="393"/>
      <c r="R159" s="408"/>
      <c r="S159" s="410"/>
      <c r="T159" s="410"/>
      <c r="U159" s="410"/>
      <c r="V159" s="410"/>
      <c r="W159" s="410"/>
      <c r="X159" s="410"/>
      <c r="Y159" s="410"/>
      <c r="Z159" s="410"/>
    </row>
    <row r="160" spans="1:29" s="369" customFormat="1" ht="14.25">
      <c r="A160" s="358"/>
      <c r="B160" s="373"/>
      <c r="C160" s="377"/>
      <c r="D160" s="385"/>
      <c r="E160" s="378"/>
      <c r="F160" s="414"/>
      <c r="G160" s="387"/>
      <c r="H160" s="378"/>
      <c r="I160" s="375"/>
      <c r="J160" s="414"/>
      <c r="K160" s="414"/>
      <c r="L160" s="415"/>
      <c r="M160" s="413"/>
      <c r="N160" s="415"/>
      <c r="O160" s="402"/>
      <c r="P160" s="379"/>
      <c r="Q160" s="393"/>
      <c r="R160" s="411"/>
      <c r="S160" s="401"/>
      <c r="T160" s="410"/>
      <c r="U160" s="410"/>
      <c r="V160" s="410"/>
      <c r="W160" s="410"/>
      <c r="X160" s="410"/>
      <c r="Y160" s="410"/>
      <c r="Z160" s="410"/>
    </row>
    <row r="161" spans="1:26" s="369" customFormat="1" ht="14.25">
      <c r="A161" s="358"/>
      <c r="B161" s="373"/>
      <c r="C161" s="377"/>
      <c r="D161" s="385"/>
      <c r="E161" s="378"/>
      <c r="F161" s="403"/>
      <c r="G161" s="383"/>
      <c r="H161" s="378"/>
      <c r="I161" s="375"/>
      <c r="J161" s="352"/>
      <c r="K161" s="352"/>
      <c r="L161" s="352"/>
      <c r="M161" s="352"/>
      <c r="N161" s="404"/>
      <c r="O161" s="402"/>
      <c r="P161" s="380"/>
      <c r="Q161" s="393"/>
      <c r="R161" s="411"/>
      <c r="S161" s="401"/>
      <c r="T161" s="410"/>
      <c r="U161" s="410"/>
      <c r="V161" s="410"/>
      <c r="W161" s="410"/>
      <c r="X161" s="410"/>
      <c r="Y161" s="410"/>
      <c r="Z161" s="410"/>
    </row>
    <row r="162" spans="1:26">
      <c r="A162" s="26"/>
      <c r="B162" s="20"/>
      <c r="C162" s="20"/>
      <c r="D162" s="20"/>
      <c r="E162" s="29"/>
      <c r="F162" s="27"/>
      <c r="G162" s="9"/>
      <c r="H162" s="9"/>
      <c r="I162" s="9"/>
      <c r="J162" s="50"/>
      <c r="K162" s="9"/>
      <c r="L162" s="9"/>
      <c r="M162" s="9"/>
      <c r="N162" s="8"/>
      <c r="O162" s="50"/>
      <c r="P162" s="4"/>
      <c r="Q162" s="8"/>
      <c r="R162" s="138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26"/>
      <c r="B163" s="20"/>
      <c r="C163" s="20"/>
      <c r="D163" s="20"/>
      <c r="E163" s="29"/>
      <c r="F163" s="27"/>
      <c r="G163" s="38"/>
      <c r="H163" s="39"/>
      <c r="I163" s="79"/>
      <c r="J163" s="14"/>
      <c r="K163" s="80"/>
      <c r="L163" s="81"/>
      <c r="M163" s="82"/>
      <c r="N163" s="83"/>
      <c r="O163" s="84"/>
      <c r="P163" s="8"/>
      <c r="Q163" s="13"/>
      <c r="R163" s="138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34"/>
      <c r="B164" s="42"/>
      <c r="C164" s="99"/>
      <c r="D164" s="3"/>
      <c r="E164" s="35"/>
      <c r="F164" s="79"/>
      <c r="G164" s="38"/>
      <c r="H164" s="39"/>
      <c r="I164" s="79"/>
      <c r="J164" s="14"/>
      <c r="K164" s="80"/>
      <c r="L164" s="81"/>
      <c r="M164" s="82"/>
      <c r="N164" s="83"/>
      <c r="O164" s="84"/>
      <c r="P164" s="8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 ht="15">
      <c r="A165" s="2"/>
      <c r="B165" s="100" t="s">
        <v>576</v>
      </c>
      <c r="C165" s="100"/>
      <c r="D165" s="100"/>
      <c r="E165" s="100"/>
      <c r="F165" s="14"/>
      <c r="G165" s="14"/>
      <c r="H165" s="101"/>
      <c r="I165" s="14"/>
      <c r="J165" s="71"/>
      <c r="K165" s="72"/>
      <c r="L165" s="14"/>
      <c r="M165" s="14"/>
      <c r="N165" s="13"/>
      <c r="O165" s="95"/>
      <c r="P165" s="8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 ht="38.25">
      <c r="A166" s="17" t="s">
        <v>16</v>
      </c>
      <c r="B166" s="18" t="s">
        <v>534</v>
      </c>
      <c r="C166" s="18"/>
      <c r="D166" s="19" t="s">
        <v>545</v>
      </c>
      <c r="E166" s="18" t="s">
        <v>546</v>
      </c>
      <c r="F166" s="18" t="s">
        <v>547</v>
      </c>
      <c r="G166" s="18" t="s">
        <v>577</v>
      </c>
      <c r="H166" s="18" t="s">
        <v>578</v>
      </c>
      <c r="I166" s="18" t="s">
        <v>550</v>
      </c>
      <c r="J166" s="58" t="s">
        <v>551</v>
      </c>
      <c r="K166" s="18" t="s">
        <v>552</v>
      </c>
      <c r="L166" s="18" t="s">
        <v>553</v>
      </c>
      <c r="M166" s="18" t="s">
        <v>554</v>
      </c>
      <c r="N166" s="19" t="s">
        <v>555</v>
      </c>
      <c r="O166" s="95"/>
      <c r="P166" s="8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4">
        <v>1</v>
      </c>
      <c r="B167" s="102">
        <v>41579</v>
      </c>
      <c r="C167" s="102"/>
      <c r="D167" s="103" t="s">
        <v>579</v>
      </c>
      <c r="E167" s="104" t="s">
        <v>580</v>
      </c>
      <c r="F167" s="105">
        <v>82</v>
      </c>
      <c r="G167" s="104" t="s">
        <v>581</v>
      </c>
      <c r="H167" s="104">
        <v>100</v>
      </c>
      <c r="I167" s="122">
        <v>100</v>
      </c>
      <c r="J167" s="123" t="s">
        <v>582</v>
      </c>
      <c r="K167" s="124">
        <f t="shared" ref="K167:K198" si="107">H167-F167</f>
        <v>18</v>
      </c>
      <c r="L167" s="125">
        <f t="shared" ref="L167:L198" si="108">K167/F167</f>
        <v>0.21951219512195122</v>
      </c>
      <c r="M167" s="126" t="s">
        <v>556</v>
      </c>
      <c r="N167" s="127">
        <v>42657</v>
      </c>
      <c r="O167" s="50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2</v>
      </c>
      <c r="B168" s="102">
        <v>41794</v>
      </c>
      <c r="C168" s="102"/>
      <c r="D168" s="103" t="s">
        <v>583</v>
      </c>
      <c r="E168" s="104" t="s">
        <v>557</v>
      </c>
      <c r="F168" s="105">
        <v>257</v>
      </c>
      <c r="G168" s="104" t="s">
        <v>581</v>
      </c>
      <c r="H168" s="104">
        <v>300</v>
      </c>
      <c r="I168" s="122">
        <v>300</v>
      </c>
      <c r="J168" s="123" t="s">
        <v>582</v>
      </c>
      <c r="K168" s="124">
        <f t="shared" si="107"/>
        <v>43</v>
      </c>
      <c r="L168" s="125">
        <f t="shared" si="108"/>
        <v>0.16731517509727625</v>
      </c>
      <c r="M168" s="126" t="s">
        <v>556</v>
      </c>
      <c r="N168" s="127">
        <v>41822</v>
      </c>
      <c r="O168" s="50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3</v>
      </c>
      <c r="B169" s="102">
        <v>41828</v>
      </c>
      <c r="C169" s="102"/>
      <c r="D169" s="103" t="s">
        <v>584</v>
      </c>
      <c r="E169" s="104" t="s">
        <v>557</v>
      </c>
      <c r="F169" s="105">
        <v>393</v>
      </c>
      <c r="G169" s="104" t="s">
        <v>581</v>
      </c>
      <c r="H169" s="104">
        <v>468</v>
      </c>
      <c r="I169" s="122">
        <v>468</v>
      </c>
      <c r="J169" s="123" t="s">
        <v>582</v>
      </c>
      <c r="K169" s="124">
        <f t="shared" si="107"/>
        <v>75</v>
      </c>
      <c r="L169" s="125">
        <f t="shared" si="108"/>
        <v>0.19083969465648856</v>
      </c>
      <c r="M169" s="126" t="s">
        <v>556</v>
      </c>
      <c r="N169" s="127">
        <v>41863</v>
      </c>
      <c r="O169" s="50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4">
        <v>4</v>
      </c>
      <c r="B170" s="102">
        <v>41857</v>
      </c>
      <c r="C170" s="102"/>
      <c r="D170" s="103" t="s">
        <v>585</v>
      </c>
      <c r="E170" s="104" t="s">
        <v>557</v>
      </c>
      <c r="F170" s="105">
        <v>205</v>
      </c>
      <c r="G170" s="104" t="s">
        <v>581</v>
      </c>
      <c r="H170" s="104">
        <v>275</v>
      </c>
      <c r="I170" s="122">
        <v>250</v>
      </c>
      <c r="J170" s="123" t="s">
        <v>582</v>
      </c>
      <c r="K170" s="124">
        <f t="shared" si="107"/>
        <v>70</v>
      </c>
      <c r="L170" s="125">
        <f t="shared" si="108"/>
        <v>0.34146341463414637</v>
      </c>
      <c r="M170" s="126" t="s">
        <v>556</v>
      </c>
      <c r="N170" s="127">
        <v>41962</v>
      </c>
      <c r="O170" s="50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5</v>
      </c>
      <c r="B171" s="102">
        <v>41886</v>
      </c>
      <c r="C171" s="102"/>
      <c r="D171" s="103" t="s">
        <v>586</v>
      </c>
      <c r="E171" s="104" t="s">
        <v>557</v>
      </c>
      <c r="F171" s="105">
        <v>162</v>
      </c>
      <c r="G171" s="104" t="s">
        <v>581</v>
      </c>
      <c r="H171" s="104">
        <v>190</v>
      </c>
      <c r="I171" s="122">
        <v>190</v>
      </c>
      <c r="J171" s="123" t="s">
        <v>582</v>
      </c>
      <c r="K171" s="124">
        <f t="shared" si="107"/>
        <v>28</v>
      </c>
      <c r="L171" s="125">
        <f t="shared" si="108"/>
        <v>0.1728395061728395</v>
      </c>
      <c r="M171" s="126" t="s">
        <v>556</v>
      </c>
      <c r="N171" s="127">
        <v>42006</v>
      </c>
      <c r="O171" s="50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4">
        <v>6</v>
      </c>
      <c r="B172" s="102">
        <v>41886</v>
      </c>
      <c r="C172" s="102"/>
      <c r="D172" s="103" t="s">
        <v>587</v>
      </c>
      <c r="E172" s="104" t="s">
        <v>557</v>
      </c>
      <c r="F172" s="105">
        <v>75</v>
      </c>
      <c r="G172" s="104" t="s">
        <v>581</v>
      </c>
      <c r="H172" s="104">
        <v>91.5</v>
      </c>
      <c r="I172" s="122" t="s">
        <v>588</v>
      </c>
      <c r="J172" s="123" t="s">
        <v>589</v>
      </c>
      <c r="K172" s="124">
        <f t="shared" si="107"/>
        <v>16.5</v>
      </c>
      <c r="L172" s="125">
        <f t="shared" si="108"/>
        <v>0.22</v>
      </c>
      <c r="M172" s="126" t="s">
        <v>556</v>
      </c>
      <c r="N172" s="127">
        <v>41954</v>
      </c>
      <c r="O172" s="50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4">
        <v>7</v>
      </c>
      <c r="B173" s="102">
        <v>41913</v>
      </c>
      <c r="C173" s="102"/>
      <c r="D173" s="103" t="s">
        <v>590</v>
      </c>
      <c r="E173" s="104" t="s">
        <v>557</v>
      </c>
      <c r="F173" s="105">
        <v>850</v>
      </c>
      <c r="G173" s="104" t="s">
        <v>581</v>
      </c>
      <c r="H173" s="104">
        <v>982.5</v>
      </c>
      <c r="I173" s="122">
        <v>1050</v>
      </c>
      <c r="J173" s="123" t="s">
        <v>591</v>
      </c>
      <c r="K173" s="124">
        <f t="shared" si="107"/>
        <v>132.5</v>
      </c>
      <c r="L173" s="125">
        <f t="shared" si="108"/>
        <v>0.15588235294117647</v>
      </c>
      <c r="M173" s="126" t="s">
        <v>556</v>
      </c>
      <c r="N173" s="127">
        <v>42039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4">
        <v>8</v>
      </c>
      <c r="B174" s="102">
        <v>41913</v>
      </c>
      <c r="C174" s="102"/>
      <c r="D174" s="103" t="s">
        <v>592</v>
      </c>
      <c r="E174" s="104" t="s">
        <v>557</v>
      </c>
      <c r="F174" s="105">
        <v>475</v>
      </c>
      <c r="G174" s="104" t="s">
        <v>581</v>
      </c>
      <c r="H174" s="104">
        <v>515</v>
      </c>
      <c r="I174" s="122">
        <v>600</v>
      </c>
      <c r="J174" s="123" t="s">
        <v>593</v>
      </c>
      <c r="K174" s="124">
        <f t="shared" si="107"/>
        <v>40</v>
      </c>
      <c r="L174" s="125">
        <f t="shared" si="108"/>
        <v>8.4210526315789472E-2</v>
      </c>
      <c r="M174" s="126" t="s">
        <v>556</v>
      </c>
      <c r="N174" s="127">
        <v>41939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9</v>
      </c>
      <c r="B175" s="102">
        <v>41913</v>
      </c>
      <c r="C175" s="102"/>
      <c r="D175" s="103" t="s">
        <v>594</v>
      </c>
      <c r="E175" s="104" t="s">
        <v>557</v>
      </c>
      <c r="F175" s="105">
        <v>86</v>
      </c>
      <c r="G175" s="104" t="s">
        <v>581</v>
      </c>
      <c r="H175" s="104">
        <v>99</v>
      </c>
      <c r="I175" s="122">
        <v>140</v>
      </c>
      <c r="J175" s="123" t="s">
        <v>595</v>
      </c>
      <c r="K175" s="124">
        <f t="shared" si="107"/>
        <v>13</v>
      </c>
      <c r="L175" s="125">
        <f t="shared" si="108"/>
        <v>0.15116279069767441</v>
      </c>
      <c r="M175" s="126" t="s">
        <v>556</v>
      </c>
      <c r="N175" s="127">
        <v>41939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10</v>
      </c>
      <c r="B176" s="102">
        <v>41926</v>
      </c>
      <c r="C176" s="102"/>
      <c r="D176" s="103" t="s">
        <v>596</v>
      </c>
      <c r="E176" s="104" t="s">
        <v>557</v>
      </c>
      <c r="F176" s="105">
        <v>496.6</v>
      </c>
      <c r="G176" s="104" t="s">
        <v>581</v>
      </c>
      <c r="H176" s="104">
        <v>621</v>
      </c>
      <c r="I176" s="122">
        <v>580</v>
      </c>
      <c r="J176" s="123" t="s">
        <v>582</v>
      </c>
      <c r="K176" s="124">
        <f t="shared" si="107"/>
        <v>124.39999999999998</v>
      </c>
      <c r="L176" s="125">
        <f t="shared" si="108"/>
        <v>0.25050342327829234</v>
      </c>
      <c r="M176" s="126" t="s">
        <v>556</v>
      </c>
      <c r="N176" s="127">
        <v>42605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11</v>
      </c>
      <c r="B177" s="102">
        <v>41926</v>
      </c>
      <c r="C177" s="102"/>
      <c r="D177" s="103" t="s">
        <v>597</v>
      </c>
      <c r="E177" s="104" t="s">
        <v>557</v>
      </c>
      <c r="F177" s="105">
        <v>2481.9</v>
      </c>
      <c r="G177" s="104" t="s">
        <v>581</v>
      </c>
      <c r="H177" s="104">
        <v>2840</v>
      </c>
      <c r="I177" s="122">
        <v>2870</v>
      </c>
      <c r="J177" s="123" t="s">
        <v>598</v>
      </c>
      <c r="K177" s="124">
        <f t="shared" si="107"/>
        <v>358.09999999999991</v>
      </c>
      <c r="L177" s="125">
        <f t="shared" si="108"/>
        <v>0.14428462065353154</v>
      </c>
      <c r="M177" s="126" t="s">
        <v>556</v>
      </c>
      <c r="N177" s="127">
        <v>42017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4">
        <v>12</v>
      </c>
      <c r="B178" s="102">
        <v>41928</v>
      </c>
      <c r="C178" s="102"/>
      <c r="D178" s="103" t="s">
        <v>599</v>
      </c>
      <c r="E178" s="104" t="s">
        <v>557</v>
      </c>
      <c r="F178" s="105">
        <v>84.5</v>
      </c>
      <c r="G178" s="104" t="s">
        <v>581</v>
      </c>
      <c r="H178" s="104">
        <v>93</v>
      </c>
      <c r="I178" s="122">
        <v>110</v>
      </c>
      <c r="J178" s="123" t="s">
        <v>600</v>
      </c>
      <c r="K178" s="124">
        <f t="shared" si="107"/>
        <v>8.5</v>
      </c>
      <c r="L178" s="125">
        <f t="shared" si="108"/>
        <v>0.10059171597633136</v>
      </c>
      <c r="M178" s="126" t="s">
        <v>556</v>
      </c>
      <c r="N178" s="127">
        <v>41939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4">
        <v>13</v>
      </c>
      <c r="B179" s="102">
        <v>41928</v>
      </c>
      <c r="C179" s="102"/>
      <c r="D179" s="103" t="s">
        <v>601</v>
      </c>
      <c r="E179" s="104" t="s">
        <v>557</v>
      </c>
      <c r="F179" s="105">
        <v>401</v>
      </c>
      <c r="G179" s="104" t="s">
        <v>581</v>
      </c>
      <c r="H179" s="104">
        <v>428</v>
      </c>
      <c r="I179" s="122">
        <v>450</v>
      </c>
      <c r="J179" s="123" t="s">
        <v>602</v>
      </c>
      <c r="K179" s="124">
        <f t="shared" si="107"/>
        <v>27</v>
      </c>
      <c r="L179" s="125">
        <f t="shared" si="108"/>
        <v>6.7331670822942641E-2</v>
      </c>
      <c r="M179" s="126" t="s">
        <v>556</v>
      </c>
      <c r="N179" s="127">
        <v>42020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4">
        <v>14</v>
      </c>
      <c r="B180" s="102">
        <v>41928</v>
      </c>
      <c r="C180" s="102"/>
      <c r="D180" s="103" t="s">
        <v>603</v>
      </c>
      <c r="E180" s="104" t="s">
        <v>557</v>
      </c>
      <c r="F180" s="105">
        <v>101</v>
      </c>
      <c r="G180" s="104" t="s">
        <v>581</v>
      </c>
      <c r="H180" s="104">
        <v>112</v>
      </c>
      <c r="I180" s="122">
        <v>120</v>
      </c>
      <c r="J180" s="123" t="s">
        <v>604</v>
      </c>
      <c r="K180" s="124">
        <f t="shared" si="107"/>
        <v>11</v>
      </c>
      <c r="L180" s="125">
        <f t="shared" si="108"/>
        <v>0.10891089108910891</v>
      </c>
      <c r="M180" s="126" t="s">
        <v>556</v>
      </c>
      <c r="N180" s="127">
        <v>41939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4">
        <v>15</v>
      </c>
      <c r="B181" s="102">
        <v>41954</v>
      </c>
      <c r="C181" s="102"/>
      <c r="D181" s="103" t="s">
        <v>605</v>
      </c>
      <c r="E181" s="104" t="s">
        <v>557</v>
      </c>
      <c r="F181" s="105">
        <v>59</v>
      </c>
      <c r="G181" s="104" t="s">
        <v>581</v>
      </c>
      <c r="H181" s="104">
        <v>76</v>
      </c>
      <c r="I181" s="122">
        <v>76</v>
      </c>
      <c r="J181" s="123" t="s">
        <v>582</v>
      </c>
      <c r="K181" s="124">
        <f t="shared" si="107"/>
        <v>17</v>
      </c>
      <c r="L181" s="125">
        <f t="shared" si="108"/>
        <v>0.28813559322033899</v>
      </c>
      <c r="M181" s="126" t="s">
        <v>556</v>
      </c>
      <c r="N181" s="127">
        <v>43032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4">
        <v>16</v>
      </c>
      <c r="B182" s="102">
        <v>41954</v>
      </c>
      <c r="C182" s="102"/>
      <c r="D182" s="103" t="s">
        <v>594</v>
      </c>
      <c r="E182" s="104" t="s">
        <v>557</v>
      </c>
      <c r="F182" s="105">
        <v>99</v>
      </c>
      <c r="G182" s="104" t="s">
        <v>581</v>
      </c>
      <c r="H182" s="104">
        <v>120</v>
      </c>
      <c r="I182" s="122">
        <v>120</v>
      </c>
      <c r="J182" s="123" t="s">
        <v>606</v>
      </c>
      <c r="K182" s="124">
        <f t="shared" si="107"/>
        <v>21</v>
      </c>
      <c r="L182" s="125">
        <f t="shared" si="108"/>
        <v>0.21212121212121213</v>
      </c>
      <c r="M182" s="126" t="s">
        <v>556</v>
      </c>
      <c r="N182" s="127">
        <v>41960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17</v>
      </c>
      <c r="B183" s="102">
        <v>41956</v>
      </c>
      <c r="C183" s="102"/>
      <c r="D183" s="103" t="s">
        <v>607</v>
      </c>
      <c r="E183" s="104" t="s">
        <v>557</v>
      </c>
      <c r="F183" s="105">
        <v>22</v>
      </c>
      <c r="G183" s="104" t="s">
        <v>581</v>
      </c>
      <c r="H183" s="104">
        <v>33.549999999999997</v>
      </c>
      <c r="I183" s="122">
        <v>32</v>
      </c>
      <c r="J183" s="123" t="s">
        <v>608</v>
      </c>
      <c r="K183" s="124">
        <f t="shared" si="107"/>
        <v>11.549999999999997</v>
      </c>
      <c r="L183" s="125">
        <f t="shared" si="108"/>
        <v>0.52499999999999991</v>
      </c>
      <c r="M183" s="126" t="s">
        <v>556</v>
      </c>
      <c r="N183" s="127">
        <v>42188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18</v>
      </c>
      <c r="B184" s="102">
        <v>41976</v>
      </c>
      <c r="C184" s="102"/>
      <c r="D184" s="103" t="s">
        <v>609</v>
      </c>
      <c r="E184" s="104" t="s">
        <v>557</v>
      </c>
      <c r="F184" s="105">
        <v>440</v>
      </c>
      <c r="G184" s="104" t="s">
        <v>581</v>
      </c>
      <c r="H184" s="104">
        <v>520</v>
      </c>
      <c r="I184" s="122">
        <v>520</v>
      </c>
      <c r="J184" s="123" t="s">
        <v>610</v>
      </c>
      <c r="K184" s="124">
        <f t="shared" si="107"/>
        <v>80</v>
      </c>
      <c r="L184" s="125">
        <f t="shared" si="108"/>
        <v>0.18181818181818182</v>
      </c>
      <c r="M184" s="126" t="s">
        <v>556</v>
      </c>
      <c r="N184" s="127">
        <v>42208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19</v>
      </c>
      <c r="B185" s="102">
        <v>41976</v>
      </c>
      <c r="C185" s="102"/>
      <c r="D185" s="103" t="s">
        <v>611</v>
      </c>
      <c r="E185" s="104" t="s">
        <v>557</v>
      </c>
      <c r="F185" s="105">
        <v>360</v>
      </c>
      <c r="G185" s="104" t="s">
        <v>581</v>
      </c>
      <c r="H185" s="104">
        <v>427</v>
      </c>
      <c r="I185" s="122">
        <v>425</v>
      </c>
      <c r="J185" s="123" t="s">
        <v>612</v>
      </c>
      <c r="K185" s="124">
        <f t="shared" si="107"/>
        <v>67</v>
      </c>
      <c r="L185" s="125">
        <f t="shared" si="108"/>
        <v>0.18611111111111112</v>
      </c>
      <c r="M185" s="126" t="s">
        <v>556</v>
      </c>
      <c r="N185" s="127">
        <v>42058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20</v>
      </c>
      <c r="B186" s="102">
        <v>42012</v>
      </c>
      <c r="C186" s="102"/>
      <c r="D186" s="103" t="s">
        <v>613</v>
      </c>
      <c r="E186" s="104" t="s">
        <v>557</v>
      </c>
      <c r="F186" s="105">
        <v>360</v>
      </c>
      <c r="G186" s="104" t="s">
        <v>581</v>
      </c>
      <c r="H186" s="104">
        <v>455</v>
      </c>
      <c r="I186" s="122">
        <v>420</v>
      </c>
      <c r="J186" s="123" t="s">
        <v>614</v>
      </c>
      <c r="K186" s="124">
        <f t="shared" si="107"/>
        <v>95</v>
      </c>
      <c r="L186" s="125">
        <f t="shared" si="108"/>
        <v>0.2638888888888889</v>
      </c>
      <c r="M186" s="126" t="s">
        <v>556</v>
      </c>
      <c r="N186" s="127">
        <v>42024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21</v>
      </c>
      <c r="B187" s="102">
        <v>42012</v>
      </c>
      <c r="C187" s="102"/>
      <c r="D187" s="103" t="s">
        <v>615</v>
      </c>
      <c r="E187" s="104" t="s">
        <v>557</v>
      </c>
      <c r="F187" s="105">
        <v>130</v>
      </c>
      <c r="G187" s="104"/>
      <c r="H187" s="104">
        <v>175.5</v>
      </c>
      <c r="I187" s="122">
        <v>165</v>
      </c>
      <c r="J187" s="123" t="s">
        <v>616</v>
      </c>
      <c r="K187" s="124">
        <f t="shared" si="107"/>
        <v>45.5</v>
      </c>
      <c r="L187" s="125">
        <f t="shared" si="108"/>
        <v>0.35</v>
      </c>
      <c r="M187" s="126" t="s">
        <v>556</v>
      </c>
      <c r="N187" s="127">
        <v>43088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22</v>
      </c>
      <c r="B188" s="102">
        <v>42040</v>
      </c>
      <c r="C188" s="102"/>
      <c r="D188" s="103" t="s">
        <v>376</v>
      </c>
      <c r="E188" s="104" t="s">
        <v>580</v>
      </c>
      <c r="F188" s="105">
        <v>98</v>
      </c>
      <c r="G188" s="104"/>
      <c r="H188" s="104">
        <v>120</v>
      </c>
      <c r="I188" s="122">
        <v>120</v>
      </c>
      <c r="J188" s="123" t="s">
        <v>582</v>
      </c>
      <c r="K188" s="124">
        <f t="shared" si="107"/>
        <v>22</v>
      </c>
      <c r="L188" s="125">
        <f t="shared" si="108"/>
        <v>0.22448979591836735</v>
      </c>
      <c r="M188" s="126" t="s">
        <v>556</v>
      </c>
      <c r="N188" s="127">
        <v>42753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4">
        <v>23</v>
      </c>
      <c r="B189" s="102">
        <v>42040</v>
      </c>
      <c r="C189" s="102"/>
      <c r="D189" s="103" t="s">
        <v>617</v>
      </c>
      <c r="E189" s="104" t="s">
        <v>580</v>
      </c>
      <c r="F189" s="105">
        <v>196</v>
      </c>
      <c r="G189" s="104"/>
      <c r="H189" s="104">
        <v>262</v>
      </c>
      <c r="I189" s="122">
        <v>255</v>
      </c>
      <c r="J189" s="123" t="s">
        <v>582</v>
      </c>
      <c r="K189" s="124">
        <f t="shared" si="107"/>
        <v>66</v>
      </c>
      <c r="L189" s="125">
        <f t="shared" si="108"/>
        <v>0.33673469387755101</v>
      </c>
      <c r="M189" s="126" t="s">
        <v>556</v>
      </c>
      <c r="N189" s="127">
        <v>42599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5">
        <v>24</v>
      </c>
      <c r="B190" s="106">
        <v>42067</v>
      </c>
      <c r="C190" s="106"/>
      <c r="D190" s="107" t="s">
        <v>375</v>
      </c>
      <c r="E190" s="108" t="s">
        <v>580</v>
      </c>
      <c r="F190" s="109">
        <v>235</v>
      </c>
      <c r="G190" s="109"/>
      <c r="H190" s="110">
        <v>77</v>
      </c>
      <c r="I190" s="128" t="s">
        <v>618</v>
      </c>
      <c r="J190" s="129" t="s">
        <v>619</v>
      </c>
      <c r="K190" s="130">
        <f t="shared" si="107"/>
        <v>-158</v>
      </c>
      <c r="L190" s="131">
        <f t="shared" si="108"/>
        <v>-0.67234042553191486</v>
      </c>
      <c r="M190" s="132" t="s">
        <v>620</v>
      </c>
      <c r="N190" s="133">
        <v>43522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25</v>
      </c>
      <c r="B191" s="102">
        <v>42067</v>
      </c>
      <c r="C191" s="102"/>
      <c r="D191" s="103" t="s">
        <v>453</v>
      </c>
      <c r="E191" s="104" t="s">
        <v>580</v>
      </c>
      <c r="F191" s="105">
        <v>185</v>
      </c>
      <c r="G191" s="104"/>
      <c r="H191" s="104">
        <v>224</v>
      </c>
      <c r="I191" s="122" t="s">
        <v>621</v>
      </c>
      <c r="J191" s="123" t="s">
        <v>582</v>
      </c>
      <c r="K191" s="124">
        <f t="shared" si="107"/>
        <v>39</v>
      </c>
      <c r="L191" s="125">
        <f t="shared" si="108"/>
        <v>0.21081081081081082</v>
      </c>
      <c r="M191" s="126" t="s">
        <v>556</v>
      </c>
      <c r="N191" s="127">
        <v>42647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339">
        <v>26</v>
      </c>
      <c r="B192" s="111">
        <v>42090</v>
      </c>
      <c r="C192" s="111"/>
      <c r="D192" s="112" t="s">
        <v>622</v>
      </c>
      <c r="E192" s="113" t="s">
        <v>580</v>
      </c>
      <c r="F192" s="114">
        <v>49.5</v>
      </c>
      <c r="G192" s="115"/>
      <c r="H192" s="115">
        <v>15.85</v>
      </c>
      <c r="I192" s="115">
        <v>67</v>
      </c>
      <c r="J192" s="134" t="s">
        <v>623</v>
      </c>
      <c r="K192" s="115">
        <f t="shared" si="107"/>
        <v>-33.65</v>
      </c>
      <c r="L192" s="135">
        <f t="shared" si="108"/>
        <v>-0.67979797979797973</v>
      </c>
      <c r="M192" s="132" t="s">
        <v>620</v>
      </c>
      <c r="N192" s="136">
        <v>43627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27</v>
      </c>
      <c r="B193" s="102">
        <v>42093</v>
      </c>
      <c r="C193" s="102"/>
      <c r="D193" s="103" t="s">
        <v>624</v>
      </c>
      <c r="E193" s="104" t="s">
        <v>580</v>
      </c>
      <c r="F193" s="105">
        <v>183.5</v>
      </c>
      <c r="G193" s="104"/>
      <c r="H193" s="104">
        <v>219</v>
      </c>
      <c r="I193" s="122">
        <v>218</v>
      </c>
      <c r="J193" s="123" t="s">
        <v>625</v>
      </c>
      <c r="K193" s="124">
        <f t="shared" si="107"/>
        <v>35.5</v>
      </c>
      <c r="L193" s="125">
        <f t="shared" si="108"/>
        <v>0.19346049046321526</v>
      </c>
      <c r="M193" s="126" t="s">
        <v>556</v>
      </c>
      <c r="N193" s="127">
        <v>42103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28</v>
      </c>
      <c r="B194" s="102">
        <v>42114</v>
      </c>
      <c r="C194" s="102"/>
      <c r="D194" s="103" t="s">
        <v>626</v>
      </c>
      <c r="E194" s="104" t="s">
        <v>580</v>
      </c>
      <c r="F194" s="105">
        <f>(227+237)/2</f>
        <v>232</v>
      </c>
      <c r="G194" s="104"/>
      <c r="H194" s="104">
        <v>298</v>
      </c>
      <c r="I194" s="122">
        <v>298</v>
      </c>
      <c r="J194" s="123" t="s">
        <v>582</v>
      </c>
      <c r="K194" s="124">
        <f t="shared" si="107"/>
        <v>66</v>
      </c>
      <c r="L194" s="125">
        <f t="shared" si="108"/>
        <v>0.28448275862068967</v>
      </c>
      <c r="M194" s="126" t="s">
        <v>556</v>
      </c>
      <c r="N194" s="127">
        <v>42823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29</v>
      </c>
      <c r="B195" s="102">
        <v>42128</v>
      </c>
      <c r="C195" s="102"/>
      <c r="D195" s="103" t="s">
        <v>627</v>
      </c>
      <c r="E195" s="104" t="s">
        <v>557</v>
      </c>
      <c r="F195" s="105">
        <v>385</v>
      </c>
      <c r="G195" s="104"/>
      <c r="H195" s="104">
        <f>212.5+331</f>
        <v>543.5</v>
      </c>
      <c r="I195" s="122">
        <v>510</v>
      </c>
      <c r="J195" s="123" t="s">
        <v>628</v>
      </c>
      <c r="K195" s="124">
        <f t="shared" si="107"/>
        <v>158.5</v>
      </c>
      <c r="L195" s="125">
        <f t="shared" si="108"/>
        <v>0.41168831168831171</v>
      </c>
      <c r="M195" s="126" t="s">
        <v>556</v>
      </c>
      <c r="N195" s="127">
        <v>42235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4">
        <v>30</v>
      </c>
      <c r="B196" s="102">
        <v>42128</v>
      </c>
      <c r="C196" s="102"/>
      <c r="D196" s="103" t="s">
        <v>629</v>
      </c>
      <c r="E196" s="104" t="s">
        <v>557</v>
      </c>
      <c r="F196" s="105">
        <v>115.5</v>
      </c>
      <c r="G196" s="104"/>
      <c r="H196" s="104">
        <v>146</v>
      </c>
      <c r="I196" s="122">
        <v>142</v>
      </c>
      <c r="J196" s="123" t="s">
        <v>630</v>
      </c>
      <c r="K196" s="124">
        <f t="shared" si="107"/>
        <v>30.5</v>
      </c>
      <c r="L196" s="125">
        <f t="shared" si="108"/>
        <v>0.26406926406926406</v>
      </c>
      <c r="M196" s="126" t="s">
        <v>556</v>
      </c>
      <c r="N196" s="127">
        <v>42202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31</v>
      </c>
      <c r="B197" s="102">
        <v>42151</v>
      </c>
      <c r="C197" s="102"/>
      <c r="D197" s="103" t="s">
        <v>631</v>
      </c>
      <c r="E197" s="104" t="s">
        <v>557</v>
      </c>
      <c r="F197" s="105">
        <v>237.5</v>
      </c>
      <c r="G197" s="104"/>
      <c r="H197" s="104">
        <v>279.5</v>
      </c>
      <c r="I197" s="122">
        <v>278</v>
      </c>
      <c r="J197" s="123" t="s">
        <v>582</v>
      </c>
      <c r="K197" s="124">
        <f t="shared" si="107"/>
        <v>42</v>
      </c>
      <c r="L197" s="125">
        <f t="shared" si="108"/>
        <v>0.17684210526315788</v>
      </c>
      <c r="M197" s="126" t="s">
        <v>556</v>
      </c>
      <c r="N197" s="127">
        <v>42222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4">
        <v>32</v>
      </c>
      <c r="B198" s="102">
        <v>42174</v>
      </c>
      <c r="C198" s="102"/>
      <c r="D198" s="103" t="s">
        <v>601</v>
      </c>
      <c r="E198" s="104" t="s">
        <v>580</v>
      </c>
      <c r="F198" s="105">
        <v>340</v>
      </c>
      <c r="G198" s="104"/>
      <c r="H198" s="104">
        <v>448</v>
      </c>
      <c r="I198" s="122">
        <v>448</v>
      </c>
      <c r="J198" s="123" t="s">
        <v>582</v>
      </c>
      <c r="K198" s="124">
        <f t="shared" si="107"/>
        <v>108</v>
      </c>
      <c r="L198" s="125">
        <f t="shared" si="108"/>
        <v>0.31764705882352939</v>
      </c>
      <c r="M198" s="126" t="s">
        <v>556</v>
      </c>
      <c r="N198" s="127">
        <v>43018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4">
        <v>33</v>
      </c>
      <c r="B199" s="102">
        <v>42191</v>
      </c>
      <c r="C199" s="102"/>
      <c r="D199" s="103" t="s">
        <v>632</v>
      </c>
      <c r="E199" s="104" t="s">
        <v>580</v>
      </c>
      <c r="F199" s="105">
        <v>390</v>
      </c>
      <c r="G199" s="104"/>
      <c r="H199" s="104">
        <v>460</v>
      </c>
      <c r="I199" s="122">
        <v>460</v>
      </c>
      <c r="J199" s="123" t="s">
        <v>582</v>
      </c>
      <c r="K199" s="124">
        <f t="shared" ref="K199:K219" si="109">H199-F199</f>
        <v>70</v>
      </c>
      <c r="L199" s="125">
        <f t="shared" ref="L199:L219" si="110">K199/F199</f>
        <v>0.17948717948717949</v>
      </c>
      <c r="M199" s="126" t="s">
        <v>556</v>
      </c>
      <c r="N199" s="127">
        <v>42478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5">
        <v>34</v>
      </c>
      <c r="B200" s="106">
        <v>42195</v>
      </c>
      <c r="C200" s="106"/>
      <c r="D200" s="107" t="s">
        <v>633</v>
      </c>
      <c r="E200" s="108" t="s">
        <v>580</v>
      </c>
      <c r="F200" s="109">
        <v>122.5</v>
      </c>
      <c r="G200" s="109"/>
      <c r="H200" s="110">
        <v>61</v>
      </c>
      <c r="I200" s="128">
        <v>172</v>
      </c>
      <c r="J200" s="129" t="s">
        <v>634</v>
      </c>
      <c r="K200" s="130">
        <f t="shared" si="109"/>
        <v>-61.5</v>
      </c>
      <c r="L200" s="131">
        <f t="shared" si="110"/>
        <v>-0.50204081632653064</v>
      </c>
      <c r="M200" s="132" t="s">
        <v>620</v>
      </c>
      <c r="N200" s="133">
        <v>43333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35</v>
      </c>
      <c r="B201" s="102">
        <v>42219</v>
      </c>
      <c r="C201" s="102"/>
      <c r="D201" s="103" t="s">
        <v>635</v>
      </c>
      <c r="E201" s="104" t="s">
        <v>580</v>
      </c>
      <c r="F201" s="105">
        <v>297.5</v>
      </c>
      <c r="G201" s="104"/>
      <c r="H201" s="104">
        <v>350</v>
      </c>
      <c r="I201" s="122">
        <v>360</v>
      </c>
      <c r="J201" s="123" t="s">
        <v>636</v>
      </c>
      <c r="K201" s="124">
        <f t="shared" si="109"/>
        <v>52.5</v>
      </c>
      <c r="L201" s="125">
        <f t="shared" si="110"/>
        <v>0.17647058823529413</v>
      </c>
      <c r="M201" s="126" t="s">
        <v>556</v>
      </c>
      <c r="N201" s="127">
        <v>42232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4">
        <v>36</v>
      </c>
      <c r="B202" s="102">
        <v>42219</v>
      </c>
      <c r="C202" s="102"/>
      <c r="D202" s="103" t="s">
        <v>637</v>
      </c>
      <c r="E202" s="104" t="s">
        <v>580</v>
      </c>
      <c r="F202" s="105">
        <v>115.5</v>
      </c>
      <c r="G202" s="104"/>
      <c r="H202" s="104">
        <v>149</v>
      </c>
      <c r="I202" s="122">
        <v>140</v>
      </c>
      <c r="J202" s="137" t="s">
        <v>638</v>
      </c>
      <c r="K202" s="124">
        <f t="shared" si="109"/>
        <v>33.5</v>
      </c>
      <c r="L202" s="125">
        <f t="shared" si="110"/>
        <v>0.29004329004329005</v>
      </c>
      <c r="M202" s="126" t="s">
        <v>556</v>
      </c>
      <c r="N202" s="127">
        <v>42740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37</v>
      </c>
      <c r="B203" s="102">
        <v>42251</v>
      </c>
      <c r="C203" s="102"/>
      <c r="D203" s="103" t="s">
        <v>631</v>
      </c>
      <c r="E203" s="104" t="s">
        <v>580</v>
      </c>
      <c r="F203" s="105">
        <v>226</v>
      </c>
      <c r="G203" s="104"/>
      <c r="H203" s="104">
        <v>292</v>
      </c>
      <c r="I203" s="122">
        <v>292</v>
      </c>
      <c r="J203" s="123" t="s">
        <v>639</v>
      </c>
      <c r="K203" s="124">
        <f t="shared" si="109"/>
        <v>66</v>
      </c>
      <c r="L203" s="125">
        <f t="shared" si="110"/>
        <v>0.29203539823008851</v>
      </c>
      <c r="M203" s="126" t="s">
        <v>556</v>
      </c>
      <c r="N203" s="127">
        <v>42286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38</v>
      </c>
      <c r="B204" s="102">
        <v>42254</v>
      </c>
      <c r="C204" s="102"/>
      <c r="D204" s="103" t="s">
        <v>626</v>
      </c>
      <c r="E204" s="104" t="s">
        <v>580</v>
      </c>
      <c r="F204" s="105">
        <v>232.5</v>
      </c>
      <c r="G204" s="104"/>
      <c r="H204" s="104">
        <v>312.5</v>
      </c>
      <c r="I204" s="122">
        <v>310</v>
      </c>
      <c r="J204" s="123" t="s">
        <v>582</v>
      </c>
      <c r="K204" s="124">
        <f t="shared" si="109"/>
        <v>80</v>
      </c>
      <c r="L204" s="125">
        <f t="shared" si="110"/>
        <v>0.34408602150537637</v>
      </c>
      <c r="M204" s="126" t="s">
        <v>556</v>
      </c>
      <c r="N204" s="127">
        <v>42823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39</v>
      </c>
      <c r="B205" s="102">
        <v>42268</v>
      </c>
      <c r="C205" s="102"/>
      <c r="D205" s="103" t="s">
        <v>640</v>
      </c>
      <c r="E205" s="104" t="s">
        <v>580</v>
      </c>
      <c r="F205" s="105">
        <v>196.5</v>
      </c>
      <c r="G205" s="104"/>
      <c r="H205" s="104">
        <v>238</v>
      </c>
      <c r="I205" s="122">
        <v>238</v>
      </c>
      <c r="J205" s="123" t="s">
        <v>639</v>
      </c>
      <c r="K205" s="124">
        <f t="shared" si="109"/>
        <v>41.5</v>
      </c>
      <c r="L205" s="125">
        <f t="shared" si="110"/>
        <v>0.21119592875318066</v>
      </c>
      <c r="M205" s="126" t="s">
        <v>556</v>
      </c>
      <c r="N205" s="127">
        <v>42291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4">
        <v>40</v>
      </c>
      <c r="B206" s="102">
        <v>42271</v>
      </c>
      <c r="C206" s="102"/>
      <c r="D206" s="103" t="s">
        <v>579</v>
      </c>
      <c r="E206" s="104" t="s">
        <v>580</v>
      </c>
      <c r="F206" s="105">
        <v>65</v>
      </c>
      <c r="G206" s="104"/>
      <c r="H206" s="104">
        <v>82</v>
      </c>
      <c r="I206" s="122">
        <v>82</v>
      </c>
      <c r="J206" s="123" t="s">
        <v>639</v>
      </c>
      <c r="K206" s="124">
        <f t="shared" si="109"/>
        <v>17</v>
      </c>
      <c r="L206" s="125">
        <f t="shared" si="110"/>
        <v>0.26153846153846155</v>
      </c>
      <c r="M206" s="126" t="s">
        <v>556</v>
      </c>
      <c r="N206" s="127">
        <v>42578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4">
        <v>41</v>
      </c>
      <c r="B207" s="102">
        <v>42291</v>
      </c>
      <c r="C207" s="102"/>
      <c r="D207" s="103" t="s">
        <v>641</v>
      </c>
      <c r="E207" s="104" t="s">
        <v>580</v>
      </c>
      <c r="F207" s="105">
        <v>144</v>
      </c>
      <c r="G207" s="104"/>
      <c r="H207" s="104">
        <v>182.5</v>
      </c>
      <c r="I207" s="122">
        <v>181</v>
      </c>
      <c r="J207" s="123" t="s">
        <v>639</v>
      </c>
      <c r="K207" s="124">
        <f t="shared" si="109"/>
        <v>38.5</v>
      </c>
      <c r="L207" s="125">
        <f t="shared" si="110"/>
        <v>0.2673611111111111</v>
      </c>
      <c r="M207" s="126" t="s">
        <v>556</v>
      </c>
      <c r="N207" s="127">
        <v>42817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4">
        <v>42</v>
      </c>
      <c r="B208" s="102">
        <v>42291</v>
      </c>
      <c r="C208" s="102"/>
      <c r="D208" s="103" t="s">
        <v>642</v>
      </c>
      <c r="E208" s="104" t="s">
        <v>580</v>
      </c>
      <c r="F208" s="105">
        <v>264</v>
      </c>
      <c r="G208" s="104"/>
      <c r="H208" s="104">
        <v>311</v>
      </c>
      <c r="I208" s="122">
        <v>311</v>
      </c>
      <c r="J208" s="123" t="s">
        <v>639</v>
      </c>
      <c r="K208" s="124">
        <f t="shared" si="109"/>
        <v>47</v>
      </c>
      <c r="L208" s="125">
        <f t="shared" si="110"/>
        <v>0.17803030303030304</v>
      </c>
      <c r="M208" s="126" t="s">
        <v>556</v>
      </c>
      <c r="N208" s="127">
        <v>42604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4">
        <v>43</v>
      </c>
      <c r="B209" s="102">
        <v>42318</v>
      </c>
      <c r="C209" s="102"/>
      <c r="D209" s="103" t="s">
        <v>643</v>
      </c>
      <c r="E209" s="104" t="s">
        <v>557</v>
      </c>
      <c r="F209" s="105">
        <v>549.5</v>
      </c>
      <c r="G209" s="104"/>
      <c r="H209" s="104">
        <v>630</v>
      </c>
      <c r="I209" s="122">
        <v>630</v>
      </c>
      <c r="J209" s="123" t="s">
        <v>639</v>
      </c>
      <c r="K209" s="124">
        <f t="shared" si="109"/>
        <v>80.5</v>
      </c>
      <c r="L209" s="125">
        <f t="shared" si="110"/>
        <v>0.1464968152866242</v>
      </c>
      <c r="M209" s="126" t="s">
        <v>556</v>
      </c>
      <c r="N209" s="127">
        <v>42419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4">
        <v>44</v>
      </c>
      <c r="B210" s="102">
        <v>42342</v>
      </c>
      <c r="C210" s="102"/>
      <c r="D210" s="103" t="s">
        <v>644</v>
      </c>
      <c r="E210" s="104" t="s">
        <v>580</v>
      </c>
      <c r="F210" s="105">
        <v>1027.5</v>
      </c>
      <c r="G210" s="104"/>
      <c r="H210" s="104">
        <v>1315</v>
      </c>
      <c r="I210" s="122">
        <v>1250</v>
      </c>
      <c r="J210" s="123" t="s">
        <v>639</v>
      </c>
      <c r="K210" s="124">
        <f t="shared" si="109"/>
        <v>287.5</v>
      </c>
      <c r="L210" s="125">
        <f t="shared" si="110"/>
        <v>0.27980535279805352</v>
      </c>
      <c r="M210" s="126" t="s">
        <v>556</v>
      </c>
      <c r="N210" s="127">
        <v>43244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4">
        <v>45</v>
      </c>
      <c r="B211" s="102">
        <v>42367</v>
      </c>
      <c r="C211" s="102"/>
      <c r="D211" s="103" t="s">
        <v>645</v>
      </c>
      <c r="E211" s="104" t="s">
        <v>580</v>
      </c>
      <c r="F211" s="105">
        <v>465</v>
      </c>
      <c r="G211" s="104"/>
      <c r="H211" s="104">
        <v>540</v>
      </c>
      <c r="I211" s="122">
        <v>540</v>
      </c>
      <c r="J211" s="123" t="s">
        <v>639</v>
      </c>
      <c r="K211" s="124">
        <f t="shared" si="109"/>
        <v>75</v>
      </c>
      <c r="L211" s="125">
        <f t="shared" si="110"/>
        <v>0.16129032258064516</v>
      </c>
      <c r="M211" s="126" t="s">
        <v>556</v>
      </c>
      <c r="N211" s="127">
        <v>42530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4">
        <v>46</v>
      </c>
      <c r="B212" s="102">
        <v>42380</v>
      </c>
      <c r="C212" s="102"/>
      <c r="D212" s="103" t="s">
        <v>376</v>
      </c>
      <c r="E212" s="104" t="s">
        <v>557</v>
      </c>
      <c r="F212" s="105">
        <v>81</v>
      </c>
      <c r="G212" s="104"/>
      <c r="H212" s="104">
        <v>110</v>
      </c>
      <c r="I212" s="122">
        <v>110</v>
      </c>
      <c r="J212" s="123" t="s">
        <v>639</v>
      </c>
      <c r="K212" s="124">
        <f t="shared" si="109"/>
        <v>29</v>
      </c>
      <c r="L212" s="125">
        <f t="shared" si="110"/>
        <v>0.35802469135802467</v>
      </c>
      <c r="M212" s="126" t="s">
        <v>556</v>
      </c>
      <c r="N212" s="127">
        <v>42745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47</v>
      </c>
      <c r="B213" s="102">
        <v>42382</v>
      </c>
      <c r="C213" s="102"/>
      <c r="D213" s="103" t="s">
        <v>646</v>
      </c>
      <c r="E213" s="104" t="s">
        <v>557</v>
      </c>
      <c r="F213" s="105">
        <v>417.5</v>
      </c>
      <c r="G213" s="104"/>
      <c r="H213" s="104">
        <v>547</v>
      </c>
      <c r="I213" s="122">
        <v>535</v>
      </c>
      <c r="J213" s="123" t="s">
        <v>639</v>
      </c>
      <c r="K213" s="124">
        <f t="shared" si="109"/>
        <v>129.5</v>
      </c>
      <c r="L213" s="125">
        <f t="shared" si="110"/>
        <v>0.31017964071856285</v>
      </c>
      <c r="M213" s="126" t="s">
        <v>556</v>
      </c>
      <c r="N213" s="127">
        <v>42578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4">
        <v>48</v>
      </c>
      <c r="B214" s="102">
        <v>42408</v>
      </c>
      <c r="C214" s="102"/>
      <c r="D214" s="103" t="s">
        <v>647</v>
      </c>
      <c r="E214" s="104" t="s">
        <v>580</v>
      </c>
      <c r="F214" s="105">
        <v>650</v>
      </c>
      <c r="G214" s="104"/>
      <c r="H214" s="104">
        <v>800</v>
      </c>
      <c r="I214" s="122">
        <v>800</v>
      </c>
      <c r="J214" s="123" t="s">
        <v>639</v>
      </c>
      <c r="K214" s="124">
        <f t="shared" si="109"/>
        <v>150</v>
      </c>
      <c r="L214" s="125">
        <f t="shared" si="110"/>
        <v>0.23076923076923078</v>
      </c>
      <c r="M214" s="126" t="s">
        <v>556</v>
      </c>
      <c r="N214" s="127">
        <v>43154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4">
        <v>49</v>
      </c>
      <c r="B215" s="102">
        <v>42433</v>
      </c>
      <c r="C215" s="102"/>
      <c r="D215" s="103" t="s">
        <v>193</v>
      </c>
      <c r="E215" s="104" t="s">
        <v>580</v>
      </c>
      <c r="F215" s="105">
        <v>437.5</v>
      </c>
      <c r="G215" s="104"/>
      <c r="H215" s="104">
        <v>504.5</v>
      </c>
      <c r="I215" s="122">
        <v>522</v>
      </c>
      <c r="J215" s="123" t="s">
        <v>648</v>
      </c>
      <c r="K215" s="124">
        <f t="shared" si="109"/>
        <v>67</v>
      </c>
      <c r="L215" s="125">
        <f t="shared" si="110"/>
        <v>0.15314285714285714</v>
      </c>
      <c r="M215" s="126" t="s">
        <v>556</v>
      </c>
      <c r="N215" s="127">
        <v>42480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50</v>
      </c>
      <c r="B216" s="102">
        <v>42438</v>
      </c>
      <c r="C216" s="102"/>
      <c r="D216" s="103" t="s">
        <v>649</v>
      </c>
      <c r="E216" s="104" t="s">
        <v>580</v>
      </c>
      <c r="F216" s="105">
        <v>189.5</v>
      </c>
      <c r="G216" s="104"/>
      <c r="H216" s="104">
        <v>218</v>
      </c>
      <c r="I216" s="122">
        <v>218</v>
      </c>
      <c r="J216" s="123" t="s">
        <v>639</v>
      </c>
      <c r="K216" s="124">
        <f t="shared" si="109"/>
        <v>28.5</v>
      </c>
      <c r="L216" s="125">
        <f t="shared" si="110"/>
        <v>0.15039577836411611</v>
      </c>
      <c r="M216" s="126" t="s">
        <v>556</v>
      </c>
      <c r="N216" s="127">
        <v>43034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339">
        <v>51</v>
      </c>
      <c r="B217" s="111">
        <v>42471</v>
      </c>
      <c r="C217" s="111"/>
      <c r="D217" s="112" t="s">
        <v>650</v>
      </c>
      <c r="E217" s="113" t="s">
        <v>580</v>
      </c>
      <c r="F217" s="114">
        <v>36.5</v>
      </c>
      <c r="G217" s="115"/>
      <c r="H217" s="115">
        <v>15.85</v>
      </c>
      <c r="I217" s="115">
        <v>60</v>
      </c>
      <c r="J217" s="134" t="s">
        <v>651</v>
      </c>
      <c r="K217" s="130">
        <f t="shared" si="109"/>
        <v>-20.65</v>
      </c>
      <c r="L217" s="164">
        <f t="shared" si="110"/>
        <v>-0.5657534246575342</v>
      </c>
      <c r="M217" s="132" t="s">
        <v>620</v>
      </c>
      <c r="N217" s="165">
        <v>43627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4">
        <v>52</v>
      </c>
      <c r="B218" s="102">
        <v>42472</v>
      </c>
      <c r="C218" s="102"/>
      <c r="D218" s="103" t="s">
        <v>652</v>
      </c>
      <c r="E218" s="104" t="s">
        <v>580</v>
      </c>
      <c r="F218" s="105">
        <v>93</v>
      </c>
      <c r="G218" s="104"/>
      <c r="H218" s="104">
        <v>149</v>
      </c>
      <c r="I218" s="122">
        <v>140</v>
      </c>
      <c r="J218" s="137" t="s">
        <v>653</v>
      </c>
      <c r="K218" s="124">
        <f t="shared" si="109"/>
        <v>56</v>
      </c>
      <c r="L218" s="125">
        <f t="shared" si="110"/>
        <v>0.60215053763440862</v>
      </c>
      <c r="M218" s="126" t="s">
        <v>556</v>
      </c>
      <c r="N218" s="127">
        <v>42740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4">
        <v>53</v>
      </c>
      <c r="B219" s="102">
        <v>42472</v>
      </c>
      <c r="C219" s="102"/>
      <c r="D219" s="103" t="s">
        <v>654</v>
      </c>
      <c r="E219" s="104" t="s">
        <v>580</v>
      </c>
      <c r="F219" s="105">
        <v>130</v>
      </c>
      <c r="G219" s="104"/>
      <c r="H219" s="104">
        <v>150</v>
      </c>
      <c r="I219" s="122" t="s">
        <v>655</v>
      </c>
      <c r="J219" s="123" t="s">
        <v>639</v>
      </c>
      <c r="K219" s="124">
        <f t="shared" si="109"/>
        <v>20</v>
      </c>
      <c r="L219" s="125">
        <f t="shared" si="110"/>
        <v>0.15384615384615385</v>
      </c>
      <c r="M219" s="126" t="s">
        <v>556</v>
      </c>
      <c r="N219" s="127">
        <v>42564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4">
        <v>54</v>
      </c>
      <c r="B220" s="102">
        <v>42473</v>
      </c>
      <c r="C220" s="102"/>
      <c r="D220" s="103" t="s">
        <v>344</v>
      </c>
      <c r="E220" s="104" t="s">
        <v>580</v>
      </c>
      <c r="F220" s="105">
        <v>196</v>
      </c>
      <c r="G220" s="104"/>
      <c r="H220" s="104">
        <v>299</v>
      </c>
      <c r="I220" s="122">
        <v>299</v>
      </c>
      <c r="J220" s="123" t="s">
        <v>639</v>
      </c>
      <c r="K220" s="124">
        <v>103</v>
      </c>
      <c r="L220" s="125">
        <v>0.52551020408163296</v>
      </c>
      <c r="M220" s="126" t="s">
        <v>556</v>
      </c>
      <c r="N220" s="127">
        <v>42620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4">
        <v>55</v>
      </c>
      <c r="B221" s="102">
        <v>42473</v>
      </c>
      <c r="C221" s="102"/>
      <c r="D221" s="103" t="s">
        <v>713</v>
      </c>
      <c r="E221" s="104" t="s">
        <v>580</v>
      </c>
      <c r="F221" s="105">
        <v>88</v>
      </c>
      <c r="G221" s="104"/>
      <c r="H221" s="104">
        <v>103</v>
      </c>
      <c r="I221" s="122">
        <v>103</v>
      </c>
      <c r="J221" s="123" t="s">
        <v>639</v>
      </c>
      <c r="K221" s="124">
        <v>15</v>
      </c>
      <c r="L221" s="125">
        <v>0.170454545454545</v>
      </c>
      <c r="M221" s="126" t="s">
        <v>556</v>
      </c>
      <c r="N221" s="127">
        <v>42530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4">
        <v>56</v>
      </c>
      <c r="B222" s="102">
        <v>42492</v>
      </c>
      <c r="C222" s="102"/>
      <c r="D222" s="103" t="s">
        <v>656</v>
      </c>
      <c r="E222" s="104" t="s">
        <v>580</v>
      </c>
      <c r="F222" s="105">
        <v>127.5</v>
      </c>
      <c r="G222" s="104"/>
      <c r="H222" s="104">
        <v>148</v>
      </c>
      <c r="I222" s="122" t="s">
        <v>657</v>
      </c>
      <c r="J222" s="123" t="s">
        <v>639</v>
      </c>
      <c r="K222" s="124">
        <f>H222-F222</f>
        <v>20.5</v>
      </c>
      <c r="L222" s="125">
        <f>K222/F222</f>
        <v>0.16078431372549021</v>
      </c>
      <c r="M222" s="126" t="s">
        <v>556</v>
      </c>
      <c r="N222" s="127">
        <v>42564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4">
        <v>57</v>
      </c>
      <c r="B223" s="102">
        <v>42493</v>
      </c>
      <c r="C223" s="102"/>
      <c r="D223" s="103" t="s">
        <v>658</v>
      </c>
      <c r="E223" s="104" t="s">
        <v>580</v>
      </c>
      <c r="F223" s="105">
        <v>675</v>
      </c>
      <c r="G223" s="104"/>
      <c r="H223" s="104">
        <v>815</v>
      </c>
      <c r="I223" s="122" t="s">
        <v>659</v>
      </c>
      <c r="J223" s="123" t="s">
        <v>639</v>
      </c>
      <c r="K223" s="124">
        <f>H223-F223</f>
        <v>140</v>
      </c>
      <c r="L223" s="125">
        <f>K223/F223</f>
        <v>0.2074074074074074</v>
      </c>
      <c r="M223" s="126" t="s">
        <v>556</v>
      </c>
      <c r="N223" s="127">
        <v>43154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5">
        <v>58</v>
      </c>
      <c r="B224" s="106">
        <v>42522</v>
      </c>
      <c r="C224" s="106"/>
      <c r="D224" s="107" t="s">
        <v>714</v>
      </c>
      <c r="E224" s="108" t="s">
        <v>580</v>
      </c>
      <c r="F224" s="109">
        <v>500</v>
      </c>
      <c r="G224" s="109"/>
      <c r="H224" s="110">
        <v>232.5</v>
      </c>
      <c r="I224" s="128" t="s">
        <v>715</v>
      </c>
      <c r="J224" s="129" t="s">
        <v>716</v>
      </c>
      <c r="K224" s="130">
        <f>H224-F224</f>
        <v>-267.5</v>
      </c>
      <c r="L224" s="131">
        <f>K224/F224</f>
        <v>-0.53500000000000003</v>
      </c>
      <c r="M224" s="132" t="s">
        <v>620</v>
      </c>
      <c r="N224" s="133">
        <v>43735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4">
        <v>59</v>
      </c>
      <c r="B225" s="102">
        <v>42527</v>
      </c>
      <c r="C225" s="102"/>
      <c r="D225" s="103" t="s">
        <v>660</v>
      </c>
      <c r="E225" s="104" t="s">
        <v>580</v>
      </c>
      <c r="F225" s="105">
        <v>110</v>
      </c>
      <c r="G225" s="104"/>
      <c r="H225" s="104">
        <v>126.5</v>
      </c>
      <c r="I225" s="122">
        <v>125</v>
      </c>
      <c r="J225" s="123" t="s">
        <v>589</v>
      </c>
      <c r="K225" s="124">
        <f>H225-F225</f>
        <v>16.5</v>
      </c>
      <c r="L225" s="125">
        <f>K225/F225</f>
        <v>0.15</v>
      </c>
      <c r="M225" s="126" t="s">
        <v>556</v>
      </c>
      <c r="N225" s="127">
        <v>42552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4">
        <v>60</v>
      </c>
      <c r="B226" s="102">
        <v>42538</v>
      </c>
      <c r="C226" s="102"/>
      <c r="D226" s="103" t="s">
        <v>661</v>
      </c>
      <c r="E226" s="104" t="s">
        <v>580</v>
      </c>
      <c r="F226" s="105">
        <v>44</v>
      </c>
      <c r="G226" s="104"/>
      <c r="H226" s="104">
        <v>69.5</v>
      </c>
      <c r="I226" s="122">
        <v>69.5</v>
      </c>
      <c r="J226" s="123" t="s">
        <v>662</v>
      </c>
      <c r="K226" s="124">
        <f>H226-F226</f>
        <v>25.5</v>
      </c>
      <c r="L226" s="125">
        <f>K226/F226</f>
        <v>0.57954545454545459</v>
      </c>
      <c r="M226" s="126" t="s">
        <v>556</v>
      </c>
      <c r="N226" s="127">
        <v>42977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4">
        <v>61</v>
      </c>
      <c r="B227" s="102">
        <v>42549</v>
      </c>
      <c r="C227" s="102"/>
      <c r="D227" s="144" t="s">
        <v>717</v>
      </c>
      <c r="E227" s="104" t="s">
        <v>580</v>
      </c>
      <c r="F227" s="105">
        <v>262.5</v>
      </c>
      <c r="G227" s="104"/>
      <c r="H227" s="104">
        <v>340</v>
      </c>
      <c r="I227" s="122">
        <v>333</v>
      </c>
      <c r="J227" s="123" t="s">
        <v>718</v>
      </c>
      <c r="K227" s="124">
        <v>77.5</v>
      </c>
      <c r="L227" s="125">
        <v>0.29523809523809502</v>
      </c>
      <c r="M227" s="126" t="s">
        <v>556</v>
      </c>
      <c r="N227" s="127">
        <v>43017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4">
        <v>62</v>
      </c>
      <c r="B228" s="102">
        <v>42549</v>
      </c>
      <c r="C228" s="102"/>
      <c r="D228" s="144" t="s">
        <v>719</v>
      </c>
      <c r="E228" s="104" t="s">
        <v>580</v>
      </c>
      <c r="F228" s="105">
        <v>840</v>
      </c>
      <c r="G228" s="104"/>
      <c r="H228" s="104">
        <v>1230</v>
      </c>
      <c r="I228" s="122">
        <v>1230</v>
      </c>
      <c r="J228" s="123" t="s">
        <v>639</v>
      </c>
      <c r="K228" s="124">
        <v>390</v>
      </c>
      <c r="L228" s="125">
        <v>0.46428571428571402</v>
      </c>
      <c r="M228" s="126" t="s">
        <v>556</v>
      </c>
      <c r="N228" s="127">
        <v>42649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340">
        <v>63</v>
      </c>
      <c r="B229" s="139">
        <v>42556</v>
      </c>
      <c r="C229" s="139"/>
      <c r="D229" s="140" t="s">
        <v>663</v>
      </c>
      <c r="E229" s="141" t="s">
        <v>580</v>
      </c>
      <c r="F229" s="142">
        <v>395</v>
      </c>
      <c r="G229" s="143"/>
      <c r="H229" s="143">
        <f>(468.5+342.5)/2</f>
        <v>405.5</v>
      </c>
      <c r="I229" s="143">
        <v>510</v>
      </c>
      <c r="J229" s="166" t="s">
        <v>664</v>
      </c>
      <c r="K229" s="167">
        <f t="shared" ref="K229:K235" si="111">H229-F229</f>
        <v>10.5</v>
      </c>
      <c r="L229" s="168">
        <f t="shared" ref="L229:L235" si="112">K229/F229</f>
        <v>2.6582278481012658E-2</v>
      </c>
      <c r="M229" s="169" t="s">
        <v>665</v>
      </c>
      <c r="N229" s="170">
        <v>43606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5">
        <v>64</v>
      </c>
      <c r="B230" s="106">
        <v>42584</v>
      </c>
      <c r="C230" s="106"/>
      <c r="D230" s="107" t="s">
        <v>666</v>
      </c>
      <c r="E230" s="108" t="s">
        <v>557</v>
      </c>
      <c r="F230" s="109">
        <f>169.5-12.8</f>
        <v>156.69999999999999</v>
      </c>
      <c r="G230" s="109"/>
      <c r="H230" s="110">
        <v>77</v>
      </c>
      <c r="I230" s="128" t="s">
        <v>667</v>
      </c>
      <c r="J230" s="359" t="s">
        <v>795</v>
      </c>
      <c r="K230" s="130">
        <f t="shared" si="111"/>
        <v>-79.699999999999989</v>
      </c>
      <c r="L230" s="131">
        <f t="shared" si="112"/>
        <v>-0.50861518825781749</v>
      </c>
      <c r="M230" s="132" t="s">
        <v>620</v>
      </c>
      <c r="N230" s="133">
        <v>43522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5">
        <v>65</v>
      </c>
      <c r="B231" s="106">
        <v>42586</v>
      </c>
      <c r="C231" s="106"/>
      <c r="D231" s="107" t="s">
        <v>668</v>
      </c>
      <c r="E231" s="108" t="s">
        <v>580</v>
      </c>
      <c r="F231" s="109">
        <v>400</v>
      </c>
      <c r="G231" s="109"/>
      <c r="H231" s="110">
        <v>305</v>
      </c>
      <c r="I231" s="128">
        <v>475</v>
      </c>
      <c r="J231" s="129" t="s">
        <v>669</v>
      </c>
      <c r="K231" s="130">
        <f t="shared" si="111"/>
        <v>-95</v>
      </c>
      <c r="L231" s="131">
        <f t="shared" si="112"/>
        <v>-0.23749999999999999</v>
      </c>
      <c r="M231" s="132" t="s">
        <v>620</v>
      </c>
      <c r="N231" s="133">
        <v>43606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4">
        <v>66</v>
      </c>
      <c r="B232" s="102">
        <v>42593</v>
      </c>
      <c r="C232" s="102"/>
      <c r="D232" s="103" t="s">
        <v>670</v>
      </c>
      <c r="E232" s="104" t="s">
        <v>580</v>
      </c>
      <c r="F232" s="105">
        <v>86.5</v>
      </c>
      <c r="G232" s="104"/>
      <c r="H232" s="104">
        <v>130</v>
      </c>
      <c r="I232" s="122">
        <v>130</v>
      </c>
      <c r="J232" s="137" t="s">
        <v>671</v>
      </c>
      <c r="K232" s="124">
        <f t="shared" si="111"/>
        <v>43.5</v>
      </c>
      <c r="L232" s="125">
        <f t="shared" si="112"/>
        <v>0.50289017341040465</v>
      </c>
      <c r="M232" s="126" t="s">
        <v>556</v>
      </c>
      <c r="N232" s="127">
        <v>43091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5">
        <v>67</v>
      </c>
      <c r="B233" s="106">
        <v>42600</v>
      </c>
      <c r="C233" s="106"/>
      <c r="D233" s="107" t="s">
        <v>367</v>
      </c>
      <c r="E233" s="108" t="s">
        <v>580</v>
      </c>
      <c r="F233" s="109">
        <v>133.5</v>
      </c>
      <c r="G233" s="109"/>
      <c r="H233" s="110">
        <v>126.5</v>
      </c>
      <c r="I233" s="128">
        <v>178</v>
      </c>
      <c r="J233" s="129" t="s">
        <v>672</v>
      </c>
      <c r="K233" s="130">
        <f t="shared" si="111"/>
        <v>-7</v>
      </c>
      <c r="L233" s="131">
        <f t="shared" si="112"/>
        <v>-5.2434456928838954E-2</v>
      </c>
      <c r="M233" s="132" t="s">
        <v>620</v>
      </c>
      <c r="N233" s="133">
        <v>42615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4">
        <v>68</v>
      </c>
      <c r="B234" s="102">
        <v>42613</v>
      </c>
      <c r="C234" s="102"/>
      <c r="D234" s="103" t="s">
        <v>673</v>
      </c>
      <c r="E234" s="104" t="s">
        <v>580</v>
      </c>
      <c r="F234" s="105">
        <v>560</v>
      </c>
      <c r="G234" s="104"/>
      <c r="H234" s="104">
        <v>725</v>
      </c>
      <c r="I234" s="122">
        <v>725</v>
      </c>
      <c r="J234" s="123" t="s">
        <v>582</v>
      </c>
      <c r="K234" s="124">
        <f t="shared" si="111"/>
        <v>165</v>
      </c>
      <c r="L234" s="125">
        <f t="shared" si="112"/>
        <v>0.29464285714285715</v>
      </c>
      <c r="M234" s="126" t="s">
        <v>556</v>
      </c>
      <c r="N234" s="127">
        <v>42456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4">
        <v>69</v>
      </c>
      <c r="B235" s="102">
        <v>42614</v>
      </c>
      <c r="C235" s="102"/>
      <c r="D235" s="103" t="s">
        <v>674</v>
      </c>
      <c r="E235" s="104" t="s">
        <v>580</v>
      </c>
      <c r="F235" s="105">
        <v>160.5</v>
      </c>
      <c r="G235" s="104"/>
      <c r="H235" s="104">
        <v>210</v>
      </c>
      <c r="I235" s="122">
        <v>210</v>
      </c>
      <c r="J235" s="123" t="s">
        <v>582</v>
      </c>
      <c r="K235" s="124">
        <f t="shared" si="111"/>
        <v>49.5</v>
      </c>
      <c r="L235" s="125">
        <f t="shared" si="112"/>
        <v>0.30841121495327101</v>
      </c>
      <c r="M235" s="126" t="s">
        <v>556</v>
      </c>
      <c r="N235" s="127">
        <v>42871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4">
        <v>70</v>
      </c>
      <c r="B236" s="102">
        <v>42646</v>
      </c>
      <c r="C236" s="102"/>
      <c r="D236" s="144" t="s">
        <v>390</v>
      </c>
      <c r="E236" s="104" t="s">
        <v>580</v>
      </c>
      <c r="F236" s="105">
        <v>430</v>
      </c>
      <c r="G236" s="104"/>
      <c r="H236" s="104">
        <v>596</v>
      </c>
      <c r="I236" s="122">
        <v>575</v>
      </c>
      <c r="J236" s="123" t="s">
        <v>720</v>
      </c>
      <c r="K236" s="124">
        <v>166</v>
      </c>
      <c r="L236" s="125">
        <v>0.38604651162790699</v>
      </c>
      <c r="M236" s="126" t="s">
        <v>556</v>
      </c>
      <c r="N236" s="127">
        <v>42769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4">
        <v>71</v>
      </c>
      <c r="B237" s="102">
        <v>42657</v>
      </c>
      <c r="C237" s="102"/>
      <c r="D237" s="103" t="s">
        <v>675</v>
      </c>
      <c r="E237" s="104" t="s">
        <v>580</v>
      </c>
      <c r="F237" s="105">
        <v>280</v>
      </c>
      <c r="G237" s="104"/>
      <c r="H237" s="104">
        <v>345</v>
      </c>
      <c r="I237" s="122">
        <v>345</v>
      </c>
      <c r="J237" s="123" t="s">
        <v>582</v>
      </c>
      <c r="K237" s="124">
        <f t="shared" ref="K237:K242" si="113">H237-F237</f>
        <v>65</v>
      </c>
      <c r="L237" s="125">
        <f>K237/F237</f>
        <v>0.23214285714285715</v>
      </c>
      <c r="M237" s="126" t="s">
        <v>556</v>
      </c>
      <c r="N237" s="127">
        <v>42814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4">
        <v>72</v>
      </c>
      <c r="B238" s="102">
        <v>42657</v>
      </c>
      <c r="C238" s="102"/>
      <c r="D238" s="103" t="s">
        <v>676</v>
      </c>
      <c r="E238" s="104" t="s">
        <v>580</v>
      </c>
      <c r="F238" s="105">
        <v>245</v>
      </c>
      <c r="G238" s="104"/>
      <c r="H238" s="104">
        <v>325.5</v>
      </c>
      <c r="I238" s="122">
        <v>330</v>
      </c>
      <c r="J238" s="123" t="s">
        <v>677</v>
      </c>
      <c r="K238" s="124">
        <f t="shared" si="113"/>
        <v>80.5</v>
      </c>
      <c r="L238" s="125">
        <f>K238/F238</f>
        <v>0.32857142857142857</v>
      </c>
      <c r="M238" s="126" t="s">
        <v>556</v>
      </c>
      <c r="N238" s="127">
        <v>42769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4">
        <v>73</v>
      </c>
      <c r="B239" s="102">
        <v>42660</v>
      </c>
      <c r="C239" s="102"/>
      <c r="D239" s="103" t="s">
        <v>340</v>
      </c>
      <c r="E239" s="104" t="s">
        <v>580</v>
      </c>
      <c r="F239" s="105">
        <v>125</v>
      </c>
      <c r="G239" s="104"/>
      <c r="H239" s="104">
        <v>160</v>
      </c>
      <c r="I239" s="122">
        <v>160</v>
      </c>
      <c r="J239" s="123" t="s">
        <v>639</v>
      </c>
      <c r="K239" s="124">
        <f t="shared" si="113"/>
        <v>35</v>
      </c>
      <c r="L239" s="125">
        <v>0.28000000000000003</v>
      </c>
      <c r="M239" s="126" t="s">
        <v>556</v>
      </c>
      <c r="N239" s="127">
        <v>42803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4">
        <v>74</v>
      </c>
      <c r="B240" s="102">
        <v>42660</v>
      </c>
      <c r="C240" s="102"/>
      <c r="D240" s="103" t="s">
        <v>455</v>
      </c>
      <c r="E240" s="104" t="s">
        <v>580</v>
      </c>
      <c r="F240" s="105">
        <v>114</v>
      </c>
      <c r="G240" s="104"/>
      <c r="H240" s="104">
        <v>145</v>
      </c>
      <c r="I240" s="122">
        <v>145</v>
      </c>
      <c r="J240" s="123" t="s">
        <v>639</v>
      </c>
      <c r="K240" s="124">
        <f t="shared" si="113"/>
        <v>31</v>
      </c>
      <c r="L240" s="125">
        <f>K240/F240</f>
        <v>0.27192982456140352</v>
      </c>
      <c r="M240" s="126" t="s">
        <v>556</v>
      </c>
      <c r="N240" s="127">
        <v>42859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4">
        <v>75</v>
      </c>
      <c r="B241" s="102">
        <v>42660</v>
      </c>
      <c r="C241" s="102"/>
      <c r="D241" s="103" t="s">
        <v>678</v>
      </c>
      <c r="E241" s="104" t="s">
        <v>580</v>
      </c>
      <c r="F241" s="105">
        <v>212</v>
      </c>
      <c r="G241" s="104"/>
      <c r="H241" s="104">
        <v>280</v>
      </c>
      <c r="I241" s="122">
        <v>276</v>
      </c>
      <c r="J241" s="123" t="s">
        <v>679</v>
      </c>
      <c r="K241" s="124">
        <f t="shared" si="113"/>
        <v>68</v>
      </c>
      <c r="L241" s="125">
        <f>K241/F241</f>
        <v>0.32075471698113206</v>
      </c>
      <c r="M241" s="126" t="s">
        <v>556</v>
      </c>
      <c r="N241" s="127">
        <v>42858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4">
        <v>76</v>
      </c>
      <c r="B242" s="102">
        <v>42678</v>
      </c>
      <c r="C242" s="102"/>
      <c r="D242" s="103" t="s">
        <v>149</v>
      </c>
      <c r="E242" s="104" t="s">
        <v>580</v>
      </c>
      <c r="F242" s="105">
        <v>155</v>
      </c>
      <c r="G242" s="104"/>
      <c r="H242" s="104">
        <v>210</v>
      </c>
      <c r="I242" s="122">
        <v>210</v>
      </c>
      <c r="J242" s="123" t="s">
        <v>680</v>
      </c>
      <c r="K242" s="124">
        <f t="shared" si="113"/>
        <v>55</v>
      </c>
      <c r="L242" s="125">
        <f>K242/F242</f>
        <v>0.35483870967741937</v>
      </c>
      <c r="M242" s="126" t="s">
        <v>556</v>
      </c>
      <c r="N242" s="127">
        <v>42944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5">
        <v>77</v>
      </c>
      <c r="B243" s="106">
        <v>42710</v>
      </c>
      <c r="C243" s="106"/>
      <c r="D243" s="107" t="s">
        <v>721</v>
      </c>
      <c r="E243" s="108" t="s">
        <v>580</v>
      </c>
      <c r="F243" s="109">
        <v>150.5</v>
      </c>
      <c r="G243" s="109"/>
      <c r="H243" s="110">
        <v>72.5</v>
      </c>
      <c r="I243" s="128">
        <v>174</v>
      </c>
      <c r="J243" s="129" t="s">
        <v>722</v>
      </c>
      <c r="K243" s="130">
        <v>-78</v>
      </c>
      <c r="L243" s="131">
        <v>-0.51827242524916906</v>
      </c>
      <c r="M243" s="132" t="s">
        <v>620</v>
      </c>
      <c r="N243" s="133">
        <v>43333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4">
        <v>78</v>
      </c>
      <c r="B244" s="102">
        <v>42712</v>
      </c>
      <c r="C244" s="102"/>
      <c r="D244" s="103" t="s">
        <v>123</v>
      </c>
      <c r="E244" s="104" t="s">
        <v>580</v>
      </c>
      <c r="F244" s="105">
        <v>380</v>
      </c>
      <c r="G244" s="104"/>
      <c r="H244" s="104">
        <v>478</v>
      </c>
      <c r="I244" s="122">
        <v>468</v>
      </c>
      <c r="J244" s="123" t="s">
        <v>639</v>
      </c>
      <c r="K244" s="124">
        <f>H244-F244</f>
        <v>98</v>
      </c>
      <c r="L244" s="125">
        <f>K244/F244</f>
        <v>0.25789473684210529</v>
      </c>
      <c r="M244" s="126" t="s">
        <v>556</v>
      </c>
      <c r="N244" s="127">
        <v>43025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4">
        <v>79</v>
      </c>
      <c r="B245" s="102">
        <v>42734</v>
      </c>
      <c r="C245" s="102"/>
      <c r="D245" s="103" t="s">
        <v>244</v>
      </c>
      <c r="E245" s="104" t="s">
        <v>580</v>
      </c>
      <c r="F245" s="105">
        <v>305</v>
      </c>
      <c r="G245" s="104"/>
      <c r="H245" s="104">
        <v>375</v>
      </c>
      <c r="I245" s="122">
        <v>375</v>
      </c>
      <c r="J245" s="123" t="s">
        <v>639</v>
      </c>
      <c r="K245" s="124">
        <f>H245-F245</f>
        <v>70</v>
      </c>
      <c r="L245" s="125">
        <f>K245/F245</f>
        <v>0.22950819672131148</v>
      </c>
      <c r="M245" s="126" t="s">
        <v>556</v>
      </c>
      <c r="N245" s="127">
        <v>42768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4">
        <v>80</v>
      </c>
      <c r="B246" s="102">
        <v>42739</v>
      </c>
      <c r="C246" s="102"/>
      <c r="D246" s="103" t="s">
        <v>342</v>
      </c>
      <c r="E246" s="104" t="s">
        <v>580</v>
      </c>
      <c r="F246" s="105">
        <v>99.5</v>
      </c>
      <c r="G246" s="104"/>
      <c r="H246" s="104">
        <v>158</v>
      </c>
      <c r="I246" s="122">
        <v>158</v>
      </c>
      <c r="J246" s="123" t="s">
        <v>639</v>
      </c>
      <c r="K246" s="124">
        <f>H246-F246</f>
        <v>58.5</v>
      </c>
      <c r="L246" s="125">
        <f>K246/F246</f>
        <v>0.5879396984924623</v>
      </c>
      <c r="M246" s="126" t="s">
        <v>556</v>
      </c>
      <c r="N246" s="127">
        <v>42898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4">
        <v>81</v>
      </c>
      <c r="B247" s="102">
        <v>42739</v>
      </c>
      <c r="C247" s="102"/>
      <c r="D247" s="103" t="s">
        <v>342</v>
      </c>
      <c r="E247" s="104" t="s">
        <v>580</v>
      </c>
      <c r="F247" s="105">
        <v>99.5</v>
      </c>
      <c r="G247" s="104"/>
      <c r="H247" s="104">
        <v>158</v>
      </c>
      <c r="I247" s="122">
        <v>158</v>
      </c>
      <c r="J247" s="123" t="s">
        <v>639</v>
      </c>
      <c r="K247" s="124">
        <v>58.5</v>
      </c>
      <c r="L247" s="125">
        <v>0.58793969849246197</v>
      </c>
      <c r="M247" s="126" t="s">
        <v>556</v>
      </c>
      <c r="N247" s="127">
        <v>42898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4">
        <v>82</v>
      </c>
      <c r="B248" s="102">
        <v>42786</v>
      </c>
      <c r="C248" s="102"/>
      <c r="D248" s="103" t="s">
        <v>166</v>
      </c>
      <c r="E248" s="104" t="s">
        <v>580</v>
      </c>
      <c r="F248" s="105">
        <v>140.5</v>
      </c>
      <c r="G248" s="104"/>
      <c r="H248" s="104">
        <v>220</v>
      </c>
      <c r="I248" s="122">
        <v>220</v>
      </c>
      <c r="J248" s="123" t="s">
        <v>639</v>
      </c>
      <c r="K248" s="124">
        <f>H248-F248</f>
        <v>79.5</v>
      </c>
      <c r="L248" s="125">
        <f>K248/F248</f>
        <v>0.5658362989323843</v>
      </c>
      <c r="M248" s="126" t="s">
        <v>556</v>
      </c>
      <c r="N248" s="127">
        <v>42864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4">
        <v>83</v>
      </c>
      <c r="B249" s="102">
        <v>42786</v>
      </c>
      <c r="C249" s="102"/>
      <c r="D249" s="103" t="s">
        <v>723</v>
      </c>
      <c r="E249" s="104" t="s">
        <v>580</v>
      </c>
      <c r="F249" s="105">
        <v>202.5</v>
      </c>
      <c r="G249" s="104"/>
      <c r="H249" s="104">
        <v>234</v>
      </c>
      <c r="I249" s="122">
        <v>234</v>
      </c>
      <c r="J249" s="123" t="s">
        <v>639</v>
      </c>
      <c r="K249" s="124">
        <v>31.5</v>
      </c>
      <c r="L249" s="125">
        <v>0.155555555555556</v>
      </c>
      <c r="M249" s="126" t="s">
        <v>556</v>
      </c>
      <c r="N249" s="127">
        <v>42836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4">
        <v>84</v>
      </c>
      <c r="B250" s="102">
        <v>42818</v>
      </c>
      <c r="C250" s="102"/>
      <c r="D250" s="103" t="s">
        <v>517</v>
      </c>
      <c r="E250" s="104" t="s">
        <v>580</v>
      </c>
      <c r="F250" s="105">
        <v>300.5</v>
      </c>
      <c r="G250" s="104"/>
      <c r="H250" s="104">
        <v>417.5</v>
      </c>
      <c r="I250" s="122">
        <v>420</v>
      </c>
      <c r="J250" s="123" t="s">
        <v>681</v>
      </c>
      <c r="K250" s="124">
        <f>H250-F250</f>
        <v>117</v>
      </c>
      <c r="L250" s="125">
        <f>K250/F250</f>
        <v>0.38935108153078202</v>
      </c>
      <c r="M250" s="126" t="s">
        <v>556</v>
      </c>
      <c r="N250" s="127">
        <v>43070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94">
        <v>85</v>
      </c>
      <c r="B251" s="102">
        <v>42818</v>
      </c>
      <c r="C251" s="102"/>
      <c r="D251" s="103" t="s">
        <v>719</v>
      </c>
      <c r="E251" s="104" t="s">
        <v>580</v>
      </c>
      <c r="F251" s="105">
        <v>850</v>
      </c>
      <c r="G251" s="104"/>
      <c r="H251" s="104">
        <v>1042.5</v>
      </c>
      <c r="I251" s="122">
        <v>1023</v>
      </c>
      <c r="J251" s="123" t="s">
        <v>724</v>
      </c>
      <c r="K251" s="124">
        <v>192.5</v>
      </c>
      <c r="L251" s="125">
        <v>0.22647058823529401</v>
      </c>
      <c r="M251" s="126" t="s">
        <v>556</v>
      </c>
      <c r="N251" s="127">
        <v>42830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4">
        <v>86</v>
      </c>
      <c r="B252" s="102">
        <v>42830</v>
      </c>
      <c r="C252" s="102"/>
      <c r="D252" s="103" t="s">
        <v>471</v>
      </c>
      <c r="E252" s="104" t="s">
        <v>580</v>
      </c>
      <c r="F252" s="105">
        <v>785</v>
      </c>
      <c r="G252" s="104"/>
      <c r="H252" s="104">
        <v>930</v>
      </c>
      <c r="I252" s="122">
        <v>920</v>
      </c>
      <c r="J252" s="123" t="s">
        <v>682</v>
      </c>
      <c r="K252" s="124">
        <f>H252-F252</f>
        <v>145</v>
      </c>
      <c r="L252" s="125">
        <f>K252/F252</f>
        <v>0.18471337579617833</v>
      </c>
      <c r="M252" s="126" t="s">
        <v>556</v>
      </c>
      <c r="N252" s="127">
        <v>42976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5">
        <v>87</v>
      </c>
      <c r="B253" s="106">
        <v>42831</v>
      </c>
      <c r="C253" s="106"/>
      <c r="D253" s="107" t="s">
        <v>725</v>
      </c>
      <c r="E253" s="108" t="s">
        <v>580</v>
      </c>
      <c r="F253" s="109">
        <v>40</v>
      </c>
      <c r="G253" s="109"/>
      <c r="H253" s="110">
        <v>13.1</v>
      </c>
      <c r="I253" s="128">
        <v>60</v>
      </c>
      <c r="J253" s="134" t="s">
        <v>726</v>
      </c>
      <c r="K253" s="130">
        <v>-26.9</v>
      </c>
      <c r="L253" s="131">
        <v>-0.67249999999999999</v>
      </c>
      <c r="M253" s="132" t="s">
        <v>620</v>
      </c>
      <c r="N253" s="133">
        <v>43138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4">
        <v>88</v>
      </c>
      <c r="B254" s="102">
        <v>42837</v>
      </c>
      <c r="C254" s="102"/>
      <c r="D254" s="103" t="s">
        <v>87</v>
      </c>
      <c r="E254" s="104" t="s">
        <v>580</v>
      </c>
      <c r="F254" s="105">
        <v>289.5</v>
      </c>
      <c r="G254" s="104"/>
      <c r="H254" s="104">
        <v>354</v>
      </c>
      <c r="I254" s="122">
        <v>360</v>
      </c>
      <c r="J254" s="123" t="s">
        <v>683</v>
      </c>
      <c r="K254" s="124">
        <f t="shared" ref="K254:K262" si="114">H254-F254</f>
        <v>64.5</v>
      </c>
      <c r="L254" s="125">
        <f t="shared" ref="L254:L262" si="115">K254/F254</f>
        <v>0.22279792746113988</v>
      </c>
      <c r="M254" s="126" t="s">
        <v>556</v>
      </c>
      <c r="N254" s="127">
        <v>43040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4">
        <v>89</v>
      </c>
      <c r="B255" s="102">
        <v>42845</v>
      </c>
      <c r="C255" s="102"/>
      <c r="D255" s="103" t="s">
        <v>416</v>
      </c>
      <c r="E255" s="104" t="s">
        <v>580</v>
      </c>
      <c r="F255" s="105">
        <v>700</v>
      </c>
      <c r="G255" s="104"/>
      <c r="H255" s="104">
        <v>840</v>
      </c>
      <c r="I255" s="122">
        <v>840</v>
      </c>
      <c r="J255" s="123" t="s">
        <v>684</v>
      </c>
      <c r="K255" s="124">
        <f t="shared" si="114"/>
        <v>140</v>
      </c>
      <c r="L255" s="125">
        <f t="shared" si="115"/>
        <v>0.2</v>
      </c>
      <c r="M255" s="126" t="s">
        <v>556</v>
      </c>
      <c r="N255" s="127">
        <v>42893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4">
        <v>90</v>
      </c>
      <c r="B256" s="102">
        <v>42887</v>
      </c>
      <c r="C256" s="102"/>
      <c r="D256" s="144" t="s">
        <v>353</v>
      </c>
      <c r="E256" s="104" t="s">
        <v>580</v>
      </c>
      <c r="F256" s="105">
        <v>130</v>
      </c>
      <c r="G256" s="104"/>
      <c r="H256" s="104">
        <v>144.25</v>
      </c>
      <c r="I256" s="122">
        <v>170</v>
      </c>
      <c r="J256" s="123" t="s">
        <v>685</v>
      </c>
      <c r="K256" s="124">
        <f t="shared" si="114"/>
        <v>14.25</v>
      </c>
      <c r="L256" s="125">
        <f t="shared" si="115"/>
        <v>0.10961538461538461</v>
      </c>
      <c r="M256" s="126" t="s">
        <v>556</v>
      </c>
      <c r="N256" s="127">
        <v>43675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4">
        <v>91</v>
      </c>
      <c r="B257" s="102">
        <v>42901</v>
      </c>
      <c r="C257" s="102"/>
      <c r="D257" s="144" t="s">
        <v>686</v>
      </c>
      <c r="E257" s="104" t="s">
        <v>580</v>
      </c>
      <c r="F257" s="105">
        <v>214.5</v>
      </c>
      <c r="G257" s="104"/>
      <c r="H257" s="104">
        <v>262</v>
      </c>
      <c r="I257" s="122">
        <v>262</v>
      </c>
      <c r="J257" s="123" t="s">
        <v>687</v>
      </c>
      <c r="K257" s="124">
        <f t="shared" si="114"/>
        <v>47.5</v>
      </c>
      <c r="L257" s="125">
        <f t="shared" si="115"/>
        <v>0.22144522144522144</v>
      </c>
      <c r="M257" s="126" t="s">
        <v>556</v>
      </c>
      <c r="N257" s="127">
        <v>42977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6">
        <v>92</v>
      </c>
      <c r="B258" s="150">
        <v>42933</v>
      </c>
      <c r="C258" s="150"/>
      <c r="D258" s="151" t="s">
        <v>688</v>
      </c>
      <c r="E258" s="152" t="s">
        <v>580</v>
      </c>
      <c r="F258" s="153">
        <v>370</v>
      </c>
      <c r="G258" s="152"/>
      <c r="H258" s="152">
        <v>447.5</v>
      </c>
      <c r="I258" s="174">
        <v>450</v>
      </c>
      <c r="J258" s="218" t="s">
        <v>639</v>
      </c>
      <c r="K258" s="124">
        <f t="shared" si="114"/>
        <v>77.5</v>
      </c>
      <c r="L258" s="176">
        <f t="shared" si="115"/>
        <v>0.20945945945945946</v>
      </c>
      <c r="M258" s="177" t="s">
        <v>556</v>
      </c>
      <c r="N258" s="178">
        <v>43035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6">
        <v>93</v>
      </c>
      <c r="B259" s="150">
        <v>42943</v>
      </c>
      <c r="C259" s="150"/>
      <c r="D259" s="151" t="s">
        <v>164</v>
      </c>
      <c r="E259" s="152" t="s">
        <v>580</v>
      </c>
      <c r="F259" s="153">
        <v>657.5</v>
      </c>
      <c r="G259" s="152"/>
      <c r="H259" s="152">
        <v>825</v>
      </c>
      <c r="I259" s="174">
        <v>820</v>
      </c>
      <c r="J259" s="218" t="s">
        <v>639</v>
      </c>
      <c r="K259" s="124">
        <f t="shared" si="114"/>
        <v>167.5</v>
      </c>
      <c r="L259" s="176">
        <f t="shared" si="115"/>
        <v>0.25475285171102663</v>
      </c>
      <c r="M259" s="177" t="s">
        <v>556</v>
      </c>
      <c r="N259" s="178">
        <v>43090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4">
        <v>94</v>
      </c>
      <c r="B260" s="102">
        <v>42964</v>
      </c>
      <c r="C260" s="102"/>
      <c r="D260" s="103" t="s">
        <v>357</v>
      </c>
      <c r="E260" s="104" t="s">
        <v>580</v>
      </c>
      <c r="F260" s="105">
        <v>605</v>
      </c>
      <c r="G260" s="104"/>
      <c r="H260" s="104">
        <v>750</v>
      </c>
      <c r="I260" s="122">
        <v>750</v>
      </c>
      <c r="J260" s="123" t="s">
        <v>682</v>
      </c>
      <c r="K260" s="124">
        <f t="shared" si="114"/>
        <v>145</v>
      </c>
      <c r="L260" s="125">
        <f t="shared" si="115"/>
        <v>0.23966942148760331</v>
      </c>
      <c r="M260" s="126" t="s">
        <v>556</v>
      </c>
      <c r="N260" s="127">
        <v>43027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341">
        <v>95</v>
      </c>
      <c r="B261" s="145">
        <v>42979</v>
      </c>
      <c r="C261" s="145"/>
      <c r="D261" s="146" t="s">
        <v>475</v>
      </c>
      <c r="E261" s="147" t="s">
        <v>580</v>
      </c>
      <c r="F261" s="148">
        <v>255</v>
      </c>
      <c r="G261" s="149"/>
      <c r="H261" s="149">
        <v>217.25</v>
      </c>
      <c r="I261" s="149">
        <v>320</v>
      </c>
      <c r="J261" s="171" t="s">
        <v>689</v>
      </c>
      <c r="K261" s="130">
        <f t="shared" si="114"/>
        <v>-37.75</v>
      </c>
      <c r="L261" s="172">
        <f t="shared" si="115"/>
        <v>-0.14803921568627451</v>
      </c>
      <c r="M261" s="132" t="s">
        <v>620</v>
      </c>
      <c r="N261" s="173">
        <v>43661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4">
        <v>96</v>
      </c>
      <c r="B262" s="102">
        <v>42997</v>
      </c>
      <c r="C262" s="102"/>
      <c r="D262" s="103" t="s">
        <v>690</v>
      </c>
      <c r="E262" s="104" t="s">
        <v>580</v>
      </c>
      <c r="F262" s="105">
        <v>215</v>
      </c>
      <c r="G262" s="104"/>
      <c r="H262" s="104">
        <v>258</v>
      </c>
      <c r="I262" s="122">
        <v>258</v>
      </c>
      <c r="J262" s="123" t="s">
        <v>639</v>
      </c>
      <c r="K262" s="124">
        <f t="shared" si="114"/>
        <v>43</v>
      </c>
      <c r="L262" s="125">
        <f t="shared" si="115"/>
        <v>0.2</v>
      </c>
      <c r="M262" s="126" t="s">
        <v>556</v>
      </c>
      <c r="N262" s="127">
        <v>43040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4">
        <v>97</v>
      </c>
      <c r="B263" s="102">
        <v>42997</v>
      </c>
      <c r="C263" s="102"/>
      <c r="D263" s="103" t="s">
        <v>690</v>
      </c>
      <c r="E263" s="104" t="s">
        <v>580</v>
      </c>
      <c r="F263" s="105">
        <v>215</v>
      </c>
      <c r="G263" s="104"/>
      <c r="H263" s="104">
        <v>258</v>
      </c>
      <c r="I263" s="122">
        <v>258</v>
      </c>
      <c r="J263" s="218" t="s">
        <v>639</v>
      </c>
      <c r="K263" s="124">
        <v>43</v>
      </c>
      <c r="L263" s="125">
        <v>0.2</v>
      </c>
      <c r="M263" s="126" t="s">
        <v>556</v>
      </c>
      <c r="N263" s="127">
        <v>43040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7">
        <v>98</v>
      </c>
      <c r="B264" s="198">
        <v>42998</v>
      </c>
      <c r="C264" s="198"/>
      <c r="D264" s="350" t="s">
        <v>780</v>
      </c>
      <c r="E264" s="199" t="s">
        <v>580</v>
      </c>
      <c r="F264" s="200">
        <v>75</v>
      </c>
      <c r="G264" s="199"/>
      <c r="H264" s="199">
        <v>90</v>
      </c>
      <c r="I264" s="219">
        <v>90</v>
      </c>
      <c r="J264" s="123" t="s">
        <v>691</v>
      </c>
      <c r="K264" s="124">
        <f t="shared" ref="K264:K269" si="116">H264-F264</f>
        <v>15</v>
      </c>
      <c r="L264" s="125">
        <f t="shared" ref="L264:L269" si="117">K264/F264</f>
        <v>0.2</v>
      </c>
      <c r="M264" s="126" t="s">
        <v>556</v>
      </c>
      <c r="N264" s="127">
        <v>43019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6">
        <v>99</v>
      </c>
      <c r="B265" s="150">
        <v>43011</v>
      </c>
      <c r="C265" s="150"/>
      <c r="D265" s="151" t="s">
        <v>692</v>
      </c>
      <c r="E265" s="152" t="s">
        <v>580</v>
      </c>
      <c r="F265" s="153">
        <v>315</v>
      </c>
      <c r="G265" s="152"/>
      <c r="H265" s="152">
        <v>392</v>
      </c>
      <c r="I265" s="174">
        <v>384</v>
      </c>
      <c r="J265" s="218" t="s">
        <v>693</v>
      </c>
      <c r="K265" s="124">
        <f t="shared" si="116"/>
        <v>77</v>
      </c>
      <c r="L265" s="176">
        <f t="shared" si="117"/>
        <v>0.24444444444444444</v>
      </c>
      <c r="M265" s="177" t="s">
        <v>556</v>
      </c>
      <c r="N265" s="178">
        <v>43017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6">
        <v>100</v>
      </c>
      <c r="B266" s="150">
        <v>43013</v>
      </c>
      <c r="C266" s="150"/>
      <c r="D266" s="151" t="s">
        <v>694</v>
      </c>
      <c r="E266" s="152" t="s">
        <v>580</v>
      </c>
      <c r="F266" s="153">
        <v>145</v>
      </c>
      <c r="G266" s="152"/>
      <c r="H266" s="152">
        <v>179</v>
      </c>
      <c r="I266" s="174">
        <v>180</v>
      </c>
      <c r="J266" s="218" t="s">
        <v>570</v>
      </c>
      <c r="K266" s="124">
        <f t="shared" si="116"/>
        <v>34</v>
      </c>
      <c r="L266" s="176">
        <f t="shared" si="117"/>
        <v>0.23448275862068965</v>
      </c>
      <c r="M266" s="177" t="s">
        <v>556</v>
      </c>
      <c r="N266" s="178">
        <v>43025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96">
        <v>101</v>
      </c>
      <c r="B267" s="150">
        <v>43014</v>
      </c>
      <c r="C267" s="150"/>
      <c r="D267" s="151" t="s">
        <v>330</v>
      </c>
      <c r="E267" s="152" t="s">
        <v>580</v>
      </c>
      <c r="F267" s="153">
        <v>256</v>
      </c>
      <c r="G267" s="152"/>
      <c r="H267" s="152">
        <v>323</v>
      </c>
      <c r="I267" s="174">
        <v>320</v>
      </c>
      <c r="J267" s="218" t="s">
        <v>639</v>
      </c>
      <c r="K267" s="124">
        <f t="shared" si="116"/>
        <v>67</v>
      </c>
      <c r="L267" s="176">
        <f t="shared" si="117"/>
        <v>0.26171875</v>
      </c>
      <c r="M267" s="177" t="s">
        <v>556</v>
      </c>
      <c r="N267" s="178">
        <v>43067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6">
        <v>102</v>
      </c>
      <c r="B268" s="150">
        <v>43017</v>
      </c>
      <c r="C268" s="150"/>
      <c r="D268" s="151" t="s">
        <v>350</v>
      </c>
      <c r="E268" s="152" t="s">
        <v>580</v>
      </c>
      <c r="F268" s="153">
        <v>137.5</v>
      </c>
      <c r="G268" s="152"/>
      <c r="H268" s="152">
        <v>184</v>
      </c>
      <c r="I268" s="174">
        <v>183</v>
      </c>
      <c r="J268" s="175" t="s">
        <v>695</v>
      </c>
      <c r="K268" s="124">
        <f t="shared" si="116"/>
        <v>46.5</v>
      </c>
      <c r="L268" s="176">
        <f t="shared" si="117"/>
        <v>0.33818181818181819</v>
      </c>
      <c r="M268" s="177" t="s">
        <v>556</v>
      </c>
      <c r="N268" s="178">
        <v>43108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6">
        <v>103</v>
      </c>
      <c r="B269" s="150">
        <v>43018</v>
      </c>
      <c r="C269" s="150"/>
      <c r="D269" s="151" t="s">
        <v>696</v>
      </c>
      <c r="E269" s="152" t="s">
        <v>580</v>
      </c>
      <c r="F269" s="153">
        <v>125.5</v>
      </c>
      <c r="G269" s="152"/>
      <c r="H269" s="152">
        <v>158</v>
      </c>
      <c r="I269" s="174">
        <v>155</v>
      </c>
      <c r="J269" s="175" t="s">
        <v>697</v>
      </c>
      <c r="K269" s="124">
        <f t="shared" si="116"/>
        <v>32.5</v>
      </c>
      <c r="L269" s="176">
        <f t="shared" si="117"/>
        <v>0.25896414342629481</v>
      </c>
      <c r="M269" s="177" t="s">
        <v>556</v>
      </c>
      <c r="N269" s="178">
        <v>43067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6">
        <v>104</v>
      </c>
      <c r="B270" s="150">
        <v>43018</v>
      </c>
      <c r="C270" s="150"/>
      <c r="D270" s="151" t="s">
        <v>727</v>
      </c>
      <c r="E270" s="152" t="s">
        <v>580</v>
      </c>
      <c r="F270" s="153">
        <v>895</v>
      </c>
      <c r="G270" s="152"/>
      <c r="H270" s="152">
        <v>1122.5</v>
      </c>
      <c r="I270" s="174">
        <v>1078</v>
      </c>
      <c r="J270" s="175" t="s">
        <v>728</v>
      </c>
      <c r="K270" s="124">
        <v>227.5</v>
      </c>
      <c r="L270" s="176">
        <v>0.25418994413407803</v>
      </c>
      <c r="M270" s="177" t="s">
        <v>556</v>
      </c>
      <c r="N270" s="178">
        <v>43117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96">
        <v>105</v>
      </c>
      <c r="B271" s="150">
        <v>43020</v>
      </c>
      <c r="C271" s="150"/>
      <c r="D271" s="151" t="s">
        <v>338</v>
      </c>
      <c r="E271" s="152" t="s">
        <v>580</v>
      </c>
      <c r="F271" s="153">
        <v>525</v>
      </c>
      <c r="G271" s="152"/>
      <c r="H271" s="152">
        <v>629</v>
      </c>
      <c r="I271" s="174">
        <v>629</v>
      </c>
      <c r="J271" s="218" t="s">
        <v>639</v>
      </c>
      <c r="K271" s="124">
        <v>104</v>
      </c>
      <c r="L271" s="176">
        <v>0.19809523809523799</v>
      </c>
      <c r="M271" s="177" t="s">
        <v>556</v>
      </c>
      <c r="N271" s="178">
        <v>43119</v>
      </c>
      <c r="O271" s="54"/>
      <c r="P271" s="13"/>
      <c r="Q271" s="13"/>
      <c r="R271" s="14"/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96">
        <v>106</v>
      </c>
      <c r="B272" s="150">
        <v>43046</v>
      </c>
      <c r="C272" s="150"/>
      <c r="D272" s="151" t="s">
        <v>379</v>
      </c>
      <c r="E272" s="152" t="s">
        <v>580</v>
      </c>
      <c r="F272" s="153">
        <v>740</v>
      </c>
      <c r="G272" s="152"/>
      <c r="H272" s="152">
        <v>892.5</v>
      </c>
      <c r="I272" s="174">
        <v>900</v>
      </c>
      <c r="J272" s="175" t="s">
        <v>698</v>
      </c>
      <c r="K272" s="124">
        <f>H272-F272</f>
        <v>152.5</v>
      </c>
      <c r="L272" s="176">
        <f>K272/F272</f>
        <v>0.20608108108108109</v>
      </c>
      <c r="M272" s="177" t="s">
        <v>556</v>
      </c>
      <c r="N272" s="178">
        <v>43052</v>
      </c>
      <c r="O272" s="54"/>
      <c r="P272" s="13"/>
      <c r="Q272" s="13"/>
      <c r="R272" s="14"/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94">
        <v>107</v>
      </c>
      <c r="B273" s="102">
        <v>43073</v>
      </c>
      <c r="C273" s="102"/>
      <c r="D273" s="103" t="s">
        <v>699</v>
      </c>
      <c r="E273" s="104" t="s">
        <v>580</v>
      </c>
      <c r="F273" s="105">
        <v>118.5</v>
      </c>
      <c r="G273" s="104"/>
      <c r="H273" s="104">
        <v>143.5</v>
      </c>
      <c r="I273" s="122">
        <v>145</v>
      </c>
      <c r="J273" s="137" t="s">
        <v>700</v>
      </c>
      <c r="K273" s="124">
        <f>H273-F273</f>
        <v>25</v>
      </c>
      <c r="L273" s="125">
        <f>K273/F273</f>
        <v>0.2109704641350211</v>
      </c>
      <c r="M273" s="126" t="s">
        <v>556</v>
      </c>
      <c r="N273" s="127">
        <v>43097</v>
      </c>
      <c r="O273" s="54"/>
      <c r="P273" s="13"/>
      <c r="Q273" s="13"/>
      <c r="R273" s="14"/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5">
        <v>108</v>
      </c>
      <c r="B274" s="106">
        <v>43090</v>
      </c>
      <c r="C274" s="106"/>
      <c r="D274" s="154" t="s">
        <v>420</v>
      </c>
      <c r="E274" s="108" t="s">
        <v>580</v>
      </c>
      <c r="F274" s="109">
        <v>715</v>
      </c>
      <c r="G274" s="109"/>
      <c r="H274" s="110">
        <v>500</v>
      </c>
      <c r="I274" s="128">
        <v>872</v>
      </c>
      <c r="J274" s="134" t="s">
        <v>701</v>
      </c>
      <c r="K274" s="130">
        <f>H274-F274</f>
        <v>-215</v>
      </c>
      <c r="L274" s="131">
        <f>K274/F274</f>
        <v>-0.30069930069930068</v>
      </c>
      <c r="M274" s="132" t="s">
        <v>620</v>
      </c>
      <c r="N274" s="133">
        <v>43670</v>
      </c>
      <c r="O274" s="54"/>
      <c r="P274" s="13"/>
      <c r="Q274" s="13"/>
      <c r="R274" s="14"/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4">
        <v>109</v>
      </c>
      <c r="B275" s="102">
        <v>43098</v>
      </c>
      <c r="C275" s="102"/>
      <c r="D275" s="103" t="s">
        <v>692</v>
      </c>
      <c r="E275" s="104" t="s">
        <v>580</v>
      </c>
      <c r="F275" s="105">
        <v>435</v>
      </c>
      <c r="G275" s="104"/>
      <c r="H275" s="104">
        <v>542.5</v>
      </c>
      <c r="I275" s="122">
        <v>539</v>
      </c>
      <c r="J275" s="137" t="s">
        <v>639</v>
      </c>
      <c r="K275" s="124">
        <v>107.5</v>
      </c>
      <c r="L275" s="125">
        <v>0.247126436781609</v>
      </c>
      <c r="M275" s="126" t="s">
        <v>556</v>
      </c>
      <c r="N275" s="127">
        <v>43206</v>
      </c>
      <c r="O275" s="54"/>
      <c r="P275" s="13"/>
      <c r="Q275" s="13"/>
      <c r="R275" s="14"/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4">
        <v>110</v>
      </c>
      <c r="B276" s="102">
        <v>43098</v>
      </c>
      <c r="C276" s="102"/>
      <c r="D276" s="103" t="s">
        <v>530</v>
      </c>
      <c r="E276" s="104" t="s">
        <v>580</v>
      </c>
      <c r="F276" s="105">
        <v>885</v>
      </c>
      <c r="G276" s="104"/>
      <c r="H276" s="104">
        <v>1090</v>
      </c>
      <c r="I276" s="122">
        <v>1084</v>
      </c>
      <c r="J276" s="137" t="s">
        <v>639</v>
      </c>
      <c r="K276" s="124">
        <v>205</v>
      </c>
      <c r="L276" s="125">
        <v>0.23163841807909599</v>
      </c>
      <c r="M276" s="126" t="s">
        <v>556</v>
      </c>
      <c r="N276" s="127">
        <v>43213</v>
      </c>
      <c r="O276" s="54"/>
      <c r="P276" s="13"/>
      <c r="Q276" s="13"/>
      <c r="R276" s="14"/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342">
        <v>111</v>
      </c>
      <c r="B277" s="328">
        <v>43192</v>
      </c>
      <c r="C277" s="328"/>
      <c r="D277" s="112" t="s">
        <v>709</v>
      </c>
      <c r="E277" s="330" t="s">
        <v>580</v>
      </c>
      <c r="F277" s="332">
        <v>478.5</v>
      </c>
      <c r="G277" s="330"/>
      <c r="H277" s="330">
        <v>442</v>
      </c>
      <c r="I277" s="334">
        <v>613</v>
      </c>
      <c r="J277" s="359" t="s">
        <v>797</v>
      </c>
      <c r="K277" s="130">
        <f>H277-F277</f>
        <v>-36.5</v>
      </c>
      <c r="L277" s="131">
        <f>K277/F277</f>
        <v>-7.6280041797283177E-2</v>
      </c>
      <c r="M277" s="132" t="s">
        <v>620</v>
      </c>
      <c r="N277" s="133">
        <v>43762</v>
      </c>
      <c r="O277" s="54"/>
      <c r="P277" s="13"/>
      <c r="Q277" s="13"/>
      <c r="R277" s="14"/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95">
        <v>112</v>
      </c>
      <c r="B278" s="106">
        <v>43194</v>
      </c>
      <c r="C278" s="106"/>
      <c r="D278" s="349" t="s">
        <v>779</v>
      </c>
      <c r="E278" s="108" t="s">
        <v>580</v>
      </c>
      <c r="F278" s="109">
        <f>141.5-7.3</f>
        <v>134.19999999999999</v>
      </c>
      <c r="G278" s="109"/>
      <c r="H278" s="110">
        <v>77</v>
      </c>
      <c r="I278" s="128">
        <v>180</v>
      </c>
      <c r="J278" s="359" t="s">
        <v>796</v>
      </c>
      <c r="K278" s="130">
        <f>H278-F278</f>
        <v>-57.199999999999989</v>
      </c>
      <c r="L278" s="131">
        <f>K278/F278</f>
        <v>-0.42622950819672129</v>
      </c>
      <c r="M278" s="132" t="s">
        <v>620</v>
      </c>
      <c r="N278" s="133">
        <v>43522</v>
      </c>
      <c r="O278" s="54"/>
      <c r="P278" s="13"/>
      <c r="Q278" s="13"/>
      <c r="R278" s="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5">
        <v>113</v>
      </c>
      <c r="B279" s="106">
        <v>43209</v>
      </c>
      <c r="C279" s="106"/>
      <c r="D279" s="107" t="s">
        <v>702</v>
      </c>
      <c r="E279" s="108" t="s">
        <v>580</v>
      </c>
      <c r="F279" s="109">
        <v>430</v>
      </c>
      <c r="G279" s="109"/>
      <c r="H279" s="110">
        <v>220</v>
      </c>
      <c r="I279" s="128">
        <v>537</v>
      </c>
      <c r="J279" s="134" t="s">
        <v>703</v>
      </c>
      <c r="K279" s="130">
        <f>H279-F279</f>
        <v>-210</v>
      </c>
      <c r="L279" s="131">
        <f>K279/F279</f>
        <v>-0.48837209302325579</v>
      </c>
      <c r="M279" s="132" t="s">
        <v>620</v>
      </c>
      <c r="N279" s="133">
        <v>43252</v>
      </c>
      <c r="O279" s="54"/>
      <c r="P279" s="13"/>
      <c r="Q279" s="13"/>
      <c r="R279" s="14"/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343">
        <v>114</v>
      </c>
      <c r="B280" s="155">
        <v>43220</v>
      </c>
      <c r="C280" s="155"/>
      <c r="D280" s="156" t="s">
        <v>380</v>
      </c>
      <c r="E280" s="157" t="s">
        <v>580</v>
      </c>
      <c r="F280" s="159">
        <v>153.5</v>
      </c>
      <c r="G280" s="159"/>
      <c r="H280" s="159">
        <v>196</v>
      </c>
      <c r="I280" s="159">
        <v>196</v>
      </c>
      <c r="J280" s="336" t="s">
        <v>813</v>
      </c>
      <c r="K280" s="179">
        <f>H280-F280</f>
        <v>42.5</v>
      </c>
      <c r="L280" s="180">
        <f>K280/F280</f>
        <v>0.27687296416938112</v>
      </c>
      <c r="M280" s="158" t="s">
        <v>556</v>
      </c>
      <c r="N280" s="181">
        <v>43605</v>
      </c>
      <c r="O280" s="54"/>
      <c r="P280" s="13"/>
      <c r="Q280" s="13"/>
      <c r="R280" s="14"/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5">
        <v>115</v>
      </c>
      <c r="B281" s="106">
        <v>43306</v>
      </c>
      <c r="C281" s="106"/>
      <c r="D281" s="107" t="s">
        <v>725</v>
      </c>
      <c r="E281" s="108" t="s">
        <v>580</v>
      </c>
      <c r="F281" s="109">
        <v>27.5</v>
      </c>
      <c r="G281" s="109"/>
      <c r="H281" s="110">
        <v>13.1</v>
      </c>
      <c r="I281" s="128">
        <v>60</v>
      </c>
      <c r="J281" s="134" t="s">
        <v>729</v>
      </c>
      <c r="K281" s="130">
        <v>-14.4</v>
      </c>
      <c r="L281" s="131">
        <v>-0.52363636363636401</v>
      </c>
      <c r="M281" s="132" t="s">
        <v>620</v>
      </c>
      <c r="N281" s="133">
        <v>43138</v>
      </c>
      <c r="O281" s="54"/>
      <c r="P281" s="13"/>
      <c r="Q281" s="13"/>
      <c r="R281" s="14"/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342">
        <v>116</v>
      </c>
      <c r="B282" s="328">
        <v>43318</v>
      </c>
      <c r="C282" s="328"/>
      <c r="D282" s="112" t="s">
        <v>704</v>
      </c>
      <c r="E282" s="330" t="s">
        <v>580</v>
      </c>
      <c r="F282" s="330">
        <v>148.5</v>
      </c>
      <c r="G282" s="330"/>
      <c r="H282" s="330">
        <v>102</v>
      </c>
      <c r="I282" s="334">
        <v>182</v>
      </c>
      <c r="J282" s="134" t="s">
        <v>812</v>
      </c>
      <c r="K282" s="130">
        <f>H282-F282</f>
        <v>-46.5</v>
      </c>
      <c r="L282" s="131">
        <f>K282/F282</f>
        <v>-0.31313131313131315</v>
      </c>
      <c r="M282" s="132" t="s">
        <v>620</v>
      </c>
      <c r="N282" s="133">
        <v>43661</v>
      </c>
      <c r="O282" s="54"/>
      <c r="P282" s="13"/>
      <c r="Q282" s="13"/>
      <c r="R282" s="14"/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94">
        <v>117</v>
      </c>
      <c r="B283" s="102">
        <v>43335</v>
      </c>
      <c r="C283" s="102"/>
      <c r="D283" s="103" t="s">
        <v>730</v>
      </c>
      <c r="E283" s="104" t="s">
        <v>580</v>
      </c>
      <c r="F283" s="152">
        <v>285</v>
      </c>
      <c r="G283" s="104"/>
      <c r="H283" s="104">
        <v>355</v>
      </c>
      <c r="I283" s="122">
        <v>364</v>
      </c>
      <c r="J283" s="137" t="s">
        <v>731</v>
      </c>
      <c r="K283" s="124">
        <v>70</v>
      </c>
      <c r="L283" s="125">
        <v>0.24561403508771901</v>
      </c>
      <c r="M283" s="126" t="s">
        <v>556</v>
      </c>
      <c r="N283" s="127">
        <v>43455</v>
      </c>
      <c r="O283" s="54"/>
      <c r="P283" s="13"/>
      <c r="Q283" s="13"/>
      <c r="R283" s="14"/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94">
        <v>118</v>
      </c>
      <c r="B284" s="102">
        <v>43341</v>
      </c>
      <c r="C284" s="102"/>
      <c r="D284" s="103" t="s">
        <v>370</v>
      </c>
      <c r="E284" s="104" t="s">
        <v>580</v>
      </c>
      <c r="F284" s="152">
        <v>525</v>
      </c>
      <c r="G284" s="104"/>
      <c r="H284" s="104">
        <v>585</v>
      </c>
      <c r="I284" s="122">
        <v>635</v>
      </c>
      <c r="J284" s="137" t="s">
        <v>705</v>
      </c>
      <c r="K284" s="124">
        <f t="shared" ref="K284:K296" si="118">H284-F284</f>
        <v>60</v>
      </c>
      <c r="L284" s="125">
        <f t="shared" ref="L284:L296" si="119">K284/F284</f>
        <v>0.11428571428571428</v>
      </c>
      <c r="M284" s="126" t="s">
        <v>556</v>
      </c>
      <c r="N284" s="127">
        <v>43662</v>
      </c>
      <c r="O284" s="54"/>
      <c r="P284" s="13"/>
      <c r="Q284" s="13"/>
      <c r="R284" s="14"/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94">
        <v>119</v>
      </c>
      <c r="B285" s="102">
        <v>43395</v>
      </c>
      <c r="C285" s="102"/>
      <c r="D285" s="103" t="s">
        <v>357</v>
      </c>
      <c r="E285" s="104" t="s">
        <v>580</v>
      </c>
      <c r="F285" s="152">
        <v>475</v>
      </c>
      <c r="G285" s="104"/>
      <c r="H285" s="104">
        <v>574</v>
      </c>
      <c r="I285" s="122">
        <v>570</v>
      </c>
      <c r="J285" s="137" t="s">
        <v>639</v>
      </c>
      <c r="K285" s="124">
        <f t="shared" si="118"/>
        <v>99</v>
      </c>
      <c r="L285" s="125">
        <f t="shared" si="119"/>
        <v>0.20842105263157895</v>
      </c>
      <c r="M285" s="126" t="s">
        <v>556</v>
      </c>
      <c r="N285" s="127">
        <v>43403</v>
      </c>
      <c r="O285" s="54"/>
      <c r="P285" s="13"/>
      <c r="Q285" s="13"/>
      <c r="R285" s="14"/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96">
        <v>120</v>
      </c>
      <c r="B286" s="150">
        <v>43397</v>
      </c>
      <c r="C286" s="150"/>
      <c r="D286" s="376" t="s">
        <v>377</v>
      </c>
      <c r="E286" s="152" t="s">
        <v>580</v>
      </c>
      <c r="F286" s="152">
        <v>707.5</v>
      </c>
      <c r="G286" s="152"/>
      <c r="H286" s="152">
        <v>872</v>
      </c>
      <c r="I286" s="174">
        <v>872</v>
      </c>
      <c r="J286" s="175" t="s">
        <v>639</v>
      </c>
      <c r="K286" s="124">
        <f t="shared" si="118"/>
        <v>164.5</v>
      </c>
      <c r="L286" s="176">
        <f t="shared" si="119"/>
        <v>0.23250883392226149</v>
      </c>
      <c r="M286" s="177" t="s">
        <v>556</v>
      </c>
      <c r="N286" s="178">
        <v>43482</v>
      </c>
      <c r="O286" s="54"/>
      <c r="P286" s="13"/>
      <c r="Q286" s="13"/>
      <c r="R286" s="14"/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96">
        <v>121</v>
      </c>
      <c r="B287" s="150">
        <v>43398</v>
      </c>
      <c r="C287" s="150"/>
      <c r="D287" s="376" t="s">
        <v>339</v>
      </c>
      <c r="E287" s="152" t="s">
        <v>580</v>
      </c>
      <c r="F287" s="152">
        <v>162</v>
      </c>
      <c r="G287" s="152"/>
      <c r="H287" s="152">
        <v>204</v>
      </c>
      <c r="I287" s="174">
        <v>209</v>
      </c>
      <c r="J287" s="175" t="s">
        <v>811</v>
      </c>
      <c r="K287" s="124">
        <f t="shared" si="118"/>
        <v>42</v>
      </c>
      <c r="L287" s="176">
        <f t="shared" si="119"/>
        <v>0.25925925925925924</v>
      </c>
      <c r="M287" s="177" t="s">
        <v>556</v>
      </c>
      <c r="N287" s="178">
        <v>43539</v>
      </c>
      <c r="O287" s="54"/>
      <c r="P287" s="13"/>
      <c r="Q287" s="13"/>
      <c r="R287" s="14"/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97">
        <v>122</v>
      </c>
      <c r="B288" s="198">
        <v>43399</v>
      </c>
      <c r="C288" s="198"/>
      <c r="D288" s="151" t="s">
        <v>465</v>
      </c>
      <c r="E288" s="199" t="s">
        <v>580</v>
      </c>
      <c r="F288" s="199">
        <v>240</v>
      </c>
      <c r="G288" s="199"/>
      <c r="H288" s="199">
        <v>297</v>
      </c>
      <c r="I288" s="219">
        <v>297</v>
      </c>
      <c r="J288" s="175" t="s">
        <v>639</v>
      </c>
      <c r="K288" s="220">
        <f t="shared" si="118"/>
        <v>57</v>
      </c>
      <c r="L288" s="221">
        <f t="shared" si="119"/>
        <v>0.23749999999999999</v>
      </c>
      <c r="M288" s="222" t="s">
        <v>556</v>
      </c>
      <c r="N288" s="223">
        <v>43417</v>
      </c>
      <c r="O288" s="54"/>
      <c r="P288" s="13"/>
      <c r="Q288" s="13"/>
      <c r="R288" s="14"/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94">
        <v>123</v>
      </c>
      <c r="B289" s="102">
        <v>43439</v>
      </c>
      <c r="C289" s="102"/>
      <c r="D289" s="144" t="s">
        <v>706</v>
      </c>
      <c r="E289" s="104" t="s">
        <v>580</v>
      </c>
      <c r="F289" s="104">
        <v>202.5</v>
      </c>
      <c r="G289" s="104"/>
      <c r="H289" s="104">
        <v>255</v>
      </c>
      <c r="I289" s="122">
        <v>252</v>
      </c>
      <c r="J289" s="137" t="s">
        <v>639</v>
      </c>
      <c r="K289" s="124">
        <f t="shared" si="118"/>
        <v>52.5</v>
      </c>
      <c r="L289" s="125">
        <f t="shared" si="119"/>
        <v>0.25925925925925924</v>
      </c>
      <c r="M289" s="126" t="s">
        <v>556</v>
      </c>
      <c r="N289" s="127">
        <v>43542</v>
      </c>
      <c r="O289" s="54"/>
      <c r="P289" s="13"/>
      <c r="Q289" s="13"/>
      <c r="R289" s="90" t="s">
        <v>708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97">
        <v>124</v>
      </c>
      <c r="B290" s="198">
        <v>43465</v>
      </c>
      <c r="C290" s="102"/>
      <c r="D290" s="376" t="s">
        <v>402</v>
      </c>
      <c r="E290" s="199" t="s">
        <v>580</v>
      </c>
      <c r="F290" s="199">
        <v>710</v>
      </c>
      <c r="G290" s="199"/>
      <c r="H290" s="199">
        <v>866</v>
      </c>
      <c r="I290" s="219">
        <v>866</v>
      </c>
      <c r="J290" s="175" t="s">
        <v>639</v>
      </c>
      <c r="K290" s="124">
        <f t="shared" si="118"/>
        <v>156</v>
      </c>
      <c r="L290" s="125">
        <f t="shared" si="119"/>
        <v>0.21971830985915494</v>
      </c>
      <c r="M290" s="126" t="s">
        <v>556</v>
      </c>
      <c r="N290" s="338">
        <v>43553</v>
      </c>
      <c r="O290" s="54"/>
      <c r="P290" s="13"/>
      <c r="Q290" s="13"/>
      <c r="R290" s="14" t="s">
        <v>708</v>
      </c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97">
        <v>125</v>
      </c>
      <c r="B291" s="198">
        <v>43522</v>
      </c>
      <c r="C291" s="198"/>
      <c r="D291" s="376" t="s">
        <v>139</v>
      </c>
      <c r="E291" s="199" t="s">
        <v>580</v>
      </c>
      <c r="F291" s="199">
        <v>337.25</v>
      </c>
      <c r="G291" s="199"/>
      <c r="H291" s="199">
        <v>398.5</v>
      </c>
      <c r="I291" s="219">
        <v>411</v>
      </c>
      <c r="J291" s="137" t="s">
        <v>810</v>
      </c>
      <c r="K291" s="124">
        <f t="shared" si="118"/>
        <v>61.25</v>
      </c>
      <c r="L291" s="125">
        <f t="shared" si="119"/>
        <v>0.1816160118606375</v>
      </c>
      <c r="M291" s="126" t="s">
        <v>556</v>
      </c>
      <c r="N291" s="338">
        <v>43760</v>
      </c>
      <c r="O291" s="54"/>
      <c r="P291" s="13"/>
      <c r="Q291" s="13"/>
      <c r="R291" s="90" t="s">
        <v>708</v>
      </c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344">
        <v>126</v>
      </c>
      <c r="B292" s="160">
        <v>43559</v>
      </c>
      <c r="C292" s="160"/>
      <c r="D292" s="161" t="s">
        <v>394</v>
      </c>
      <c r="E292" s="162" t="s">
        <v>580</v>
      </c>
      <c r="F292" s="162">
        <v>130</v>
      </c>
      <c r="G292" s="162"/>
      <c r="H292" s="162">
        <v>65</v>
      </c>
      <c r="I292" s="182">
        <v>158</v>
      </c>
      <c r="J292" s="134" t="s">
        <v>707</v>
      </c>
      <c r="K292" s="130">
        <f t="shared" si="118"/>
        <v>-65</v>
      </c>
      <c r="L292" s="131">
        <f t="shared" si="119"/>
        <v>-0.5</v>
      </c>
      <c r="M292" s="132" t="s">
        <v>620</v>
      </c>
      <c r="N292" s="133">
        <v>43726</v>
      </c>
      <c r="O292" s="54"/>
      <c r="P292" s="13"/>
      <c r="Q292" s="13"/>
      <c r="R292" s="14" t="s">
        <v>710</v>
      </c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345">
        <v>127</v>
      </c>
      <c r="B293" s="183">
        <v>43017</v>
      </c>
      <c r="C293" s="183"/>
      <c r="D293" s="184" t="s">
        <v>166</v>
      </c>
      <c r="E293" s="185" t="s">
        <v>580</v>
      </c>
      <c r="F293" s="186">
        <v>141.5</v>
      </c>
      <c r="G293" s="187"/>
      <c r="H293" s="187">
        <v>183.5</v>
      </c>
      <c r="I293" s="187">
        <v>210</v>
      </c>
      <c r="J293" s="208" t="s">
        <v>801</v>
      </c>
      <c r="K293" s="209">
        <f t="shared" si="118"/>
        <v>42</v>
      </c>
      <c r="L293" s="210">
        <f t="shared" si="119"/>
        <v>0.29681978798586572</v>
      </c>
      <c r="M293" s="186" t="s">
        <v>556</v>
      </c>
      <c r="N293" s="211">
        <v>43042</v>
      </c>
      <c r="O293" s="54"/>
      <c r="P293" s="13"/>
      <c r="Q293" s="13"/>
      <c r="R293" s="90" t="s">
        <v>710</v>
      </c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344">
        <v>128</v>
      </c>
      <c r="B294" s="160">
        <v>43074</v>
      </c>
      <c r="C294" s="160"/>
      <c r="D294" s="161" t="s">
        <v>295</v>
      </c>
      <c r="E294" s="162" t="s">
        <v>580</v>
      </c>
      <c r="F294" s="163">
        <v>172</v>
      </c>
      <c r="G294" s="162"/>
      <c r="H294" s="162">
        <v>155.25</v>
      </c>
      <c r="I294" s="182">
        <v>230</v>
      </c>
      <c r="J294" s="359" t="s">
        <v>794</v>
      </c>
      <c r="K294" s="130">
        <f t="shared" ref="K294" si="120">H294-F294</f>
        <v>-16.75</v>
      </c>
      <c r="L294" s="131">
        <f t="shared" ref="L294" si="121">K294/F294</f>
        <v>-9.7383720930232565E-2</v>
      </c>
      <c r="M294" s="132" t="s">
        <v>620</v>
      </c>
      <c r="N294" s="133">
        <v>43787</v>
      </c>
      <c r="O294" s="54"/>
      <c r="P294" s="13"/>
      <c r="Q294" s="13"/>
      <c r="R294" s="14" t="s">
        <v>710</v>
      </c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345">
        <v>129</v>
      </c>
      <c r="B295" s="183">
        <v>43398</v>
      </c>
      <c r="C295" s="183"/>
      <c r="D295" s="184" t="s">
        <v>103</v>
      </c>
      <c r="E295" s="185" t="s">
        <v>580</v>
      </c>
      <c r="F295" s="187">
        <v>698.5</v>
      </c>
      <c r="G295" s="187"/>
      <c r="H295" s="187">
        <v>850</v>
      </c>
      <c r="I295" s="187">
        <v>890</v>
      </c>
      <c r="J295" s="212" t="s">
        <v>807</v>
      </c>
      <c r="K295" s="209">
        <f t="shared" si="118"/>
        <v>151.5</v>
      </c>
      <c r="L295" s="210">
        <f t="shared" si="119"/>
        <v>0.21689334287759485</v>
      </c>
      <c r="M295" s="186" t="s">
        <v>556</v>
      </c>
      <c r="N295" s="211">
        <v>43453</v>
      </c>
      <c r="O295" s="54"/>
      <c r="P295" s="13"/>
      <c r="Q295" s="13"/>
      <c r="R295" s="14" t="s">
        <v>708</v>
      </c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97">
        <v>130</v>
      </c>
      <c r="B296" s="155">
        <v>42877</v>
      </c>
      <c r="C296" s="155"/>
      <c r="D296" s="156" t="s">
        <v>369</v>
      </c>
      <c r="E296" s="157" t="s">
        <v>580</v>
      </c>
      <c r="F296" s="158">
        <v>127.6</v>
      </c>
      <c r="G296" s="159"/>
      <c r="H296" s="159">
        <v>138</v>
      </c>
      <c r="I296" s="159">
        <v>190</v>
      </c>
      <c r="J296" s="360" t="s">
        <v>798</v>
      </c>
      <c r="K296" s="179">
        <f t="shared" si="118"/>
        <v>10.400000000000006</v>
      </c>
      <c r="L296" s="180">
        <f t="shared" si="119"/>
        <v>8.1504702194357417E-2</v>
      </c>
      <c r="M296" s="158" t="s">
        <v>556</v>
      </c>
      <c r="N296" s="181">
        <v>43774</v>
      </c>
      <c r="O296" s="54"/>
      <c r="P296" s="13"/>
      <c r="Q296" s="13"/>
      <c r="R296" s="90" t="s">
        <v>710</v>
      </c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97">
        <v>131</v>
      </c>
      <c r="B297" s="155">
        <v>43158</v>
      </c>
      <c r="C297" s="155"/>
      <c r="D297" s="156" t="s">
        <v>711</v>
      </c>
      <c r="E297" s="157" t="s">
        <v>580</v>
      </c>
      <c r="F297" s="158">
        <v>317</v>
      </c>
      <c r="G297" s="159"/>
      <c r="H297" s="159">
        <v>382.5</v>
      </c>
      <c r="I297" s="159">
        <v>398</v>
      </c>
      <c r="J297" s="360" t="s">
        <v>839</v>
      </c>
      <c r="K297" s="179">
        <f t="shared" ref="K297" si="122">H297-F297</f>
        <v>65.5</v>
      </c>
      <c r="L297" s="180">
        <f t="shared" ref="L297" si="123">K297/F297</f>
        <v>0.20662460567823343</v>
      </c>
      <c r="M297" s="158" t="s">
        <v>556</v>
      </c>
      <c r="N297" s="181">
        <v>44238</v>
      </c>
      <c r="O297" s="54"/>
      <c r="P297" s="13"/>
      <c r="Q297" s="13"/>
      <c r="R297" s="322" t="s">
        <v>710</v>
      </c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344">
        <v>132</v>
      </c>
      <c r="B298" s="160">
        <v>43164</v>
      </c>
      <c r="C298" s="160"/>
      <c r="D298" s="161" t="s">
        <v>133</v>
      </c>
      <c r="E298" s="162" t="s">
        <v>580</v>
      </c>
      <c r="F298" s="163">
        <f>510-14.4</f>
        <v>495.6</v>
      </c>
      <c r="G298" s="162"/>
      <c r="H298" s="162">
        <v>350</v>
      </c>
      <c r="I298" s="182">
        <v>672</v>
      </c>
      <c r="J298" s="359" t="s">
        <v>803</v>
      </c>
      <c r="K298" s="130">
        <f t="shared" ref="K298" si="124">H298-F298</f>
        <v>-145.60000000000002</v>
      </c>
      <c r="L298" s="131">
        <f t="shared" ref="L298" si="125">K298/F298</f>
        <v>-0.29378531073446329</v>
      </c>
      <c r="M298" s="132" t="s">
        <v>620</v>
      </c>
      <c r="N298" s="133">
        <v>43887</v>
      </c>
      <c r="O298" s="54"/>
      <c r="P298" s="13"/>
      <c r="Q298" s="13"/>
      <c r="R298" s="14" t="s">
        <v>708</v>
      </c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344">
        <v>133</v>
      </c>
      <c r="B299" s="160">
        <v>43237</v>
      </c>
      <c r="C299" s="160"/>
      <c r="D299" s="161" t="s">
        <v>459</v>
      </c>
      <c r="E299" s="162" t="s">
        <v>580</v>
      </c>
      <c r="F299" s="163">
        <v>230.3</v>
      </c>
      <c r="G299" s="162"/>
      <c r="H299" s="162">
        <v>102.5</v>
      </c>
      <c r="I299" s="182">
        <v>348</v>
      </c>
      <c r="J299" s="359" t="s">
        <v>805</v>
      </c>
      <c r="K299" s="130">
        <f t="shared" ref="K299:K300" si="126">H299-F299</f>
        <v>-127.80000000000001</v>
      </c>
      <c r="L299" s="131">
        <f t="shared" ref="L299:L300" si="127">K299/F299</f>
        <v>-0.55492835432045162</v>
      </c>
      <c r="M299" s="132" t="s">
        <v>620</v>
      </c>
      <c r="N299" s="133">
        <v>43896</v>
      </c>
      <c r="O299" s="54"/>
      <c r="P299" s="13"/>
      <c r="Q299" s="13"/>
      <c r="R299" s="324" t="s">
        <v>708</v>
      </c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197">
        <v>134</v>
      </c>
      <c r="B300" s="155">
        <v>43258</v>
      </c>
      <c r="C300" s="155"/>
      <c r="D300" s="156" t="s">
        <v>426</v>
      </c>
      <c r="E300" s="157" t="s">
        <v>580</v>
      </c>
      <c r="F300" s="158">
        <f>342.5-5.1</f>
        <v>337.4</v>
      </c>
      <c r="G300" s="159"/>
      <c r="H300" s="159">
        <v>412.5</v>
      </c>
      <c r="I300" s="159">
        <v>439</v>
      </c>
      <c r="J300" s="360" t="s">
        <v>837</v>
      </c>
      <c r="K300" s="179">
        <f t="shared" si="126"/>
        <v>75.100000000000023</v>
      </c>
      <c r="L300" s="180">
        <f t="shared" si="127"/>
        <v>0.22258446947243635</v>
      </c>
      <c r="M300" s="158" t="s">
        <v>556</v>
      </c>
      <c r="N300" s="181">
        <v>44230</v>
      </c>
      <c r="O300" s="54"/>
      <c r="P300" s="13"/>
      <c r="Q300" s="13"/>
      <c r="R300" s="90" t="s">
        <v>710</v>
      </c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205">
        <v>135</v>
      </c>
      <c r="B301" s="190">
        <v>43285</v>
      </c>
      <c r="C301" s="190"/>
      <c r="D301" s="193" t="s">
        <v>48</v>
      </c>
      <c r="E301" s="191" t="s">
        <v>580</v>
      </c>
      <c r="F301" s="189">
        <f>127.5-5.53</f>
        <v>121.97</v>
      </c>
      <c r="G301" s="191"/>
      <c r="H301" s="191"/>
      <c r="I301" s="213">
        <v>170</v>
      </c>
      <c r="J301" s="225" t="s">
        <v>558</v>
      </c>
      <c r="K301" s="215"/>
      <c r="L301" s="216"/>
      <c r="M301" s="214" t="s">
        <v>558</v>
      </c>
      <c r="N301" s="217"/>
      <c r="O301" s="54"/>
      <c r="P301" s="13"/>
      <c r="Q301" s="13"/>
      <c r="R301" s="14" t="s">
        <v>708</v>
      </c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344">
        <v>136</v>
      </c>
      <c r="B302" s="160">
        <v>43294</v>
      </c>
      <c r="C302" s="160"/>
      <c r="D302" s="161" t="s">
        <v>239</v>
      </c>
      <c r="E302" s="162" t="s">
        <v>580</v>
      </c>
      <c r="F302" s="163">
        <v>46.5</v>
      </c>
      <c r="G302" s="162"/>
      <c r="H302" s="162">
        <v>17</v>
      </c>
      <c r="I302" s="182">
        <v>59</v>
      </c>
      <c r="J302" s="359" t="s">
        <v>802</v>
      </c>
      <c r="K302" s="130">
        <f t="shared" ref="K302" si="128">H302-F302</f>
        <v>-29.5</v>
      </c>
      <c r="L302" s="131">
        <f t="shared" ref="L302" si="129">K302/F302</f>
        <v>-0.63440860215053763</v>
      </c>
      <c r="M302" s="132" t="s">
        <v>620</v>
      </c>
      <c r="N302" s="133">
        <v>43887</v>
      </c>
      <c r="O302" s="54"/>
      <c r="P302" s="13"/>
      <c r="Q302" s="13"/>
      <c r="R302" s="14" t="s">
        <v>708</v>
      </c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346">
        <v>137</v>
      </c>
      <c r="B303" s="188">
        <v>43396</v>
      </c>
      <c r="C303" s="188"/>
      <c r="D303" s="193" t="s">
        <v>404</v>
      </c>
      <c r="E303" s="191" t="s">
        <v>580</v>
      </c>
      <c r="F303" s="192">
        <v>156.5</v>
      </c>
      <c r="G303" s="191"/>
      <c r="H303" s="191"/>
      <c r="I303" s="213">
        <v>191</v>
      </c>
      <c r="J303" s="225" t="s">
        <v>558</v>
      </c>
      <c r="K303" s="215"/>
      <c r="L303" s="216"/>
      <c r="M303" s="214" t="s">
        <v>558</v>
      </c>
      <c r="N303" s="217"/>
      <c r="O303" s="54"/>
      <c r="P303" s="13"/>
      <c r="Q303" s="13"/>
      <c r="R303" s="14" t="s">
        <v>708</v>
      </c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346">
        <v>138</v>
      </c>
      <c r="B304" s="188">
        <v>43439</v>
      </c>
      <c r="C304" s="188"/>
      <c r="D304" s="193" t="s">
        <v>321</v>
      </c>
      <c r="E304" s="191" t="s">
        <v>580</v>
      </c>
      <c r="F304" s="192">
        <v>259.5</v>
      </c>
      <c r="G304" s="191"/>
      <c r="H304" s="191"/>
      <c r="I304" s="213">
        <v>321</v>
      </c>
      <c r="J304" s="225" t="s">
        <v>558</v>
      </c>
      <c r="K304" s="215"/>
      <c r="L304" s="216"/>
      <c r="M304" s="214" t="s">
        <v>558</v>
      </c>
      <c r="N304" s="217"/>
      <c r="O304" s="13"/>
      <c r="P304" s="13"/>
      <c r="Q304" s="13"/>
      <c r="R304" s="14" t="s">
        <v>708</v>
      </c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344">
        <v>139</v>
      </c>
      <c r="B305" s="160">
        <v>43439</v>
      </c>
      <c r="C305" s="160"/>
      <c r="D305" s="161" t="s">
        <v>732</v>
      </c>
      <c r="E305" s="162" t="s">
        <v>580</v>
      </c>
      <c r="F305" s="162">
        <v>715</v>
      </c>
      <c r="G305" s="162"/>
      <c r="H305" s="162">
        <v>445</v>
      </c>
      <c r="I305" s="182">
        <v>840</v>
      </c>
      <c r="J305" s="134" t="s">
        <v>782</v>
      </c>
      <c r="K305" s="130">
        <f t="shared" ref="K305:K308" si="130">H305-F305</f>
        <v>-270</v>
      </c>
      <c r="L305" s="131">
        <f t="shared" ref="L305:L308" si="131">K305/F305</f>
        <v>-0.3776223776223776</v>
      </c>
      <c r="M305" s="132" t="s">
        <v>620</v>
      </c>
      <c r="N305" s="133">
        <v>43800</v>
      </c>
      <c r="O305" s="54"/>
      <c r="P305" s="13"/>
      <c r="Q305" s="13"/>
      <c r="R305" s="14" t="s">
        <v>708</v>
      </c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197">
        <v>140</v>
      </c>
      <c r="B306" s="198">
        <v>43469</v>
      </c>
      <c r="C306" s="198"/>
      <c r="D306" s="151" t="s">
        <v>143</v>
      </c>
      <c r="E306" s="199" t="s">
        <v>580</v>
      </c>
      <c r="F306" s="199">
        <v>875</v>
      </c>
      <c r="G306" s="199"/>
      <c r="H306" s="199">
        <v>1165</v>
      </c>
      <c r="I306" s="219">
        <v>1185</v>
      </c>
      <c r="J306" s="137" t="s">
        <v>808</v>
      </c>
      <c r="K306" s="124">
        <f t="shared" si="130"/>
        <v>290</v>
      </c>
      <c r="L306" s="125">
        <f t="shared" si="131"/>
        <v>0.33142857142857141</v>
      </c>
      <c r="M306" s="126" t="s">
        <v>556</v>
      </c>
      <c r="N306" s="338">
        <v>43847</v>
      </c>
      <c r="O306" s="54"/>
      <c r="P306" s="13"/>
      <c r="Q306" s="13"/>
      <c r="R306" s="324" t="s">
        <v>708</v>
      </c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197">
        <v>141</v>
      </c>
      <c r="B307" s="198">
        <v>43559</v>
      </c>
      <c r="C307" s="198"/>
      <c r="D307" s="376" t="s">
        <v>336</v>
      </c>
      <c r="E307" s="199" t="s">
        <v>580</v>
      </c>
      <c r="F307" s="199">
        <f>387-14.63</f>
        <v>372.37</v>
      </c>
      <c r="G307" s="199"/>
      <c r="H307" s="199">
        <v>490</v>
      </c>
      <c r="I307" s="219">
        <v>490</v>
      </c>
      <c r="J307" s="137" t="s">
        <v>639</v>
      </c>
      <c r="K307" s="124">
        <f t="shared" si="130"/>
        <v>117.63</v>
      </c>
      <c r="L307" s="125">
        <f t="shared" si="131"/>
        <v>0.31589548030185027</v>
      </c>
      <c r="M307" s="126" t="s">
        <v>556</v>
      </c>
      <c r="N307" s="338">
        <v>43850</v>
      </c>
      <c r="O307" s="54"/>
      <c r="P307" s="13"/>
      <c r="Q307" s="13"/>
      <c r="R307" s="324" t="s">
        <v>708</v>
      </c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344">
        <v>142</v>
      </c>
      <c r="B308" s="160">
        <v>43578</v>
      </c>
      <c r="C308" s="160"/>
      <c r="D308" s="161" t="s">
        <v>733</v>
      </c>
      <c r="E308" s="162" t="s">
        <v>557</v>
      </c>
      <c r="F308" s="162">
        <v>220</v>
      </c>
      <c r="G308" s="162"/>
      <c r="H308" s="162">
        <v>127.5</v>
      </c>
      <c r="I308" s="182">
        <v>284</v>
      </c>
      <c r="J308" s="359" t="s">
        <v>806</v>
      </c>
      <c r="K308" s="130">
        <f t="shared" si="130"/>
        <v>-92.5</v>
      </c>
      <c r="L308" s="131">
        <f t="shared" si="131"/>
        <v>-0.42045454545454547</v>
      </c>
      <c r="M308" s="132" t="s">
        <v>620</v>
      </c>
      <c r="N308" s="133">
        <v>43896</v>
      </c>
      <c r="O308" s="54"/>
      <c r="P308" s="13"/>
      <c r="Q308" s="13"/>
      <c r="R308" s="14" t="s">
        <v>708</v>
      </c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197">
        <v>143</v>
      </c>
      <c r="B309" s="198">
        <v>43622</v>
      </c>
      <c r="C309" s="198"/>
      <c r="D309" s="376" t="s">
        <v>466</v>
      </c>
      <c r="E309" s="199" t="s">
        <v>557</v>
      </c>
      <c r="F309" s="199">
        <v>332.8</v>
      </c>
      <c r="G309" s="199"/>
      <c r="H309" s="199">
        <v>405</v>
      </c>
      <c r="I309" s="219">
        <v>419</v>
      </c>
      <c r="J309" s="137" t="s">
        <v>809</v>
      </c>
      <c r="K309" s="124">
        <f t="shared" ref="K309" si="132">H309-F309</f>
        <v>72.199999999999989</v>
      </c>
      <c r="L309" s="125">
        <f t="shared" ref="L309" si="133">K309/F309</f>
        <v>0.21694711538461534</v>
      </c>
      <c r="M309" s="126" t="s">
        <v>556</v>
      </c>
      <c r="N309" s="338">
        <v>43860</v>
      </c>
      <c r="O309" s="54"/>
      <c r="P309" s="13"/>
      <c r="Q309" s="13"/>
      <c r="R309" s="14" t="s">
        <v>710</v>
      </c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140">
        <v>144</v>
      </c>
      <c r="B310" s="139">
        <v>43641</v>
      </c>
      <c r="C310" s="139"/>
      <c r="D310" s="140" t="s">
        <v>137</v>
      </c>
      <c r="E310" s="141" t="s">
        <v>580</v>
      </c>
      <c r="F310" s="142">
        <v>386</v>
      </c>
      <c r="G310" s="143"/>
      <c r="H310" s="143">
        <v>395</v>
      </c>
      <c r="I310" s="143">
        <v>452</v>
      </c>
      <c r="J310" s="166" t="s">
        <v>799</v>
      </c>
      <c r="K310" s="167">
        <f t="shared" ref="K310" si="134">H310-F310</f>
        <v>9</v>
      </c>
      <c r="L310" s="168">
        <f t="shared" ref="L310" si="135">K310/F310</f>
        <v>2.3316062176165803E-2</v>
      </c>
      <c r="M310" s="169" t="s">
        <v>665</v>
      </c>
      <c r="N310" s="170">
        <v>43868</v>
      </c>
      <c r="O310" s="13"/>
      <c r="P310" s="13"/>
      <c r="Q310" s="13"/>
      <c r="R310" s="14" t="s">
        <v>710</v>
      </c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347">
        <v>145</v>
      </c>
      <c r="B311" s="188">
        <v>43707</v>
      </c>
      <c r="C311" s="188"/>
      <c r="D311" s="193" t="s">
        <v>255</v>
      </c>
      <c r="E311" s="191" t="s">
        <v>580</v>
      </c>
      <c r="F311" s="191" t="s">
        <v>712</v>
      </c>
      <c r="G311" s="191"/>
      <c r="H311" s="191"/>
      <c r="I311" s="213">
        <v>190</v>
      </c>
      <c r="J311" s="225" t="s">
        <v>558</v>
      </c>
      <c r="K311" s="215"/>
      <c r="L311" s="216"/>
      <c r="M311" s="335" t="s">
        <v>558</v>
      </c>
      <c r="N311" s="217"/>
      <c r="O311" s="13"/>
      <c r="P311" s="13"/>
      <c r="Q311" s="13"/>
      <c r="R311" s="324" t="s">
        <v>708</v>
      </c>
      <c r="S311" s="13"/>
      <c r="T311" s="13"/>
      <c r="U311" s="13"/>
      <c r="V311" s="13"/>
      <c r="W311" s="13"/>
      <c r="X311" s="13"/>
      <c r="Y311" s="13"/>
      <c r="Z311" s="13"/>
    </row>
    <row r="312" spans="1:26">
      <c r="A312" s="197">
        <v>146</v>
      </c>
      <c r="B312" s="198">
        <v>43731</v>
      </c>
      <c r="C312" s="198"/>
      <c r="D312" s="151" t="s">
        <v>418</v>
      </c>
      <c r="E312" s="199" t="s">
        <v>580</v>
      </c>
      <c r="F312" s="199">
        <v>235</v>
      </c>
      <c r="G312" s="199"/>
      <c r="H312" s="199">
        <v>295</v>
      </c>
      <c r="I312" s="219">
        <v>296</v>
      </c>
      <c r="J312" s="137" t="s">
        <v>787</v>
      </c>
      <c r="K312" s="124">
        <f t="shared" ref="K312" si="136">H312-F312</f>
        <v>60</v>
      </c>
      <c r="L312" s="125">
        <f t="shared" ref="L312" si="137">K312/F312</f>
        <v>0.25531914893617019</v>
      </c>
      <c r="M312" s="126" t="s">
        <v>556</v>
      </c>
      <c r="N312" s="338">
        <v>43844</v>
      </c>
      <c r="O312" s="54"/>
      <c r="P312" s="13"/>
      <c r="Q312" s="13"/>
      <c r="R312" s="14" t="s">
        <v>710</v>
      </c>
      <c r="S312" s="13"/>
      <c r="T312" s="13"/>
      <c r="U312" s="13"/>
      <c r="V312" s="13"/>
      <c r="W312" s="13"/>
      <c r="X312" s="13"/>
      <c r="Y312" s="13"/>
      <c r="Z312" s="13"/>
    </row>
    <row r="313" spans="1:26">
      <c r="A313" s="197">
        <v>147</v>
      </c>
      <c r="B313" s="198">
        <v>43752</v>
      </c>
      <c r="C313" s="198"/>
      <c r="D313" s="151" t="s">
        <v>778</v>
      </c>
      <c r="E313" s="199" t="s">
        <v>580</v>
      </c>
      <c r="F313" s="199">
        <v>277.5</v>
      </c>
      <c r="G313" s="199"/>
      <c r="H313" s="199">
        <v>333</v>
      </c>
      <c r="I313" s="219">
        <v>333</v>
      </c>
      <c r="J313" s="137" t="s">
        <v>788</v>
      </c>
      <c r="K313" s="124">
        <f t="shared" ref="K313" si="138">H313-F313</f>
        <v>55.5</v>
      </c>
      <c r="L313" s="125">
        <f t="shared" ref="L313" si="139">K313/F313</f>
        <v>0.2</v>
      </c>
      <c r="M313" s="126" t="s">
        <v>556</v>
      </c>
      <c r="N313" s="338">
        <v>43846</v>
      </c>
      <c r="O313" s="54"/>
      <c r="P313" s="13"/>
      <c r="Q313" s="13"/>
      <c r="R313" s="324" t="s">
        <v>708</v>
      </c>
      <c r="S313" s="13"/>
      <c r="T313" s="13"/>
      <c r="U313" s="13"/>
      <c r="V313" s="13"/>
      <c r="W313" s="13"/>
      <c r="X313" s="13"/>
      <c r="Y313" s="13"/>
      <c r="Z313" s="13"/>
    </row>
    <row r="314" spans="1:26">
      <c r="A314" s="197">
        <v>148</v>
      </c>
      <c r="B314" s="198">
        <v>43752</v>
      </c>
      <c r="C314" s="198"/>
      <c r="D314" s="151" t="s">
        <v>777</v>
      </c>
      <c r="E314" s="199" t="s">
        <v>580</v>
      </c>
      <c r="F314" s="199">
        <v>930</v>
      </c>
      <c r="G314" s="199"/>
      <c r="H314" s="199">
        <v>1165</v>
      </c>
      <c r="I314" s="219">
        <v>1200</v>
      </c>
      <c r="J314" s="137" t="s">
        <v>789</v>
      </c>
      <c r="K314" s="124">
        <f t="shared" ref="K314" si="140">H314-F314</f>
        <v>235</v>
      </c>
      <c r="L314" s="125">
        <f t="shared" ref="L314" si="141">K314/F314</f>
        <v>0.25268817204301075</v>
      </c>
      <c r="M314" s="126" t="s">
        <v>556</v>
      </c>
      <c r="N314" s="338">
        <v>43847</v>
      </c>
      <c r="O314" s="54"/>
      <c r="P314" s="13"/>
      <c r="Q314" s="13"/>
      <c r="R314" s="324" t="s">
        <v>710</v>
      </c>
      <c r="S314" s="13"/>
      <c r="T314" s="13"/>
      <c r="U314" s="13"/>
      <c r="V314" s="13"/>
      <c r="W314" s="13"/>
      <c r="X314" s="13"/>
      <c r="Y314" s="13"/>
      <c r="Z314" s="13"/>
    </row>
    <row r="315" spans="1:26">
      <c r="A315" s="346">
        <v>149</v>
      </c>
      <c r="B315" s="327">
        <v>43753</v>
      </c>
      <c r="C315" s="202"/>
      <c r="D315" s="348" t="s">
        <v>776</v>
      </c>
      <c r="E315" s="329" t="s">
        <v>580</v>
      </c>
      <c r="F315" s="331">
        <v>111</v>
      </c>
      <c r="G315" s="329"/>
      <c r="H315" s="329"/>
      <c r="I315" s="333">
        <v>141</v>
      </c>
      <c r="J315" s="225" t="s">
        <v>558</v>
      </c>
      <c r="K315" s="225"/>
      <c r="L315" s="119"/>
      <c r="M315" s="337" t="s">
        <v>558</v>
      </c>
      <c r="N315" s="227"/>
      <c r="O315" s="13"/>
      <c r="P315" s="13"/>
      <c r="Q315" s="13"/>
      <c r="R315" s="324" t="s">
        <v>710</v>
      </c>
      <c r="S315" s="13"/>
      <c r="T315" s="13"/>
      <c r="U315" s="13"/>
      <c r="V315" s="13"/>
      <c r="W315" s="13"/>
      <c r="X315" s="13"/>
      <c r="Y315" s="13"/>
      <c r="Z315" s="13"/>
    </row>
    <row r="316" spans="1:26">
      <c r="A316" s="197">
        <v>150</v>
      </c>
      <c r="B316" s="198">
        <v>43753</v>
      </c>
      <c r="C316" s="198"/>
      <c r="D316" s="151" t="s">
        <v>775</v>
      </c>
      <c r="E316" s="199" t="s">
        <v>580</v>
      </c>
      <c r="F316" s="200">
        <v>296</v>
      </c>
      <c r="G316" s="199"/>
      <c r="H316" s="199">
        <v>370</v>
      </c>
      <c r="I316" s="219">
        <v>370</v>
      </c>
      <c r="J316" s="137" t="s">
        <v>639</v>
      </c>
      <c r="K316" s="124">
        <f t="shared" ref="K316:K317" si="142">H316-F316</f>
        <v>74</v>
      </c>
      <c r="L316" s="125">
        <f t="shared" ref="L316:L317" si="143">K316/F316</f>
        <v>0.25</v>
      </c>
      <c r="M316" s="126" t="s">
        <v>556</v>
      </c>
      <c r="N316" s="338">
        <v>43853</v>
      </c>
      <c r="O316" s="54"/>
      <c r="P316" s="13"/>
      <c r="Q316" s="13"/>
      <c r="R316" s="324" t="s">
        <v>710</v>
      </c>
      <c r="S316" s="13"/>
      <c r="T316" s="13"/>
      <c r="U316" s="13"/>
      <c r="V316" s="13"/>
      <c r="W316" s="13"/>
      <c r="X316" s="13"/>
      <c r="Y316" s="13"/>
      <c r="Z316" s="13"/>
    </row>
    <row r="317" spans="1:26">
      <c r="A317" s="197">
        <v>151</v>
      </c>
      <c r="B317" s="198">
        <v>43754</v>
      </c>
      <c r="C317" s="198"/>
      <c r="D317" s="151" t="s">
        <v>774</v>
      </c>
      <c r="E317" s="199" t="s">
        <v>580</v>
      </c>
      <c r="F317" s="200">
        <v>300</v>
      </c>
      <c r="G317" s="199"/>
      <c r="H317" s="199">
        <v>382.5</v>
      </c>
      <c r="I317" s="219">
        <v>344</v>
      </c>
      <c r="J317" s="462" t="s">
        <v>840</v>
      </c>
      <c r="K317" s="124">
        <f t="shared" si="142"/>
        <v>82.5</v>
      </c>
      <c r="L317" s="125">
        <f t="shared" si="143"/>
        <v>0.27500000000000002</v>
      </c>
      <c r="M317" s="126" t="s">
        <v>556</v>
      </c>
      <c r="N317" s="338">
        <v>44238</v>
      </c>
      <c r="O317" s="13"/>
      <c r="P317" s="13"/>
      <c r="Q317" s="13"/>
      <c r="R317" s="324" t="s">
        <v>710</v>
      </c>
      <c r="S317" s="13"/>
      <c r="T317" s="13"/>
      <c r="U317" s="13"/>
      <c r="V317" s="13"/>
      <c r="W317" s="13"/>
      <c r="X317" s="13"/>
      <c r="Y317" s="13"/>
      <c r="Z317" s="13"/>
    </row>
    <row r="318" spans="1:26">
      <c r="A318" s="326">
        <v>152</v>
      </c>
      <c r="B318" s="202">
        <v>43832</v>
      </c>
      <c r="C318" s="202"/>
      <c r="D318" s="206" t="s">
        <v>758</v>
      </c>
      <c r="E318" s="203" t="s">
        <v>580</v>
      </c>
      <c r="F318" s="204" t="s">
        <v>786</v>
      </c>
      <c r="G318" s="203"/>
      <c r="H318" s="203"/>
      <c r="I318" s="224">
        <v>590</v>
      </c>
      <c r="J318" s="225" t="s">
        <v>558</v>
      </c>
      <c r="K318" s="225"/>
      <c r="L318" s="119"/>
      <c r="M318" s="323" t="s">
        <v>558</v>
      </c>
      <c r="N318" s="227"/>
      <c r="O318" s="13"/>
      <c r="P318" s="13"/>
      <c r="Q318" s="13"/>
      <c r="R318" s="324" t="s">
        <v>710</v>
      </c>
      <c r="S318" s="13"/>
      <c r="T318" s="13"/>
      <c r="U318" s="13"/>
      <c r="V318" s="13"/>
      <c r="W318" s="13"/>
      <c r="X318" s="13"/>
      <c r="Y318" s="13"/>
      <c r="Z318" s="13"/>
    </row>
    <row r="319" spans="1:26">
      <c r="A319" s="197">
        <v>153</v>
      </c>
      <c r="B319" s="198">
        <v>43966</v>
      </c>
      <c r="C319" s="198"/>
      <c r="D319" s="151" t="s">
        <v>64</v>
      </c>
      <c r="E319" s="199" t="s">
        <v>580</v>
      </c>
      <c r="F319" s="200">
        <v>67.5</v>
      </c>
      <c r="G319" s="199"/>
      <c r="H319" s="199">
        <v>86</v>
      </c>
      <c r="I319" s="219">
        <v>86</v>
      </c>
      <c r="J319" s="137" t="s">
        <v>817</v>
      </c>
      <c r="K319" s="124">
        <f t="shared" ref="K319" si="144">H319-F319</f>
        <v>18.5</v>
      </c>
      <c r="L319" s="125">
        <f t="shared" ref="L319" si="145">K319/F319</f>
        <v>0.27407407407407408</v>
      </c>
      <c r="M319" s="126" t="s">
        <v>556</v>
      </c>
      <c r="N319" s="338">
        <v>44008</v>
      </c>
      <c r="O319" s="54"/>
      <c r="P319" s="13"/>
      <c r="Q319" s="13"/>
      <c r="R319" s="324" t="s">
        <v>710</v>
      </c>
      <c r="S319" s="13"/>
      <c r="T319" s="13"/>
      <c r="U319" s="13"/>
      <c r="V319" s="13"/>
      <c r="W319" s="13"/>
      <c r="X319" s="13"/>
      <c r="Y319" s="13"/>
      <c r="Z319" s="13"/>
    </row>
    <row r="320" spans="1:26">
      <c r="A320" s="201">
        <v>154</v>
      </c>
      <c r="B320" s="202">
        <v>44035</v>
      </c>
      <c r="C320" s="202"/>
      <c r="D320" s="206" t="s">
        <v>465</v>
      </c>
      <c r="E320" s="203" t="s">
        <v>580</v>
      </c>
      <c r="F320" s="204" t="s">
        <v>820</v>
      </c>
      <c r="G320" s="203"/>
      <c r="H320" s="203"/>
      <c r="I320" s="224">
        <v>296</v>
      </c>
      <c r="J320" s="225" t="s">
        <v>558</v>
      </c>
      <c r="K320" s="225"/>
      <c r="L320" s="119"/>
      <c r="M320" s="226"/>
      <c r="N320" s="227"/>
      <c r="O320" s="13"/>
      <c r="P320" s="13"/>
      <c r="Q320" s="13"/>
      <c r="R320" s="324" t="s">
        <v>710</v>
      </c>
      <c r="S320" s="13"/>
      <c r="T320" s="13"/>
      <c r="U320" s="13"/>
      <c r="V320" s="13"/>
      <c r="W320" s="13"/>
      <c r="X320" s="13"/>
      <c r="Y320" s="13"/>
      <c r="Z320" s="13"/>
    </row>
    <row r="321" spans="1:26">
      <c r="A321" s="197">
        <v>155</v>
      </c>
      <c r="B321" s="198">
        <v>44092</v>
      </c>
      <c r="C321" s="198"/>
      <c r="D321" s="151" t="s">
        <v>398</v>
      </c>
      <c r="E321" s="199" t="s">
        <v>580</v>
      </c>
      <c r="F321" s="199">
        <v>206</v>
      </c>
      <c r="G321" s="199"/>
      <c r="H321" s="199">
        <v>248</v>
      </c>
      <c r="I321" s="219">
        <v>248</v>
      </c>
      <c r="J321" s="137" t="s">
        <v>639</v>
      </c>
      <c r="K321" s="124">
        <f t="shared" ref="K321:K322" si="146">H321-F321</f>
        <v>42</v>
      </c>
      <c r="L321" s="125">
        <f t="shared" ref="L321:L322" si="147">K321/F321</f>
        <v>0.20388349514563106</v>
      </c>
      <c r="M321" s="126" t="s">
        <v>556</v>
      </c>
      <c r="N321" s="338">
        <v>44214</v>
      </c>
      <c r="O321" s="54"/>
      <c r="P321" s="13"/>
      <c r="Q321" s="13"/>
      <c r="R321" s="324" t="s">
        <v>710</v>
      </c>
      <c r="S321" s="13"/>
      <c r="T321" s="13"/>
      <c r="U321" s="13"/>
      <c r="V321" s="13"/>
      <c r="W321" s="13"/>
      <c r="X321" s="13"/>
      <c r="Y321" s="13"/>
      <c r="Z321" s="13"/>
    </row>
    <row r="322" spans="1:26">
      <c r="A322" s="197">
        <v>156</v>
      </c>
      <c r="B322" s="198">
        <v>44140</v>
      </c>
      <c r="C322" s="198"/>
      <c r="D322" s="151" t="s">
        <v>398</v>
      </c>
      <c r="E322" s="199" t="s">
        <v>580</v>
      </c>
      <c r="F322" s="199">
        <v>182.5</v>
      </c>
      <c r="G322" s="199"/>
      <c r="H322" s="199">
        <v>248</v>
      </c>
      <c r="I322" s="219">
        <v>248</v>
      </c>
      <c r="J322" s="137" t="s">
        <v>639</v>
      </c>
      <c r="K322" s="124">
        <f t="shared" si="146"/>
        <v>65.5</v>
      </c>
      <c r="L322" s="125">
        <f t="shared" si="147"/>
        <v>0.35890410958904112</v>
      </c>
      <c r="M322" s="126" t="s">
        <v>556</v>
      </c>
      <c r="N322" s="338">
        <v>44214</v>
      </c>
      <c r="O322" s="54"/>
      <c r="P322" s="13"/>
      <c r="Q322" s="13"/>
      <c r="R322" s="324" t="s">
        <v>710</v>
      </c>
      <c r="S322" s="13"/>
      <c r="T322" s="13"/>
      <c r="U322" s="13"/>
      <c r="V322" s="13"/>
      <c r="W322" s="13"/>
      <c r="X322" s="13"/>
      <c r="Y322" s="13"/>
      <c r="Z322" s="13"/>
    </row>
    <row r="323" spans="1:26">
      <c r="A323" s="201">
        <v>157</v>
      </c>
      <c r="B323" s="202">
        <v>44140</v>
      </c>
      <c r="C323" s="202"/>
      <c r="D323" s="206" t="s">
        <v>321</v>
      </c>
      <c r="E323" s="203" t="s">
        <v>580</v>
      </c>
      <c r="F323" s="204" t="s">
        <v>824</v>
      </c>
      <c r="G323" s="203"/>
      <c r="H323" s="203"/>
      <c r="I323" s="224">
        <v>320</v>
      </c>
      <c r="J323" s="225" t="s">
        <v>558</v>
      </c>
      <c r="K323" s="225"/>
      <c r="L323" s="119"/>
      <c r="M323" s="226"/>
      <c r="N323" s="227"/>
      <c r="O323" s="13"/>
      <c r="P323" s="13"/>
      <c r="Q323" s="13"/>
      <c r="R323" s="324" t="s">
        <v>710</v>
      </c>
      <c r="S323" s="13"/>
      <c r="T323" s="13"/>
      <c r="U323" s="13"/>
      <c r="V323" s="13"/>
      <c r="W323" s="13"/>
      <c r="X323" s="13"/>
      <c r="Y323" s="13"/>
      <c r="Z323" s="13"/>
    </row>
    <row r="324" spans="1:26">
      <c r="A324" s="197">
        <v>158</v>
      </c>
      <c r="B324" s="198">
        <v>44140</v>
      </c>
      <c r="C324" s="198"/>
      <c r="D324" s="151" t="s">
        <v>461</v>
      </c>
      <c r="E324" s="199" t="s">
        <v>580</v>
      </c>
      <c r="F324" s="200">
        <v>925</v>
      </c>
      <c r="G324" s="199"/>
      <c r="H324" s="199">
        <v>1095</v>
      </c>
      <c r="I324" s="219">
        <v>1093</v>
      </c>
      <c r="J324" s="462" t="s">
        <v>828</v>
      </c>
      <c r="K324" s="124">
        <f t="shared" ref="K324" si="148">H324-F324</f>
        <v>170</v>
      </c>
      <c r="L324" s="125">
        <f t="shared" ref="L324" si="149">K324/F324</f>
        <v>0.18378378378378379</v>
      </c>
      <c r="M324" s="126" t="s">
        <v>556</v>
      </c>
      <c r="N324" s="338">
        <v>44201</v>
      </c>
      <c r="O324" s="13"/>
      <c r="P324" s="13"/>
      <c r="Q324" s="13"/>
      <c r="R324" s="324" t="s">
        <v>710</v>
      </c>
      <c r="S324" s="13"/>
      <c r="T324" s="13"/>
      <c r="U324" s="13"/>
      <c r="V324" s="13"/>
      <c r="W324" s="13"/>
      <c r="X324" s="13"/>
      <c r="Y324" s="13"/>
      <c r="Z324" s="13"/>
    </row>
    <row r="325" spans="1:26">
      <c r="A325" s="197">
        <v>159</v>
      </c>
      <c r="B325" s="198">
        <v>44140</v>
      </c>
      <c r="C325" s="198"/>
      <c r="D325" s="151" t="s">
        <v>336</v>
      </c>
      <c r="E325" s="199" t="s">
        <v>580</v>
      </c>
      <c r="F325" s="200">
        <v>332.5</v>
      </c>
      <c r="G325" s="199"/>
      <c r="H325" s="199">
        <v>393</v>
      </c>
      <c r="I325" s="219">
        <v>406</v>
      </c>
      <c r="J325" s="462" t="s">
        <v>843</v>
      </c>
      <c r="K325" s="124">
        <f t="shared" ref="K325" si="150">H325-F325</f>
        <v>60.5</v>
      </c>
      <c r="L325" s="125">
        <f t="shared" ref="L325" si="151">K325/F325</f>
        <v>0.18195488721804512</v>
      </c>
      <c r="M325" s="126" t="s">
        <v>556</v>
      </c>
      <c r="N325" s="338">
        <v>44256</v>
      </c>
      <c r="O325" s="13"/>
      <c r="P325" s="13"/>
      <c r="Q325" s="13"/>
      <c r="R325" s="324" t="s">
        <v>710</v>
      </c>
      <c r="S325" s="13"/>
      <c r="T325" s="13"/>
      <c r="U325" s="13"/>
      <c r="V325" s="13"/>
      <c r="W325" s="13"/>
      <c r="X325" s="13"/>
      <c r="Y325" s="13"/>
      <c r="Z325" s="13"/>
    </row>
    <row r="326" spans="1:26">
      <c r="A326" s="201">
        <v>160</v>
      </c>
      <c r="B326" s="202">
        <v>44141</v>
      </c>
      <c r="C326" s="202"/>
      <c r="D326" s="206" t="s">
        <v>465</v>
      </c>
      <c r="E326" s="203" t="s">
        <v>580</v>
      </c>
      <c r="F326" s="204" t="s">
        <v>825</v>
      </c>
      <c r="G326" s="203"/>
      <c r="H326" s="203"/>
      <c r="I326" s="224">
        <v>290</v>
      </c>
      <c r="J326" s="225" t="s">
        <v>558</v>
      </c>
      <c r="K326" s="225"/>
      <c r="L326" s="119"/>
      <c r="M326" s="226"/>
      <c r="N326" s="227"/>
      <c r="O326" s="13"/>
      <c r="P326" s="13"/>
      <c r="Q326" s="13"/>
      <c r="R326" s="324" t="s">
        <v>710</v>
      </c>
      <c r="S326" s="13"/>
      <c r="T326" s="13"/>
      <c r="U326" s="13"/>
      <c r="V326" s="13"/>
      <c r="W326" s="13"/>
      <c r="X326" s="13"/>
      <c r="Y326" s="13"/>
      <c r="Z326" s="13"/>
    </row>
    <row r="327" spans="1:26">
      <c r="A327" s="201">
        <v>161</v>
      </c>
      <c r="B327" s="202">
        <v>44187</v>
      </c>
      <c r="C327" s="202"/>
      <c r="D327" s="206" t="s">
        <v>754</v>
      </c>
      <c r="E327" s="203" t="s">
        <v>580</v>
      </c>
      <c r="F327" s="456" t="s">
        <v>827</v>
      </c>
      <c r="G327" s="203"/>
      <c r="H327" s="203"/>
      <c r="I327" s="224">
        <v>239</v>
      </c>
      <c r="J327" s="457" t="s">
        <v>558</v>
      </c>
      <c r="K327" s="225"/>
      <c r="L327" s="119"/>
      <c r="M327" s="226"/>
      <c r="N327" s="227"/>
      <c r="O327" s="13"/>
      <c r="P327" s="13"/>
      <c r="Q327" s="13"/>
      <c r="R327" s="324" t="s">
        <v>710</v>
      </c>
      <c r="S327" s="13"/>
      <c r="T327" s="13"/>
      <c r="U327" s="13"/>
      <c r="V327" s="13"/>
      <c r="W327" s="13"/>
      <c r="X327" s="13"/>
      <c r="Y327" s="13"/>
      <c r="Z327" s="13"/>
    </row>
    <row r="328" spans="1:26">
      <c r="A328" s="201">
        <v>162</v>
      </c>
      <c r="B328" s="202">
        <v>44258</v>
      </c>
      <c r="C328" s="202"/>
      <c r="D328" s="206" t="s">
        <v>758</v>
      </c>
      <c r="E328" s="203" t="s">
        <v>580</v>
      </c>
      <c r="F328" s="204" t="s">
        <v>786</v>
      </c>
      <c r="G328" s="203"/>
      <c r="H328" s="203"/>
      <c r="I328" s="224">
        <v>590</v>
      </c>
      <c r="J328" s="225" t="s">
        <v>558</v>
      </c>
      <c r="K328" s="225"/>
      <c r="L328" s="119"/>
      <c r="M328" s="323"/>
      <c r="N328" s="227"/>
      <c r="O328" s="13"/>
      <c r="P328" s="13"/>
      <c r="R328" s="324" t="s">
        <v>710</v>
      </c>
    </row>
    <row r="329" spans="1:26">
      <c r="A329" s="201">
        <v>163</v>
      </c>
      <c r="B329" s="202">
        <v>44274</v>
      </c>
      <c r="C329" s="202"/>
      <c r="D329" s="206" t="s">
        <v>336</v>
      </c>
      <c r="E329" s="504" t="s">
        <v>580</v>
      </c>
      <c r="F329" s="456" t="s">
        <v>848</v>
      </c>
      <c r="G329" s="203"/>
      <c r="H329" s="203"/>
      <c r="I329" s="224">
        <v>420</v>
      </c>
      <c r="J329" s="457" t="s">
        <v>558</v>
      </c>
      <c r="K329" s="225"/>
      <c r="L329" s="119"/>
      <c r="M329" s="226"/>
      <c r="N329" s="227"/>
      <c r="O329" s="13"/>
      <c r="R329" s="505" t="s">
        <v>710</v>
      </c>
    </row>
    <row r="330" spans="1:26">
      <c r="A330" s="201">
        <v>164</v>
      </c>
      <c r="B330" s="202">
        <v>44295</v>
      </c>
      <c r="C330" s="202"/>
      <c r="D330" s="206" t="s">
        <v>921</v>
      </c>
      <c r="E330" s="203" t="s">
        <v>580</v>
      </c>
      <c r="F330" s="204" t="s">
        <v>922</v>
      </c>
      <c r="G330" s="203"/>
      <c r="H330" s="203"/>
      <c r="I330" s="224">
        <v>663</v>
      </c>
      <c r="J330" s="457" t="s">
        <v>558</v>
      </c>
      <c r="K330" s="225"/>
      <c r="L330" s="119"/>
      <c r="M330" s="226"/>
      <c r="N330" s="227"/>
      <c r="O330" s="13"/>
      <c r="R330" s="228"/>
    </row>
    <row r="331" spans="1:26">
      <c r="A331" s="201"/>
      <c r="B331" s="202"/>
      <c r="C331" s="202"/>
      <c r="D331" s="206"/>
      <c r="E331" s="203"/>
      <c r="F331" s="204"/>
      <c r="G331" s="203"/>
      <c r="H331" s="203"/>
      <c r="I331" s="224"/>
      <c r="J331" s="225"/>
      <c r="K331" s="225"/>
      <c r="L331" s="119"/>
      <c r="M331" s="226"/>
      <c r="N331" s="227"/>
      <c r="O331" s="13"/>
      <c r="R331" s="228"/>
    </row>
    <row r="332" spans="1:26">
      <c r="A332" s="201"/>
      <c r="B332" s="192" t="s">
        <v>781</v>
      </c>
      <c r="O332" s="13"/>
      <c r="R332" s="228"/>
    </row>
    <row r="333" spans="1:26">
      <c r="R333" s="228"/>
    </row>
    <row r="334" spans="1:26">
      <c r="R334" s="228"/>
    </row>
    <row r="335" spans="1:26">
      <c r="R335" s="228"/>
    </row>
    <row r="336" spans="1:26">
      <c r="R336" s="228"/>
    </row>
    <row r="337" spans="1:18">
      <c r="R337" s="228"/>
    </row>
    <row r="338" spans="1:18">
      <c r="R338" s="228"/>
    </row>
    <row r="339" spans="1:18">
      <c r="R339" s="228"/>
    </row>
    <row r="349" spans="1:18">
      <c r="A349" s="207"/>
    </row>
    <row r="350" spans="1:18">
      <c r="A350" s="207"/>
      <c r="F350" s="458"/>
    </row>
    <row r="351" spans="1:18">
      <c r="A351" s="203"/>
    </row>
  </sheetData>
  <autoFilter ref="R1:R347"/>
  <mergeCells count="21">
    <mergeCell ref="O80:O81"/>
    <mergeCell ref="P80:P81"/>
    <mergeCell ref="A80:A81"/>
    <mergeCell ref="B80:B81"/>
    <mergeCell ref="J80:J81"/>
    <mergeCell ref="M80:M81"/>
    <mergeCell ref="N80:N81"/>
    <mergeCell ref="P76:P77"/>
    <mergeCell ref="A78:A79"/>
    <mergeCell ref="B78:B79"/>
    <mergeCell ref="J78:J79"/>
    <mergeCell ref="M78:M79"/>
    <mergeCell ref="N78:N79"/>
    <mergeCell ref="O78:O79"/>
    <mergeCell ref="P78:P79"/>
    <mergeCell ref="A76:A77"/>
    <mergeCell ref="B76:B77"/>
    <mergeCell ref="J76:J77"/>
    <mergeCell ref="M76:M77"/>
    <mergeCell ref="N76:N77"/>
    <mergeCell ref="O76:O77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2021-04-22T02:17:27Z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