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1840" windowHeight="125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F&amp;O)'!$R$1:$R$297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17" i="7"/>
  <c r="L17"/>
  <c r="L38"/>
  <c r="K38"/>
  <c r="K84"/>
  <c r="M84" s="1"/>
  <c r="L64"/>
  <c r="K64"/>
  <c r="L62"/>
  <c r="K62"/>
  <c r="L42"/>
  <c r="K42"/>
  <c r="K83"/>
  <c r="M83" s="1"/>
  <c r="L63"/>
  <c r="K63"/>
  <c r="L61"/>
  <c r="K61"/>
  <c r="L60"/>
  <c r="K60"/>
  <c r="L40"/>
  <c r="K40"/>
  <c r="K79"/>
  <c r="M79" s="1"/>
  <c r="K82"/>
  <c r="M82" s="1"/>
  <c r="L95"/>
  <c r="K95"/>
  <c r="K81"/>
  <c r="M81" s="1"/>
  <c r="K80"/>
  <c r="M80" s="1"/>
  <c r="L39"/>
  <c r="K39"/>
  <c r="L36"/>
  <c r="K36"/>
  <c r="L15"/>
  <c r="K15"/>
  <c r="K267"/>
  <c r="L267" s="1"/>
  <c r="K247"/>
  <c r="L247" s="1"/>
  <c r="K72"/>
  <c r="K73"/>
  <c r="L34"/>
  <c r="K34"/>
  <c r="K78"/>
  <c r="M78" s="1"/>
  <c r="L37"/>
  <c r="K37"/>
  <c r="K77"/>
  <c r="M77" s="1"/>
  <c r="L59"/>
  <c r="K59"/>
  <c r="K55"/>
  <c r="L55"/>
  <c r="L54"/>
  <c r="K54"/>
  <c r="L29"/>
  <c r="K29"/>
  <c r="L12"/>
  <c r="L35"/>
  <c r="K35"/>
  <c r="L33"/>
  <c r="K33"/>
  <c r="L57"/>
  <c r="K57"/>
  <c r="K58"/>
  <c r="L58"/>
  <c r="L30"/>
  <c r="K30"/>
  <c r="L32"/>
  <c r="K32"/>
  <c r="L14"/>
  <c r="K14"/>
  <c r="L10"/>
  <c r="K10"/>
  <c r="K76"/>
  <c r="M76" s="1"/>
  <c r="K75"/>
  <c r="M75" s="1"/>
  <c r="K56"/>
  <c r="L56"/>
  <c r="L31"/>
  <c r="K31"/>
  <c r="L53"/>
  <c r="K53"/>
  <c r="K12"/>
  <c r="L28"/>
  <c r="K28"/>
  <c r="K74"/>
  <c r="M74" s="1"/>
  <c r="H11"/>
  <c r="K11" s="1"/>
  <c r="K272"/>
  <c r="L272" s="1"/>
  <c r="K271"/>
  <c r="L271" s="1"/>
  <c r="L11"/>
  <c r="K274"/>
  <c r="L274" s="1"/>
  <c r="K269"/>
  <c r="L269" s="1"/>
  <c r="M7"/>
  <c r="F257"/>
  <c r="K257" s="1"/>
  <c r="L257" s="1"/>
  <c r="K258"/>
  <c r="L258" s="1"/>
  <c r="K249"/>
  <c r="L249" s="1"/>
  <c r="K252"/>
  <c r="L252" s="1"/>
  <c r="K260"/>
  <c r="L260" s="1"/>
  <c r="F251"/>
  <c r="F250"/>
  <c r="K250" s="1"/>
  <c r="L250" s="1"/>
  <c r="F248"/>
  <c r="K248" s="1"/>
  <c r="L248" s="1"/>
  <c r="F228"/>
  <c r="K228" s="1"/>
  <c r="L228" s="1"/>
  <c r="F180"/>
  <c r="K180" s="1"/>
  <c r="L180" s="1"/>
  <c r="K259"/>
  <c r="L259" s="1"/>
  <c r="K263"/>
  <c r="L263" s="1"/>
  <c r="K264"/>
  <c r="L264" s="1"/>
  <c r="K256"/>
  <c r="L256" s="1"/>
  <c r="K266"/>
  <c r="L266" s="1"/>
  <c r="K262"/>
  <c r="L262" s="1"/>
  <c r="K255"/>
  <c r="L255" s="1"/>
  <c r="K244"/>
  <c r="L244" s="1"/>
  <c r="K246"/>
  <c r="L246" s="1"/>
  <c r="K243"/>
  <c r="L243" s="1"/>
  <c r="K245"/>
  <c r="L245" s="1"/>
  <c r="K174"/>
  <c r="L174" s="1"/>
  <c r="K227"/>
  <c r="L227" s="1"/>
  <c r="K241"/>
  <c r="L241" s="1"/>
  <c r="K242"/>
  <c r="L242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2"/>
  <c r="L232" s="1"/>
  <c r="K230"/>
  <c r="L230" s="1"/>
  <c r="K229"/>
  <c r="L229" s="1"/>
  <c r="K224"/>
  <c r="L224" s="1"/>
  <c r="K223"/>
  <c r="L223" s="1"/>
  <c r="K222"/>
  <c r="L222" s="1"/>
  <c r="K219"/>
  <c r="L219" s="1"/>
  <c r="K218"/>
  <c r="L218" s="1"/>
  <c r="K217"/>
  <c r="L217" s="1"/>
  <c r="K216"/>
  <c r="L216" s="1"/>
  <c r="K215"/>
  <c r="L215" s="1"/>
  <c r="K214"/>
  <c r="L214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2"/>
  <c r="L202" s="1"/>
  <c r="K200"/>
  <c r="L200" s="1"/>
  <c r="K198"/>
  <c r="L198" s="1"/>
  <c r="K196"/>
  <c r="L196" s="1"/>
  <c r="K195"/>
  <c r="L195" s="1"/>
  <c r="K194"/>
  <c r="L194" s="1"/>
  <c r="K192"/>
  <c r="L192" s="1"/>
  <c r="K191"/>
  <c r="L191" s="1"/>
  <c r="K190"/>
  <c r="L190" s="1"/>
  <c r="K189"/>
  <c r="K188"/>
  <c r="L188" s="1"/>
  <c r="K187"/>
  <c r="L187" s="1"/>
  <c r="K185"/>
  <c r="L185" s="1"/>
  <c r="K184"/>
  <c r="L184" s="1"/>
  <c r="K183"/>
  <c r="L183" s="1"/>
  <c r="K182"/>
  <c r="L182" s="1"/>
  <c r="K181"/>
  <c r="L181" s="1"/>
  <c r="H179"/>
  <c r="K179" s="1"/>
  <c r="L179" s="1"/>
  <c r="K176"/>
  <c r="L176" s="1"/>
  <c r="K175"/>
  <c r="L175" s="1"/>
  <c r="K173"/>
  <c r="L173" s="1"/>
  <c r="K172"/>
  <c r="L172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H145"/>
  <c r="K145" s="1"/>
  <c r="L145" s="1"/>
  <c r="F144"/>
  <c r="K144" s="1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D7" i="6"/>
  <c r="K6" i="4"/>
  <c r="K6" i="3"/>
  <c r="L6" i="2"/>
  <c r="M38" i="7" l="1"/>
  <c r="M17"/>
  <c r="M64"/>
  <c r="M42"/>
  <c r="M62"/>
  <c r="M63"/>
  <c r="M95"/>
  <c r="M40"/>
  <c r="M60"/>
  <c r="M61"/>
  <c r="M39"/>
  <c r="M36"/>
  <c r="M15"/>
  <c r="M30"/>
  <c r="M35"/>
  <c r="M54"/>
  <c r="M34"/>
  <c r="M58"/>
  <c r="M11"/>
  <c r="M31"/>
  <c r="M28"/>
  <c r="M37"/>
  <c r="M14"/>
  <c r="M10"/>
  <c r="M12"/>
  <c r="M32"/>
  <c r="M57"/>
  <c r="M33"/>
  <c r="M55"/>
  <c r="M59"/>
  <c r="M53"/>
  <c r="M56"/>
  <c r="M29"/>
</calcChain>
</file>

<file path=xl/sharedStrings.xml><?xml version="1.0" encoding="utf-8"?>
<sst xmlns="http://schemas.openxmlformats.org/spreadsheetml/2006/main" count="2723" uniqueCount="1052">
  <si>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</si>
  <si>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</si>
  <si>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</si>
  <si>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</si>
  <si>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</si>
  <si>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</si>
  <si>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</si>
  <si>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</si>
  <si>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</si>
  <si>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</si>
  <si>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</si>
  <si>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</si>
  <si>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</si>
  <si>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</si>
  <si>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</si>
  <si>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</si>
  <si>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</si>
  <si>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</si>
  <si>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</si>
  <si>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</si>
  <si>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</si>
  <si>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</si>
  <si>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</si>
  <si>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</si>
  <si>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</si>
  <si>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</si>
  <si>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</si>
  <si>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</si>
  <si>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</si>
  <si>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</si>
  <si>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</si>
  <si>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</si>
  <si>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</si>
  <si>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</si>
  <si>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</si>
  <si>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</si>
  <si>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</si>
  <si>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</si>
  <si>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</si>
  <si>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</si>
  <si>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</si>
  <si>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</si>
  <si>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</si>
  <si>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</si>
  <si>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</si>
  <si>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</si>
  <si>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</si>
  <si>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</si>
  <si>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</si>
  <si>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</si>
  <si>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</si>
  <si>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</si>
  <si>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</si>
  <si>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</si>
  <si>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</si>
  <si>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</si>
  <si>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</si>
  <si>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</si>
  <si>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</si>
  <si>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</si>
  <si>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</si>
  <si>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</si>
  <si>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</si>
  <si>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</si>
  <si>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</si>
  <si>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</si>
  <si>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</si>
  <si>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</si>
  <si>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</si>
  <si>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</si>
  <si>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</si>
  <si>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</si>
  <si>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</si>
  <si>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</si>
  <si>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</si>
  <si>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</si>
  <si>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</si>
  <si>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</si>
  <si>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</si>
  <si>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</si>
  <si>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</si>
  <si>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</si>
  <si>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</si>
  <si>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</si>
  <si>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</si>
  <si>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</si>
  <si>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</si>
  <si>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</si>
  <si>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</si>
  <si>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</si>
  <si>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</si>
  <si>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</si>
  <si>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</si>
  <si>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</si>
  <si>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</si>
  <si>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</si>
  <si>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</si>
  <si>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</si>
  <si>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</si>
  <si>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</si>
  <si>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</si>
  <si>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</si>
  <si>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</si>
  <si>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</si>
  <si>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</si>
  <si>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</si>
  <si>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</si>
  <si>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</si>
  <si>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</si>
  <si>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</si>
  <si>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</si>
  <si>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</si>
  <si>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</si>
  <si>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</si>
  <si>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</si>
  <si>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</si>
  <si>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</si>
  <si>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</si>
  <si>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</si>
  <si>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</si>
  <si>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</si>
  <si>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</si>
  <si>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</si>
  <si>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</si>
  <si>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</si>
  <si>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</si>
  <si>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</si>
  <si>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</si>
  <si>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</si>
  <si>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</si>
  <si>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</si>
  <si>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</si>
  <si>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</si>
  <si>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</si>
  <si>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</si>
  <si>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</si>
  <si>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</si>
  <si>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</si>
  <si>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</si>
  <si>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</si>
  <si>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</si>
  <si>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</si>
  <si>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</si>
  <si>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</si>
  <si>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</si>
  <si>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</si>
  <si>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</si>
  <si>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</si>
  <si>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</si>
  <si>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</si>
  <si>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</si>
  <si>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</si>
  <si>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</si>
  <si>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</si>
  <si>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</si>
  <si>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</si>
  <si>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</si>
  <si>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</si>
  <si>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</si>
  <si>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</si>
  <si>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</si>
  <si>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</si>
  <si>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</si>
  <si>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</si>
  <si>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</si>
  <si>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</si>
  <si>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</si>
  <si>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</si>
  <si>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</si>
  <si>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</si>
  <si>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</si>
  <si>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</si>
  <si>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</si>
  <si>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</si>
  <si>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</si>
  <si>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</si>
  <si>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</si>
  <si>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</si>
  <si>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</si>
  <si>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</si>
  <si>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</si>
  <si>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</si>
  <si>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</si>
  <si>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</si>
  <si>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</si>
  <si>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</si>
  <si>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</si>
  <si>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</si>
  <si>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</si>
  <si>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</si>
  <si>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</si>
  <si>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</si>
  <si>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</si>
  <si>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</si>
  <si>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</si>
  <si>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</si>
  <si>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</si>
  <si>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</si>
  <si>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</si>
  <si>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</si>
  <si>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</si>
  <si>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</si>
  <si>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</si>
  <si>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</si>
  <si>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</si>
  <si>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</si>
  <si>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</si>
  <si>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</si>
  <si>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</si>
  <si>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</si>
  <si>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</si>
  <si>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</si>
  <si>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</si>
  <si>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</si>
  <si>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</si>
  <si>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</si>
  <si>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</si>
  <si>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</si>
  <si>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</si>
  <si>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</si>
  <si>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</si>
  <si>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</si>
  <si>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</si>
  <si>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</si>
  <si>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</si>
  <si>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</si>
  <si>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</si>
  <si>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</si>
  <si>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</si>
  <si>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</si>
  <si>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</si>
  <si>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</si>
  <si>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</si>
  <si>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</si>
  <si>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</si>
  <si>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</si>
  <si>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</si>
  <si>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</si>
  <si>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</si>
  <si>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</si>
  <si>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</si>
  <si>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</si>
  <si>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</si>
  <si>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</si>
  <si>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</si>
  <si>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</si>
  <si>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</si>
  <si>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</si>
  <si>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</si>
  <si>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</si>
  <si>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</si>
  <si>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</si>
  <si>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</si>
  <si>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</si>
  <si>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</si>
  <si>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</si>
  <si>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</si>
  <si>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</si>
  <si>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</si>
  <si>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</si>
  <si>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</si>
  <si>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</si>
  <si>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</si>
  <si>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</si>
  <si>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</si>
  <si>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</si>
  <si>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</si>
  <si>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</si>
  <si>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</si>
  <si>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</si>
  <si>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</si>
  <si>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</si>
  <si>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</si>
  <si>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</si>
  <si>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</si>
  <si>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</si>
  <si>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</si>
  <si>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</si>
  <si>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</si>
  <si>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</si>
  <si>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</si>
  <si>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</si>
  <si>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</si>
  <si>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</si>
  <si>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</si>
  <si>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</si>
  <si>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</si>
  <si>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</si>
  <si>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</si>
  <si>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</si>
  <si>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</si>
  <si>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</si>
  <si>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</si>
  <si>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</si>
  <si>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</si>
  <si>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</si>
  <si>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</si>
  <si>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</si>
  <si>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</si>
  <si>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</si>
  <si>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</si>
  <si>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</si>
  <si>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</si>
  <si>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</si>
  <si>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</si>
  <si>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</si>
  <si>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</si>
  <si>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</si>
  <si>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</si>
  <si>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</si>
  <si>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</si>
  <si>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</si>
  <si>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</si>
  <si>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</si>
  <si>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</si>
  <si>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</si>
  <si>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</si>
  <si>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</si>
  <si>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</si>
  <si>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</si>
  <si>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</si>
  <si>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</si>
  <si>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</si>
  <si>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</si>
  <si>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</si>
  <si>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</si>
  <si>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</si>
  <si>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</si>
  <si>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</si>
  <si>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</si>
  <si>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</si>
  <si>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</si>
  <si>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</si>
  <si>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</si>
  <si>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</si>
  <si>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</si>
  <si>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</si>
  <si>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</si>
  <si>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</si>
  <si>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</si>
  <si>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</si>
  <si>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</si>
  <si>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</si>
  <si>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</si>
  <si>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</si>
  <si>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</si>
  <si>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</si>
  <si>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</si>
  <si>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</si>
  <si>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</si>
  <si>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</si>
  <si>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</si>
  <si>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</si>
  <si>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</si>
  <si>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</si>
  <si>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</si>
  <si>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</si>
  <si>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</si>
  <si>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</si>
  <si>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</si>
  <si>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</si>
  <si>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</si>
  <si>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GHCL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</si>
  <si>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</si>
  <si>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</si>
  <si>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</si>
  <si>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</si>
  <si>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</si>
  <si>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</si>
  <si>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</si>
  <si>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</si>
  <si>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</si>
  <si>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</si>
  <si>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</si>
  <si>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</si>
  <si>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</si>
  <si>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</si>
  <si>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</si>
  <si>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</si>
  <si>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</si>
  <si>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</si>
  <si>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</si>
  <si>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</si>
  <si>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</si>
  <si>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</si>
  <si>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HAL</t>
  </si>
  <si>
    <t>HINDCOPPER</t>
  </si>
  <si>
    <t>HONAUT</t>
  </si>
  <si>
    <t>ISEC</t>
  </si>
  <si>
    <t>ICRA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</si>
  <si>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</si>
  <si>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</si>
  <si>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</si>
  <si>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</si>
  <si>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</si>
  <si>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</si>
  <si>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</si>
  <si>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</si>
  <si>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</si>
  <si>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</si>
  <si>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</si>
  <si>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</si>
  <si>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</si>
  <si>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</si>
  <si>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</si>
  <si>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</si>
  <si>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</si>
  <si>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</si>
  <si>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</si>
  <si>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</si>
  <si>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</si>
  <si>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</si>
  <si>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</si>
  <si>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</si>
  <si>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</si>
  <si>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</si>
  <si>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</si>
  <si>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</si>
  <si>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</si>
  <si>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</si>
  <si>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</si>
  <si>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</si>
  <si>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</si>
  <si>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</si>
  <si>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</si>
  <si>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</si>
  <si>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</si>
  <si>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</si>
  <si>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KOLTEPATIL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</si>
  <si>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</si>
  <si>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</si>
  <si>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</si>
  <si>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</si>
  <si>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</si>
  <si>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</si>
  <si>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</si>
  <si>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</si>
  <si>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</si>
  <si>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</si>
  <si>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</si>
  <si>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</si>
  <si>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</si>
  <si>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</si>
  <si>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</si>
  <si>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</si>
  <si>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</si>
  <si>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</si>
  <si>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</si>
  <si>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</si>
  <si>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</si>
  <si>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</si>
  <si>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</si>
  <si>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</si>
  <si>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OMAXE</t>
  </si>
  <si>
    <t>ORIENTCEM</t>
  </si>
  <si>
    <t>ORIENTELEC</t>
  </si>
  <si>
    <t>ORIENTREF</t>
  </si>
  <si>
    <t>PNCINFRA</t>
  </si>
  <si>
    <t>PTC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</si>
  <si>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</si>
  <si>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</si>
  <si>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</si>
  <si>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</si>
  <si>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</si>
  <si>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</si>
  <si>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</si>
  <si>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</si>
  <si>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</si>
  <si>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</si>
  <si>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</si>
  <si>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</si>
  <si>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</si>
  <si>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</si>
  <si>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</si>
  <si>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</si>
  <si>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</si>
  <si>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</si>
  <si>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</si>
  <si>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</si>
  <si>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</si>
  <si>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</si>
  <si>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</si>
  <si>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</si>
  <si>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</si>
  <si>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</si>
  <si>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</si>
  <si>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</si>
  <si>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</si>
  <si>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</si>
  <si>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</si>
  <si>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</si>
  <si>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</si>
  <si>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</si>
  <si>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</si>
  <si>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</si>
  <si>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</si>
  <si>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</si>
  <si>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</si>
  <si>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</si>
  <si>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</si>
  <si>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</si>
  <si>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</si>
  <si>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</si>
  <si>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</si>
  <si>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</si>
  <si>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</si>
  <si>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</si>
  <si>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</si>
  <si>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</si>
  <si>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</si>
  <si>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</si>
  <si>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</si>
  <si>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</si>
  <si>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</si>
  <si>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</si>
  <si>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</si>
  <si>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</si>
  <si>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</si>
  <si>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</si>
  <si>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</si>
  <si>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</si>
  <si>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</si>
  <si>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</si>
  <si>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</si>
  <si>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</si>
  <si>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</si>
  <si>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</si>
  <si>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</si>
  <si>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</si>
  <si>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</si>
  <si>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</si>
  <si>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</si>
  <si>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</si>
  <si>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</si>
  <si>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</si>
  <si>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</si>
  <si>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</si>
  <si>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</si>
  <si>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</si>
  <si>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</si>
  <si>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</si>
  <si>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</si>
  <si>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</si>
  <si>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</si>
  <si>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</si>
  <si>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</si>
  <si>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</si>
  <si>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</si>
  <si>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</si>
  <si>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</si>
  <si>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</si>
  <si>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</si>
  <si>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</si>
  <si>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</si>
  <si>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</si>
  <si>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</si>
  <si>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</si>
  <si>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</si>
  <si>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</si>
  <si>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</si>
  <si>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</si>
  <si>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</si>
  <si>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</si>
  <si>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</si>
  <si>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</si>
  <si>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</si>
  <si>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</si>
  <si>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</si>
  <si>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</si>
  <si>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</si>
  <si>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</si>
  <si>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</si>
  <si>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</si>
  <si>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</si>
  <si>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</si>
  <si>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</si>
  <si>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</si>
  <si>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</si>
  <si>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</si>
  <si>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</si>
  <si>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</si>
  <si>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</si>
  <si>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</si>
  <si>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</si>
  <si>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</si>
  <si>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</si>
  <si>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</si>
  <si>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</si>
  <si>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</si>
  <si>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</si>
  <si>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</si>
  <si>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</si>
  <si>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</si>
  <si>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</si>
  <si>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</si>
  <si>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</si>
  <si>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</si>
  <si>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</si>
  <si>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</si>
  <si>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</si>
  <si>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</si>
  <si>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</si>
  <si>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</si>
  <si>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</si>
  <si>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</si>
  <si>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</si>
  <si>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</si>
  <si>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</si>
  <si>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</si>
  <si>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</si>
  <si>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</si>
  <si>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</si>
  <si>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</si>
  <si>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</si>
  <si>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</si>
  <si>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</si>
  <si>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</si>
  <si>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</si>
  <si>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</si>
  <si>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</si>
  <si>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</si>
  <si>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</si>
  <si>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</si>
  <si>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</si>
  <si>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</si>
  <si>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</si>
  <si>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</si>
  <si>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</si>
  <si>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</si>
  <si>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</si>
  <si>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</si>
  <si>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</si>
  <si>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</si>
  <si>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</si>
  <si>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</si>
  <si>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</si>
  <si>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</si>
  <si>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</si>
  <si>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</si>
  <si>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</si>
  <si>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</si>
  <si>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</si>
  <si>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</si>
  <si>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</si>
  <si>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</si>
  <si>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</si>
  <si>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</si>
  <si>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</si>
  <si>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</si>
  <si>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</si>
  <si>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</si>
  <si>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</si>
  <si>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</si>
  <si>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</si>
  <si>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</si>
  <si>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</si>
  <si>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</si>
  <si>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</si>
  <si>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</si>
  <si>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</si>
  <si>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</si>
  <si>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</si>
  <si>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</si>
  <si>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</si>
  <si>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</si>
  <si>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</si>
  <si>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</si>
  <si>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</si>
  <si>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</si>
  <si>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</si>
  <si>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</si>
  <si>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</si>
  <si>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</si>
  <si>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</si>
  <si>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</si>
  <si>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</si>
  <si>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</si>
  <si>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</si>
  <si>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</si>
  <si>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</si>
  <si>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</si>
  <si>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</si>
  <si>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</si>
  <si>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</si>
  <si>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</si>
  <si>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</si>
  <si>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</si>
  <si>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</si>
  <si>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</si>
  <si>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</si>
  <si>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</si>
  <si>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</si>
  <si>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</si>
  <si>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</si>
  <si>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</si>
  <si>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</si>
  <si>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</si>
  <si>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</si>
  <si>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</si>
  <si>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</si>
  <si>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</si>
  <si>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</si>
  <si>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</si>
  <si>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</si>
  <si>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</si>
  <si>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</si>
  <si>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</si>
  <si>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</si>
  <si>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</si>
  <si>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</si>
  <si>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</si>
  <si>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</si>
  <si>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</si>
  <si>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</si>
  <si>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</si>
  <si>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</si>
  <si>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</si>
  <si>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</si>
  <si>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</si>
  <si>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</si>
  <si>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</si>
  <si>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</si>
  <si>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</si>
  <si>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</si>
  <si>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</si>
  <si>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</si>
  <si>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</si>
  <si>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</si>
  <si>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</si>
  <si>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</si>
  <si>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</si>
  <si>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</si>
  <si>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</si>
  <si>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</si>
  <si>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</si>
  <si>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</si>
  <si>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</si>
  <si>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</si>
  <si>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</si>
  <si>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</si>
  <si>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</si>
  <si>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</si>
  <si>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</si>
  <si>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ESABINDIA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</si>
  <si>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</si>
  <si>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</si>
  <si>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</si>
  <si>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</si>
  <si>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</si>
  <si>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</si>
  <si>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</si>
  <si>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</si>
  <si>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</si>
  <si>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</si>
  <si>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</si>
  <si>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</si>
  <si>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NAVNETEDUL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</si>
  <si>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</si>
  <si>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</si>
  <si>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</si>
  <si>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</si>
  <si>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</si>
  <si>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</si>
  <si>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</si>
  <si>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</si>
  <si>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</si>
  <si>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SWARAJENG</t>
  </si>
  <si>
    <t>SWSOLAR</t>
  </si>
  <si>
    <t>TASTYBITE</t>
  </si>
  <si>
    <t>TATACOFFEE</t>
  </si>
  <si>
    <t>TATACOMM</t>
  </si>
  <si>
    <t>TATASTLBSL</t>
  </si>
  <si>
    <t>WESTLIFE</t>
  </si>
  <si>
    <t>IRCTC</t>
  </si>
  <si>
    <t>FLUOROCHEM</t>
  </si>
  <si>
    <t>NSE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</si>
  <si>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</si>
  <si>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</si>
  <si>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</si>
  <si>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</si>
  <si>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</si>
  <si>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</si>
  <si>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</si>
  <si>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</si>
  <si>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</si>
  <si>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</si>
  <si>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</si>
  <si>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</si>
  <si>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</si>
  <si>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</si>
  <si>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</si>
  <si>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</si>
  <si>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</si>
  <si>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</si>
  <si>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</si>
  <si>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</si>
  <si>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</si>
  <si>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</si>
  <si>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</si>
  <si>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</si>
  <si>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</si>
  <si>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</si>
  <si>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</si>
  <si>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</si>
  <si>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</si>
  <si>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</si>
  <si>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</si>
  <si>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</si>
  <si>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</si>
  <si>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</si>
  <si>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</si>
  <si>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</si>
  <si>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</si>
  <si>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</si>
  <si>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</si>
  <si>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</si>
  <si>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</si>
  <si>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</si>
  <si>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</si>
  <si>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Sell</t>
  </si>
  <si>
    <t>Profit of Rs.18.50/-</t>
  </si>
  <si>
    <t>Net Gain / Loss  %</t>
  </si>
  <si>
    <t>All charges</t>
  </si>
  <si>
    <t>244-249</t>
  </si>
  <si>
    <t>*</t>
  </si>
  <si>
    <t>COFORGE</t>
  </si>
  <si>
    <t>Intrday Call</t>
  </si>
  <si>
    <t>245-250</t>
  </si>
  <si>
    <t>330-335</t>
  </si>
  <si>
    <t>237.5-242.5</t>
  </si>
  <si>
    <t>1550-1600</t>
  </si>
  <si>
    <t>INDUSTOWER</t>
  </si>
  <si>
    <t>187-193</t>
  </si>
  <si>
    <t>3900-4000</t>
  </si>
  <si>
    <t>Profit of Rs.170/-</t>
  </si>
  <si>
    <t>500-520</t>
  </si>
  <si>
    <t>FINNIFTY</t>
  </si>
  <si>
    <t>ATGL</t>
  </si>
  <si>
    <t>Expiry Date</t>
  </si>
  <si>
    <t>DHANI</t>
  </si>
  <si>
    <t>EPL</t>
  </si>
  <si>
    <t>HUHTAMAKI</t>
  </si>
  <si>
    <t>STLTECH</t>
  </si>
  <si>
    <t>NIFTY 13800 PE 11-FEB</t>
  </si>
  <si>
    <t>NIFTY 13400 PE 11-FEB</t>
  </si>
  <si>
    <t>NIFTY 13800 PE 4-FEB</t>
  </si>
  <si>
    <t>OLGA TRADING PRIVATE LIMITED</t>
  </si>
  <si>
    <t>Retail Research Technical Calls &amp; Fundamental Performance Report for the month of February-2021</t>
  </si>
  <si>
    <t>2235-2245</t>
  </si>
  <si>
    <t>2500-2550</t>
  </si>
  <si>
    <t>2400-2450</t>
  </si>
  <si>
    <t xml:space="preserve">AUROPHARMA FEB FUT </t>
  </si>
  <si>
    <t>960-965</t>
  </si>
  <si>
    <t>RELIANCE FEB FUT</t>
  </si>
  <si>
    <t>600-610</t>
  </si>
  <si>
    <t>NIFTY FEB FUT</t>
  </si>
  <si>
    <t>Profit of Rs.11/-</t>
  </si>
  <si>
    <t>Profit of Rs.14/-</t>
  </si>
  <si>
    <t>BATAINDIA FEB FUT</t>
  </si>
  <si>
    <t>1600-1620</t>
  </si>
  <si>
    <t>Profit of Rs.17/-</t>
  </si>
  <si>
    <t>Profit of Rs.75.10</t>
  </si>
  <si>
    <t>1920-1950</t>
  </si>
  <si>
    <t>Loss of Rs, 120/-</t>
  </si>
  <si>
    <t>NIFTY 14800 PE 4-FEB</t>
  </si>
  <si>
    <t>100-120</t>
  </si>
  <si>
    <t>Profit of Rs.20.50/-</t>
  </si>
  <si>
    <t>Profit of Rs.19.50/-</t>
  </si>
  <si>
    <t>Profit of Rs.15.50/-</t>
  </si>
  <si>
    <t>Profit of Rs.107.5/-</t>
  </si>
  <si>
    <t>Profit of Rs.43.5/-</t>
  </si>
  <si>
    <t>640-650</t>
  </si>
  <si>
    <t>495-505</t>
  </si>
  <si>
    <t>AUROPHARMA FEB FUT</t>
  </si>
  <si>
    <t>Profit of Rs.18/-</t>
  </si>
  <si>
    <t>Loss of Rs.20/-</t>
  </si>
  <si>
    <t>NIFTY 15100 CE 25-FEB</t>
  </si>
  <si>
    <t>50-10</t>
  </si>
  <si>
    <t>Loss of Rs.19/-</t>
  </si>
  <si>
    <t xml:space="preserve"> ZEEL</t>
  </si>
  <si>
    <t>230-235</t>
  </si>
  <si>
    <t>HDFCLIFE FEB FUT</t>
  </si>
  <si>
    <t>Profit of Rs.10.5/-</t>
  </si>
  <si>
    <t>1750-1800</t>
  </si>
  <si>
    <t>Profit of Rs.160/-</t>
  </si>
  <si>
    <t>2200-2210</t>
  </si>
  <si>
    <t>2400-2500</t>
  </si>
  <si>
    <t>Loss of Rs, 98/-</t>
  </si>
  <si>
    <t>Loss of Rs, 32.5/-</t>
  </si>
  <si>
    <t xml:space="preserve">NIFTY 15200 CE 25-FEB </t>
  </si>
  <si>
    <t>Profit of Rs.13/-</t>
  </si>
  <si>
    <t>1500-1530</t>
  </si>
  <si>
    <t>1800-1850</t>
  </si>
  <si>
    <t>BANKNIFTY 36500 CE 25-FEB</t>
  </si>
  <si>
    <t>100-50</t>
  </si>
  <si>
    <t>Loss of Rs, 117.5/-</t>
  </si>
  <si>
    <t>Profit of Rs.65.5</t>
  </si>
  <si>
    <t>Profit of Rs.82.5</t>
  </si>
  <si>
    <t>Profit of Rs.105/-</t>
  </si>
  <si>
    <t>Loss of Rs.6.5/-</t>
  </si>
  <si>
    <t>222-225</t>
  </si>
  <si>
    <t>Profit of Rs.3.25/-</t>
  </si>
  <si>
    <t>Profit of Rs, 52.5/-</t>
  </si>
  <si>
    <t>Profit of Rs, 95/-</t>
  </si>
  <si>
    <t>18000-18200</t>
  </si>
  <si>
    <t>BANKNIFTY 37400 CE 25-FEB</t>
  </si>
  <si>
    <t>Loss of Rs, 152/-</t>
  </si>
  <si>
    <t>Part profit of Rs.31/-</t>
  </si>
  <si>
    <t>Loss of Rs, 99.5/-</t>
  </si>
  <si>
    <t>SRF FEB FUT</t>
  </si>
  <si>
    <t>1680-1690</t>
  </si>
  <si>
    <t>1780-1800</t>
  </si>
  <si>
    <t>PARLEIND</t>
  </si>
  <si>
    <t>PIL ENTERPRISE PRIVATE LIMITED</t>
  </si>
  <si>
    <t>Loss of Rs.121.8/-</t>
  </si>
  <si>
    <t>Profit of Rs.6.75/-</t>
  </si>
  <si>
    <t>620-625</t>
  </si>
  <si>
    <t>ASIANPAINT FEB FUT</t>
  </si>
  <si>
    <t>2450-2470</t>
  </si>
  <si>
    <t>Profit of Rs.80/-</t>
  </si>
  <si>
    <t xml:space="preserve">BANKNIFTY 36800 PE 25-FEB </t>
  </si>
  <si>
    <t>600-700</t>
  </si>
  <si>
    <t>KAPILRAJ</t>
  </si>
  <si>
    <t>BELAZIO REAL ESTATE PRIVATE LIMITED .</t>
  </si>
  <si>
    <t>OZONEWORLD</t>
  </si>
  <si>
    <t>PROFINC</t>
  </si>
  <si>
    <t>BHOGILALMAVJIVORA</t>
  </si>
  <si>
    <t>GRAVITON RESEARCH CAPITAL LLP</t>
  </si>
  <si>
    <t>QE SECURITIES</t>
  </si>
  <si>
    <t>SANWARIA</t>
  </si>
  <si>
    <t>Sanwaria Consumer Ltd.</t>
  </si>
  <si>
    <t>SHRINATHJI DALL MILLS</t>
  </si>
  <si>
    <t>Profit of Rs.4/-</t>
  </si>
  <si>
    <t>92-93</t>
  </si>
  <si>
    <t>98-100</t>
  </si>
  <si>
    <t>Profit of Rs.23.5/-</t>
  </si>
  <si>
    <t>M&amp;MFIN FEB FUT</t>
  </si>
  <si>
    <t>212-210</t>
  </si>
  <si>
    <t>Profit of Rs.2.25/-</t>
  </si>
  <si>
    <t>NIFTY 14800 PE 25-FEB</t>
  </si>
  <si>
    <t>NIFTY 15250 PE 18-FEB</t>
  </si>
  <si>
    <t>ELLORATRAD</t>
  </si>
  <si>
    <t>MAUNESH HARGOVINDDAS DEVARA</t>
  </si>
  <si>
    <t>PATEL PRAKASH CHANDULAL</t>
  </si>
  <si>
    <t>REGENCY</t>
  </si>
  <si>
    <t>RELICAB</t>
  </si>
  <si>
    <t>SCTL</t>
  </si>
  <si>
    <t>KANMANI</t>
  </si>
  <si>
    <t>SHANGAR</t>
  </si>
  <si>
    <t>PARAMOUNT TRADING</t>
  </si>
  <si>
    <t>SUPRBPA</t>
  </si>
  <si>
    <t>CMICABLES</t>
  </si>
  <si>
    <t>CMI Limited</t>
  </si>
  <si>
    <t>ANANTH VUMMIDI</t>
  </si>
  <si>
    <t>GEETA CHETAN SHAH</t>
  </si>
  <si>
    <t>ARDI INVESTMENT AND TRADING COMPANY LIMITED</t>
  </si>
  <si>
    <t>MAANALU</t>
  </si>
  <si>
    <t>Maan Aluminium Limited</t>
  </si>
  <si>
    <t>PINAKINI ARUNKUMAR SOLANKI</t>
  </si>
  <si>
    <t>SAJANKUMAR RAMESHWARLAL BAJAJ</t>
  </si>
  <si>
    <t>ORIENTALTL</t>
  </si>
  <si>
    <t>Oriental Trimex Limited</t>
  </si>
  <si>
    <t>ANJANIKUMAR RL</t>
  </si>
  <si>
    <t>Profit of Rs.20/-</t>
  </si>
  <si>
    <t>ASIANPAINT 2440 CE 25-FEB</t>
  </si>
  <si>
    <t>28-30</t>
  </si>
  <si>
    <t>45-50</t>
  </si>
  <si>
    <t>Loss of Rs.6/-</t>
  </si>
  <si>
    <t>49-50</t>
  </si>
  <si>
    <t>Loss of Rs.2.15/-</t>
  </si>
  <si>
    <t>74.5-75</t>
  </si>
  <si>
    <t>84-86</t>
  </si>
  <si>
    <t>7NR</t>
  </si>
  <si>
    <t>CHANDRIKABEN KANCHANLAL SHAH</t>
  </si>
  <si>
    <t>QUMIN PHARMA PRIVATE LIMITED</t>
  </si>
  <si>
    <t>UMANG VIJAYKUMAR TRIVEDI</t>
  </si>
  <si>
    <t>BDH</t>
  </si>
  <si>
    <t>MULTIBAGGER SECURITIES RESEARCH ADVISORY PRIVATE LIMITED</t>
  </si>
  <si>
    <t>BGJL</t>
  </si>
  <si>
    <t>CFEL</t>
  </si>
  <si>
    <t>ASHISH KUMAR VIJAYVARGEE</t>
  </si>
  <si>
    <t>MUKESH VIJAYVARGIYA</t>
  </si>
  <si>
    <t>BABITA SARAOGI</t>
  </si>
  <si>
    <t>SAURIN JAYANTILAL SHAH</t>
  </si>
  <si>
    <t>GSS</t>
  </si>
  <si>
    <t>SKYVEIL TRADE SOLUTIONS LLP</t>
  </si>
  <si>
    <t>JANUSCORP</t>
  </si>
  <si>
    <t>VIRALKUMAR RASIKBHAI PATEL</t>
  </si>
  <si>
    <t>ANURADHA JUGALKISHOREJI TAPADIA</t>
  </si>
  <si>
    <t>MEDICAPQ</t>
  </si>
  <si>
    <t>DIPAK KANAYALAL SHAH</t>
  </si>
  <si>
    <t>NARAYANI</t>
  </si>
  <si>
    <t>JITESHKUMAR SHASHIKANTBHAI TIKADIYA</t>
  </si>
  <si>
    <t>EURO PLUS CAPITAL LIMITED</t>
  </si>
  <si>
    <t>NAYSAA</t>
  </si>
  <si>
    <t>ASHWINKUMAR DANABHAI CHAUHAN</t>
  </si>
  <si>
    <t>VISHNU SHANTIBHAI PARMAR</t>
  </si>
  <si>
    <t>NAVEEN GUPTA</t>
  </si>
  <si>
    <t>POOJAENT</t>
  </si>
  <si>
    <t>JACKY VASHUDEV BHAGNANI</t>
  </si>
  <si>
    <t>MEENA ARVIND BHANUSHALI</t>
  </si>
  <si>
    <t>BHIM CHAUDHRY</t>
  </si>
  <si>
    <t>PREETI AGGARWAL</t>
  </si>
  <si>
    <t>INDERJEET KAUR WADHWA</t>
  </si>
  <si>
    <t>MITSU CHEM PLAST LIMITED</t>
  </si>
  <si>
    <t>SHISHIND</t>
  </si>
  <si>
    <t>PRABHULAL LALLUBHAI PAREKH</t>
  </si>
  <si>
    <t>KORADIYA MILE STONE PRIVATE LIMITED .</t>
  </si>
  <si>
    <t>VARSHABEN D KORADIYA</t>
  </si>
  <si>
    <t>VANDANA PARESH THAKKER</t>
  </si>
  <si>
    <t>AJOONI</t>
  </si>
  <si>
    <t>Ajooni Biotech Limited</t>
  </si>
  <si>
    <t>VALUEWORTH ADVISORS LLP</t>
  </si>
  <si>
    <t>EIH Ltd</t>
  </si>
  <si>
    <t>OBEROI HOTELS PVT. LTD.</t>
  </si>
  <si>
    <t>Esab India Ltd.</t>
  </si>
  <si>
    <t>SBI MUTUAL FUND A/C SBI SMALL CAP FUND</t>
  </si>
  <si>
    <t>Indiabulls Hsg Fin Ltd</t>
  </si>
  <si>
    <t>XTX MARKETS LLP</t>
  </si>
  <si>
    <t>JUMP TRADING FINANCIAL INDIA PRIVATE LIMITED</t>
  </si>
  <si>
    <t>TOWER RESEARCH CAPITAL MARKETS INDIA PRIVATE LIMITED</t>
  </si>
  <si>
    <t>JUMPNET</t>
  </si>
  <si>
    <t>Jump Networks Limited</t>
  </si>
  <si>
    <t>VANRAJ DADBHAI KAHOR</t>
  </si>
  <si>
    <t>KELLTONTEC</t>
  </si>
  <si>
    <t>Kellton Tech Sol Ltd</t>
  </si>
  <si>
    <t>SHRI BEERESHWAR CO OPERATIVE CREDIT SOCIETY LTD MULTI STATE</t>
  </si>
  <si>
    <t>MADHAV</t>
  </si>
  <si>
    <t>Madhav Marbles and Granit</t>
  </si>
  <si>
    <t>DIGVIJAY SHIVSHANGBHAI CHAVDA</t>
  </si>
  <si>
    <t>SHAH NIRAJ RAJNIKANT</t>
  </si>
  <si>
    <t>JAMSHANG ABHESHANGBHAI CHAVDA</t>
  </si>
  <si>
    <t>UNISTONE CAPITAL PRIVATE LIMITED</t>
  </si>
  <si>
    <t>NAMAN SECURITIES &amp; FINANCE PVT LTD</t>
  </si>
  <si>
    <t>MAJESCO</t>
  </si>
  <si>
    <t>Majesco Limited</t>
  </si>
  <si>
    <t>PARMOD AGGARWAL (HUF)</t>
  </si>
  <si>
    <t>ONMOBILE</t>
  </si>
  <si>
    <t>OnMobile Global Limited</t>
  </si>
  <si>
    <t>Raymond Ltd.</t>
  </si>
  <si>
    <t>SHIVAMILLS</t>
  </si>
  <si>
    <t>Shiva Mills Limited</t>
  </si>
  <si>
    <t>ALKA JAIN</t>
  </si>
  <si>
    <t>Tata Chemicals Ltd.</t>
  </si>
  <si>
    <t>OBEROI BLDG AND INVESTMENTS PVT. LTD.</t>
  </si>
  <si>
    <t>BAJAJ ALLIANZ LIFE INSURANCE COMPANY LIMITED  A/C ABIN101</t>
  </si>
  <si>
    <t>VEE THREE INFORMATICS LIMITED</t>
  </si>
  <si>
    <t>BESSEGGEN INFOTECH LLP</t>
  </si>
  <si>
    <t>RAJASTHAN GLOBAL SECURITIES PVT LTD</t>
  </si>
  <si>
    <t>RMCL</t>
  </si>
  <si>
    <t>Radha Madhav Corporation</t>
  </si>
  <si>
    <t>DINESH KUMAR AGRAWAL</t>
  </si>
</sst>
</file>

<file path=xl/styles.xml><?xml version="1.0" encoding="utf-8"?>
<styleSheet xmlns="http://schemas.openxmlformats.org/spreadsheetml/2006/main">
  <numFmts count="7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  <numFmt numFmtId="170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1" applyNumberFormat="0" applyAlignment="0" applyProtection="0"/>
    <xf numFmtId="0" fontId="43" fillId="54" borderId="31" applyNumberFormat="0" applyAlignment="0" applyProtection="0"/>
    <xf numFmtId="0" fontId="43" fillId="54" borderId="31" applyNumberFormat="0" applyAlignment="0" applyProtection="0"/>
    <xf numFmtId="0" fontId="39" fillId="35" borderId="28" applyNumberFormat="0" applyAlignment="0" applyProtection="0"/>
    <xf numFmtId="0" fontId="39" fillId="35" borderId="28" applyNumberFormat="0" applyAlignment="0" applyProtection="0"/>
    <xf numFmtId="0" fontId="39" fillId="35" borderId="28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2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6" applyNumberFormat="0" applyFill="0" applyAlignment="0" applyProtection="0"/>
    <xf numFmtId="0" fontId="37" fillId="0" borderId="26" applyNumberFormat="0" applyFill="0" applyAlignment="0" applyProtection="0"/>
    <xf numFmtId="0" fontId="37" fillId="0" borderId="26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30" fillId="0" borderId="30" applyNumberFormat="0" applyFill="0" applyAlignment="0" applyProtection="0"/>
    <xf numFmtId="0" fontId="30" fillId="0" borderId="30" applyNumberFormat="0" applyFill="0" applyAlignment="0" applyProtection="0"/>
    <xf numFmtId="0" fontId="30" fillId="0" borderId="30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1" applyNumberFormat="0" applyAlignment="0" applyProtection="0"/>
    <xf numFmtId="0" fontId="44" fillId="56" borderId="31" applyNumberFormat="0" applyAlignment="0" applyProtection="0"/>
    <xf numFmtId="0" fontId="44" fillId="56" borderId="31" applyNumberFormat="0" applyAlignment="0" applyProtection="0"/>
    <xf numFmtId="0" fontId="38" fillId="0" borderId="27" applyNumberFormat="0" applyFill="0" applyAlignment="0" applyProtection="0"/>
    <xf numFmtId="0" fontId="38" fillId="0" borderId="27" applyNumberFormat="0" applyFill="0" applyAlignment="0" applyProtection="0"/>
    <xf numFmtId="0" fontId="25" fillId="0" borderId="0"/>
    <xf numFmtId="0" fontId="38" fillId="0" borderId="27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5" applyNumberForma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46" fillId="54" borderId="34" applyNumberFormat="0" applyAlignment="0" applyProtection="0"/>
    <xf numFmtId="0" fontId="46" fillId="54" borderId="34" applyNumberFormat="0" applyAlignment="0" applyProtection="0"/>
    <xf numFmtId="0" fontId="46" fillId="54" borderId="34" applyNumberFormat="0" applyAlignment="0" applyProtection="0"/>
    <xf numFmtId="0" fontId="45" fillId="0" borderId="33" applyNumberFormat="0" applyFill="0" applyAlignment="0" applyProtection="0"/>
    <xf numFmtId="0" fontId="45" fillId="0" borderId="33" applyNumberFormat="0" applyFill="0" applyAlignment="0" applyProtection="0"/>
    <xf numFmtId="0" fontId="45" fillId="0" borderId="33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4" fontId="48" fillId="0" borderId="0" applyFont="0" applyFill="0" applyBorder="0" applyAlignment="0" applyProtection="0"/>
  </cellStyleXfs>
  <cellXfs count="593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7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7" fillId="2" borderId="4" xfId="0" applyNumberFormat="1" applyFont="1" applyFill="1" applyBorder="1" applyAlignment="1">
      <alignment horizontal="left"/>
    </xf>
    <xf numFmtId="168" fontId="47" fillId="14" borderId="11" xfId="0" applyNumberFormat="1" applyFont="1" applyFill="1" applyBorder="1" applyAlignment="1">
      <alignment horizontal="left"/>
    </xf>
    <xf numFmtId="168" fontId="47" fillId="13" borderId="3" xfId="0" applyNumberFormat="1" applyFont="1" applyFill="1" applyBorder="1" applyAlignment="1">
      <alignment horizontal="left"/>
    </xf>
    <xf numFmtId="0" fontId="7" fillId="2" borderId="35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5" xfId="0" applyFont="1" applyFill="1" applyBorder="1" applyAlignment="1">
      <alignment horizontal="right" vertical="center"/>
    </xf>
    <xf numFmtId="0" fontId="0" fillId="2" borderId="35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166" fontId="7" fillId="2" borderId="35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5" xfId="0" applyNumberFormat="1" applyFill="1" applyBorder="1" applyAlignment="1">
      <alignment horizontal="center" vertical="center"/>
    </xf>
    <xf numFmtId="15" fontId="0" fillId="2" borderId="35" xfId="0" applyNumberFormat="1" applyFill="1" applyBorder="1" applyAlignment="1">
      <alignment horizontal="center" vertical="center"/>
    </xf>
    <xf numFmtId="0" fontId="47" fillId="2" borderId="35" xfId="0" applyFont="1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164" fontId="6" fillId="2" borderId="35" xfId="160" applyFont="1" applyFill="1" applyBorder="1"/>
    <xf numFmtId="164" fontId="47" fillId="2" borderId="35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5" xfId="160" applyFont="1" applyFill="1" applyBorder="1" applyAlignment="1">
      <alignment horizontal="center" vertical="center"/>
    </xf>
    <xf numFmtId="164" fontId="0" fillId="0" borderId="0" xfId="160" applyFont="1" applyBorder="1"/>
    <xf numFmtId="0" fontId="47" fillId="0" borderId="35" xfId="139" applyBorder="1" applyAlignment="1">
      <alignment horizontal="left"/>
    </xf>
    <xf numFmtId="0" fontId="0" fillId="2" borderId="35" xfId="0" applyFill="1" applyBorder="1" applyAlignment="1">
      <alignment horizontal="center" vertical="center"/>
    </xf>
    <xf numFmtId="10" fontId="0" fillId="3" borderId="0" xfId="4" applyNumberFormat="1" applyFont="1" applyFill="1"/>
    <xf numFmtId="164" fontId="8" fillId="2" borderId="35" xfId="160" applyFont="1" applyFill="1" applyBorder="1" applyAlignment="1">
      <alignment horizontal="left" vertical="center"/>
    </xf>
    <xf numFmtId="0" fontId="8" fillId="0" borderId="35" xfId="0" applyFont="1" applyFill="1" applyBorder="1" applyAlignment="1">
      <alignment horizontal="left"/>
    </xf>
    <xf numFmtId="0" fontId="47" fillId="2" borderId="35" xfId="0" applyFont="1" applyFill="1" applyBorder="1" applyAlignment="1">
      <alignment horizontal="center" vertical="center"/>
    </xf>
    <xf numFmtId="2" fontId="7" fillId="2" borderId="35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9" fillId="2" borderId="35" xfId="160" applyNumberFormat="1" applyFont="1" applyFill="1" applyBorder="1" applyAlignment="1">
      <alignment horizontal="center" vertical="center"/>
    </xf>
    <xf numFmtId="1" fontId="0" fillId="2" borderId="35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/>
    </xf>
    <xf numFmtId="166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7" fillId="2" borderId="0" xfId="160" applyFont="1" applyFill="1" applyBorder="1" applyAlignment="1">
      <alignment horizontal="center" vertical="center"/>
    </xf>
    <xf numFmtId="10" fontId="7" fillId="2" borderId="35" xfId="51" applyNumberFormat="1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>
      <alignment horizontal="center" vertical="top"/>
    </xf>
    <xf numFmtId="2" fontId="7" fillId="2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2" borderId="36" xfId="0" applyNumberFormat="1" applyFont="1" applyFill="1" applyBorder="1" applyAlignment="1">
      <alignment horizontal="center" vertical="center"/>
    </xf>
    <xf numFmtId="164" fontId="7" fillId="2" borderId="36" xfId="160" applyFont="1" applyFill="1" applyBorder="1" applyAlignment="1">
      <alignment horizontal="center" vertical="center"/>
    </xf>
    <xf numFmtId="0" fontId="47" fillId="8" borderId="0" xfId="0" applyFont="1" applyFill="1" applyAlignment="1">
      <alignment horizontal="center"/>
    </xf>
    <xf numFmtId="16" fontId="7" fillId="2" borderId="35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50" fillId="2" borderId="35" xfId="0" applyFont="1" applyFill="1" applyBorder="1"/>
    <xf numFmtId="0" fontId="8" fillId="2" borderId="3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6" xfId="51" applyNumberFormat="1" applyFont="1" applyFill="1" applyBorder="1" applyAlignment="1" applyProtection="1">
      <alignment horizontal="center" vertical="center" wrapText="1"/>
    </xf>
    <xf numFmtId="165" fontId="47" fillId="2" borderId="35" xfId="0" applyNumberFormat="1" applyFont="1" applyFill="1" applyBorder="1" applyAlignment="1">
      <alignment horizontal="center" vertical="center"/>
    </xf>
    <xf numFmtId="166" fontId="47" fillId="2" borderId="35" xfId="0" applyNumberFormat="1" applyFont="1" applyFill="1" applyBorder="1" applyAlignment="1">
      <alignment horizontal="center" vertical="center"/>
    </xf>
    <xf numFmtId="0" fontId="47" fillId="2" borderId="35" xfId="0" applyNumberFormat="1" applyFont="1" applyFill="1" applyBorder="1" applyAlignment="1">
      <alignment horizontal="center" vertical="center"/>
    </xf>
    <xf numFmtId="166" fontId="0" fillId="2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5" fontId="47" fillId="2" borderId="0" xfId="0" applyNumberFormat="1" applyFont="1" applyFill="1" applyBorder="1" applyAlignment="1">
      <alignment horizontal="center" vertical="center"/>
    </xf>
    <xf numFmtId="2" fontId="0" fillId="0" borderId="35" xfId="139" applyNumberFormat="1" applyFont="1" applyBorder="1"/>
    <xf numFmtId="2" fontId="0" fillId="0" borderId="35" xfId="139" applyNumberFormat="1" applyFont="1" applyBorder="1" applyAlignment="1">
      <alignment horizontal="right"/>
    </xf>
    <xf numFmtId="0" fontId="0" fillId="0" borderId="35" xfId="139" applyFont="1" applyBorder="1"/>
    <xf numFmtId="0" fontId="25" fillId="0" borderId="35" xfId="146" applyNumberFormat="1" applyBorder="1"/>
    <xf numFmtId="10" fontId="25" fillId="2" borderId="35" xfId="55" applyNumberFormat="1" applyFont="1" applyFill="1" applyBorder="1" applyAlignment="1">
      <alignment horizontal="center"/>
    </xf>
    <xf numFmtId="0" fontId="47" fillId="2" borderId="0" xfId="0" applyNumberFormat="1" applyFont="1" applyFill="1" applyBorder="1" applyAlignment="1">
      <alignment horizontal="center" vertical="center"/>
    </xf>
    <xf numFmtId="166" fontId="47" fillId="2" borderId="0" xfId="0" applyNumberFormat="1" applyFont="1" applyFill="1" applyBorder="1" applyAlignment="1">
      <alignment horizontal="center" vertical="center"/>
    </xf>
    <xf numFmtId="0" fontId="50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164" fontId="8" fillId="2" borderId="0" xfId="160" applyFont="1" applyFill="1" applyBorder="1" applyAlignment="1">
      <alignment horizontal="left" vertical="center"/>
    </xf>
    <xf numFmtId="164" fontId="47" fillId="2" borderId="0" xfId="160" applyFont="1" applyFill="1" applyBorder="1" applyAlignment="1">
      <alignment horizontal="center" vertical="top"/>
    </xf>
    <xf numFmtId="0" fontId="47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6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2" fontId="7" fillId="58" borderId="5" xfId="0" applyNumberFormat="1" applyFont="1" applyFill="1" applyBorder="1" applyAlignment="1">
      <alignment horizontal="center" vertical="center"/>
    </xf>
    <xf numFmtId="10" fontId="7" fillId="58" borderId="35" xfId="51" applyNumberFormat="1" applyFont="1" applyFill="1" applyBorder="1" applyAlignment="1" applyProtection="1">
      <alignment horizontal="center" vertical="center" wrapText="1"/>
    </xf>
    <xf numFmtId="16" fontId="7" fillId="58" borderId="35" xfId="160" applyNumberFormat="1" applyFont="1" applyFill="1" applyBorder="1" applyAlignment="1">
      <alignment horizontal="center" vertical="center"/>
    </xf>
    <xf numFmtId="0" fontId="47" fillId="58" borderId="35" xfId="0" applyFont="1" applyFill="1" applyBorder="1" applyAlignment="1">
      <alignment horizontal="center" vertical="center"/>
    </xf>
    <xf numFmtId="0" fontId="7" fillId="58" borderId="35" xfId="0" applyFont="1" applyFill="1" applyBorder="1" applyAlignment="1">
      <alignment horizontal="center" vertical="center"/>
    </xf>
    <xf numFmtId="0" fontId="50" fillId="58" borderId="35" xfId="0" applyFont="1" applyFill="1" applyBorder="1"/>
    <xf numFmtId="0" fontId="8" fillId="58" borderId="35" xfId="0" applyFont="1" applyFill="1" applyBorder="1" applyAlignment="1">
      <alignment horizontal="center" vertical="center"/>
    </xf>
    <xf numFmtId="166" fontId="47" fillId="58" borderId="35" xfId="0" applyNumberFormat="1" applyFont="1" applyFill="1" applyBorder="1" applyAlignment="1">
      <alignment horizontal="center" vertical="center"/>
    </xf>
    <xf numFmtId="2" fontId="0" fillId="2" borderId="35" xfId="0" applyNumberFormat="1" applyFont="1" applyFill="1" applyBorder="1" applyAlignment="1">
      <alignment horizontal="center" vertical="center" wrapText="1"/>
    </xf>
    <xf numFmtId="10" fontId="0" fillId="2" borderId="35" xfId="51" applyNumberFormat="1" applyFont="1" applyFill="1" applyBorder="1" applyAlignment="1" applyProtection="1">
      <alignment horizontal="center" vertical="center" wrapText="1"/>
    </xf>
    <xf numFmtId="0" fontId="0" fillId="8" borderId="35" xfId="0" applyFont="1" applyFill="1" applyBorder="1" applyAlignment="1">
      <alignment horizontal="center"/>
    </xf>
    <xf numFmtId="14" fontId="0" fillId="8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0" fontId="47" fillId="7" borderId="0" xfId="0" applyFont="1" applyFill="1" applyBorder="1" applyAlignment="1">
      <alignment horizontal="center"/>
    </xf>
    <xf numFmtId="164" fontId="0" fillId="2" borderId="0" xfId="160" applyFont="1" applyFill="1" applyBorder="1"/>
    <xf numFmtId="0" fontId="47" fillId="2" borderId="0" xfId="0" applyFont="1" applyFill="1"/>
    <xf numFmtId="2" fontId="47" fillId="0" borderId="11" xfId="9" applyNumberFormat="1" applyFont="1" applyFill="1" applyBorder="1" applyAlignment="1">
      <alignment horizontal="center" vertical="center"/>
    </xf>
    <xf numFmtId="2" fontId="47" fillId="0" borderId="11" xfId="0" applyNumberFormat="1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/>
    </xf>
    <xf numFmtId="165" fontId="47" fillId="58" borderId="37" xfId="0" applyNumberFormat="1" applyFont="1" applyFill="1" applyBorder="1" applyAlignment="1">
      <alignment horizontal="center" vertical="center"/>
    </xf>
    <xf numFmtId="0" fontId="7" fillId="58" borderId="37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7" xfId="0" applyNumberFormat="1" applyFont="1" applyFill="1" applyBorder="1" applyAlignment="1">
      <alignment horizontal="center" vertical="center"/>
    </xf>
    <xf numFmtId="0" fontId="47" fillId="58" borderId="37" xfId="0" applyFont="1" applyFill="1" applyBorder="1" applyAlignment="1">
      <alignment horizontal="center" vertical="center"/>
    </xf>
    <xf numFmtId="0" fontId="50" fillId="45" borderId="35" xfId="0" applyFont="1" applyFill="1" applyBorder="1"/>
    <xf numFmtId="0" fontId="47" fillId="45" borderId="35" xfId="0" applyFont="1" applyFill="1" applyBorder="1" applyAlignment="1">
      <alignment horizontal="center" vertical="center"/>
    </xf>
    <xf numFmtId="0" fontId="7" fillId="45" borderId="35" xfId="0" applyFont="1" applyFill="1" applyBorder="1" applyAlignment="1">
      <alignment horizontal="center" vertical="center"/>
    </xf>
    <xf numFmtId="16" fontId="49" fillId="58" borderId="35" xfId="160" applyNumberFormat="1" applyFont="1" applyFill="1" applyBorder="1" applyAlignment="1">
      <alignment horizontal="center" vertical="center"/>
    </xf>
    <xf numFmtId="0" fontId="47" fillId="13" borderId="9" xfId="0" applyFont="1" applyFill="1" applyBorder="1" applyAlignment="1">
      <alignment horizontal="center"/>
    </xf>
    <xf numFmtId="0" fontId="45" fillId="0" borderId="4" xfId="146" applyNumberFormat="1" applyFont="1" applyBorder="1"/>
    <xf numFmtId="10" fontId="45" fillId="2" borderId="4" xfId="55" applyNumberFormat="1" applyFont="1" applyFill="1" applyBorder="1" applyAlignment="1">
      <alignment horizontal="center"/>
    </xf>
    <xf numFmtId="0" fontId="47" fillId="0" borderId="39" xfId="139" applyBorder="1"/>
    <xf numFmtId="15" fontId="0" fillId="0" borderId="35" xfId="0" applyNumberFormat="1" applyBorder="1"/>
    <xf numFmtId="0" fontId="0" fillId="45" borderId="35" xfId="0" applyFill="1" applyBorder="1" applyAlignment="1">
      <alignment horizontal="center"/>
    </xf>
    <xf numFmtId="166" fontId="0" fillId="45" borderId="35" xfId="0" applyNumberFormat="1" applyFill="1" applyBorder="1" applyAlignment="1">
      <alignment horizontal="center" vertical="center"/>
    </xf>
    <xf numFmtId="0" fontId="0" fillId="45" borderId="35" xfId="0" applyFill="1" applyBorder="1" applyAlignment="1">
      <alignment horizontal="center" vertical="center"/>
    </xf>
    <xf numFmtId="16" fontId="7" fillId="45" borderId="35" xfId="0" applyNumberFormat="1" applyFont="1" applyFill="1" applyBorder="1" applyAlignment="1">
      <alignment horizontal="center" vertical="center"/>
    </xf>
    <xf numFmtId="0" fontId="47" fillId="2" borderId="38" xfId="0" applyNumberFormat="1" applyFont="1" applyFill="1" applyBorder="1" applyAlignment="1">
      <alignment horizontal="center" vertical="center"/>
    </xf>
    <xf numFmtId="165" fontId="47" fillId="2" borderId="38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47" fillId="2" borderId="38" xfId="0" applyFont="1" applyFill="1" applyBorder="1" applyAlignment="1">
      <alignment horizontal="center" vertical="center"/>
    </xf>
    <xf numFmtId="1" fontId="47" fillId="2" borderId="35" xfId="0" applyNumberFormat="1" applyFont="1" applyFill="1" applyBorder="1" applyAlignment="1">
      <alignment horizontal="center" vertical="center"/>
    </xf>
    <xf numFmtId="0" fontId="47" fillId="58" borderId="35" xfId="0" applyNumberFormat="1" applyFont="1" applyFill="1" applyBorder="1" applyAlignment="1">
      <alignment horizontal="center" vertical="center"/>
    </xf>
    <xf numFmtId="165" fontId="47" fillId="58" borderId="35" xfId="0" applyNumberFormat="1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2" fontId="7" fillId="58" borderId="36" xfId="0" applyNumberFormat="1" applyFont="1" applyFill="1" applyBorder="1" applyAlignment="1">
      <alignment horizontal="center" vertical="center"/>
    </xf>
    <xf numFmtId="170" fontId="7" fillId="58" borderId="35" xfId="0" applyNumberFormat="1" applyFont="1" applyFill="1" applyBorder="1" applyAlignment="1">
      <alignment horizontal="center" vertical="center"/>
    </xf>
    <xf numFmtId="164" fontId="7" fillId="58" borderId="35" xfId="16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" fontId="0" fillId="58" borderId="35" xfId="0" applyNumberFormat="1" applyFill="1" applyBorder="1" applyAlignment="1">
      <alignment horizontal="center" vertical="center"/>
    </xf>
    <xf numFmtId="166" fontId="0" fillId="58" borderId="35" xfId="0" applyNumberFormat="1" applyFont="1" applyFill="1" applyBorder="1" applyAlignment="1">
      <alignment horizontal="center" vertical="center"/>
    </xf>
    <xf numFmtId="0" fontId="8" fillId="58" borderId="35" xfId="0" applyFont="1" applyFill="1" applyBorder="1" applyAlignment="1">
      <alignment horizontal="left"/>
    </xf>
    <xf numFmtId="0" fontId="0" fillId="58" borderId="35" xfId="0" applyFont="1" applyFill="1" applyBorder="1" applyAlignment="1">
      <alignment horizontal="center" vertical="center"/>
    </xf>
    <xf numFmtId="16" fontId="49" fillId="45" borderId="35" xfId="0" applyNumberFormat="1" applyFont="1" applyFill="1" applyBorder="1" applyAlignment="1">
      <alignment horizontal="center" vertical="center"/>
    </xf>
    <xf numFmtId="1" fontId="0" fillId="45" borderId="35" xfId="0" applyNumberFormat="1" applyFill="1" applyBorder="1" applyAlignment="1">
      <alignment horizontal="center" vertical="center"/>
    </xf>
    <xf numFmtId="165" fontId="47" fillId="45" borderId="35" xfId="0" applyNumberFormat="1" applyFont="1" applyFill="1" applyBorder="1" applyAlignment="1">
      <alignment horizontal="center" vertical="center"/>
    </xf>
    <xf numFmtId="166" fontId="0" fillId="45" borderId="35" xfId="0" applyNumberFormat="1" applyFont="1" applyFill="1" applyBorder="1" applyAlignment="1">
      <alignment horizontal="center" vertical="center"/>
    </xf>
    <xf numFmtId="0" fontId="8" fillId="45" borderId="35" xfId="0" applyFont="1" applyFill="1" applyBorder="1" applyAlignment="1">
      <alignment horizontal="left"/>
    </xf>
    <xf numFmtId="0" fontId="0" fillId="45" borderId="35" xfId="0" applyFont="1" applyFill="1" applyBorder="1" applyAlignment="1">
      <alignment horizontal="center" vertical="center"/>
    </xf>
    <xf numFmtId="0" fontId="7" fillId="45" borderId="5" xfId="0" applyFont="1" applyFill="1" applyBorder="1" applyAlignment="1">
      <alignment horizontal="center" vertical="center"/>
    </xf>
    <xf numFmtId="2" fontId="7" fillId="45" borderId="5" xfId="0" applyNumberFormat="1" applyFont="1" applyFill="1" applyBorder="1" applyAlignment="1">
      <alignment horizontal="center" vertical="center"/>
    </xf>
    <xf numFmtId="10" fontId="7" fillId="45" borderId="35" xfId="51" applyNumberFormat="1" applyFont="1" applyFill="1" applyBorder="1" applyAlignment="1" applyProtection="1">
      <alignment horizontal="center" vertical="center" wrapText="1"/>
    </xf>
    <xf numFmtId="16" fontId="7" fillId="45" borderId="35" xfId="160" applyNumberFormat="1" applyFont="1" applyFill="1" applyBorder="1" applyAlignment="1">
      <alignment horizontal="center" vertical="center"/>
    </xf>
    <xf numFmtId="0" fontId="0" fillId="58" borderId="35" xfId="0" applyNumberFormat="1" applyFill="1" applyBorder="1" applyAlignment="1">
      <alignment horizontal="center" vertical="center"/>
    </xf>
    <xf numFmtId="165" fontId="0" fillId="58" borderId="35" xfId="0" applyNumberFormat="1" applyFill="1" applyBorder="1" applyAlignment="1">
      <alignment horizontal="center" vertical="center"/>
    </xf>
    <xf numFmtId="15" fontId="0" fillId="58" borderId="35" xfId="0" applyNumberFormat="1" applyFill="1" applyBorder="1" applyAlignment="1">
      <alignment horizontal="center" vertical="center"/>
    </xf>
    <xf numFmtId="164" fontId="47" fillId="58" borderId="35" xfId="160" applyFont="1" applyFill="1" applyBorder="1" applyAlignment="1">
      <alignment horizontal="center" vertical="top"/>
    </xf>
    <xf numFmtId="0" fontId="0" fillId="58" borderId="35" xfId="0" applyFill="1" applyBorder="1" applyAlignment="1">
      <alignment horizontal="center" vertical="center"/>
    </xf>
    <xf numFmtId="0" fontId="47" fillId="58" borderId="35" xfId="0" applyFont="1" applyFill="1" applyBorder="1" applyAlignment="1">
      <alignment horizontal="center" vertical="top"/>
    </xf>
    <xf numFmtId="164" fontId="7" fillId="58" borderId="5" xfId="160" applyFont="1" applyFill="1" applyBorder="1" applyAlignment="1">
      <alignment horizontal="center" vertical="center"/>
    </xf>
    <xf numFmtId="0" fontId="47" fillId="2" borderId="38" xfId="0" applyNumberFormat="1" applyFont="1" applyFill="1" applyBorder="1" applyAlignment="1">
      <alignment horizontal="center" vertical="center"/>
    </xf>
    <xf numFmtId="165" fontId="47" fillId="2" borderId="38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47" fillId="45" borderId="35" xfId="0" applyNumberFormat="1" applyFont="1" applyFill="1" applyBorder="1" applyAlignment="1">
      <alignment horizontal="center" vertical="center"/>
    </xf>
    <xf numFmtId="166" fontId="47" fillId="45" borderId="35" xfId="0" applyNumberFormat="1" applyFont="1" applyFill="1" applyBorder="1" applyAlignment="1">
      <alignment horizontal="center" vertical="center"/>
    </xf>
    <xf numFmtId="0" fontId="8" fillId="45" borderId="35" xfId="0" applyFont="1" applyFill="1" applyBorder="1" applyAlignment="1">
      <alignment horizontal="center" vertical="center"/>
    </xf>
    <xf numFmtId="16" fontId="49" fillId="58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45" borderId="35" xfId="0" applyNumberFormat="1" applyFont="1" applyFill="1" applyBorder="1" applyAlignment="1">
      <alignment horizontal="center" vertical="center"/>
    </xf>
    <xf numFmtId="16" fontId="7" fillId="58" borderId="35" xfId="0" applyNumberFormat="1" applyFont="1" applyFill="1" applyBorder="1" applyAlignment="1">
      <alignment horizontal="center" vertical="center"/>
    </xf>
    <xf numFmtId="0" fontId="0" fillId="59" borderId="35" xfId="0" applyNumberFormat="1" applyFill="1" applyBorder="1" applyAlignment="1">
      <alignment horizontal="center" vertical="center"/>
    </xf>
    <xf numFmtId="165" fontId="0" fillId="59" borderId="35" xfId="0" applyNumberFormat="1" applyFill="1" applyBorder="1" applyAlignment="1">
      <alignment horizontal="center" vertical="center"/>
    </xf>
    <xf numFmtId="15" fontId="0" fillId="59" borderId="35" xfId="0" applyNumberFormat="1" applyFill="1" applyBorder="1" applyAlignment="1">
      <alignment horizontal="center" vertical="center"/>
    </xf>
    <xf numFmtId="164" fontId="8" fillId="59" borderId="35" xfId="160" applyFont="1" applyFill="1" applyBorder="1" applyAlignment="1">
      <alignment horizontal="left" vertical="center"/>
    </xf>
    <xf numFmtId="164" fontId="47" fillId="59" borderId="35" xfId="160" applyFont="1" applyFill="1" applyBorder="1" applyAlignment="1">
      <alignment horizontal="center" vertical="top"/>
    </xf>
    <xf numFmtId="0" fontId="47" fillId="59" borderId="35" xfId="0" applyFont="1" applyFill="1" applyBorder="1" applyAlignment="1">
      <alignment horizontal="center" vertical="center"/>
    </xf>
    <xf numFmtId="0" fontId="0" fillId="59" borderId="35" xfId="0" applyFill="1" applyBorder="1" applyAlignment="1">
      <alignment horizontal="center" vertical="center"/>
    </xf>
    <xf numFmtId="0" fontId="47" fillId="59" borderId="35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10" fontId="7" fillId="59" borderId="35" xfId="51" applyNumberFormat="1" applyFont="1" applyFill="1" applyBorder="1" applyAlignment="1" applyProtection="1">
      <alignment horizontal="center" vertical="center" wrapText="1"/>
    </xf>
    <xf numFmtId="164" fontId="7" fillId="59" borderId="5" xfId="160" applyFont="1" applyFill="1" applyBorder="1" applyAlignment="1">
      <alignment horizontal="center" vertical="center"/>
    </xf>
    <xf numFmtId="16" fontId="7" fillId="59" borderId="35" xfId="160" applyNumberFormat="1" applyFont="1" applyFill="1" applyBorder="1" applyAlignment="1">
      <alignment horizontal="center" vertical="center"/>
    </xf>
    <xf numFmtId="0" fontId="47" fillId="0" borderId="35" xfId="6" applyBorder="1"/>
    <xf numFmtId="2" fontId="47" fillId="0" borderId="35" xfId="6" applyNumberFormat="1" applyBorder="1"/>
    <xf numFmtId="1" fontId="0" fillId="49" borderId="35" xfId="0" applyNumberFormat="1" applyFill="1" applyBorder="1" applyAlignment="1">
      <alignment horizontal="center" vertical="center"/>
    </xf>
    <xf numFmtId="165" fontId="47" fillId="49" borderId="35" xfId="0" applyNumberFormat="1" applyFont="1" applyFill="1" applyBorder="1" applyAlignment="1">
      <alignment horizontal="center" vertical="center"/>
    </xf>
    <xf numFmtId="166" fontId="0" fillId="49" borderId="35" xfId="0" applyNumberFormat="1" applyFont="1" applyFill="1" applyBorder="1" applyAlignment="1">
      <alignment horizontal="center" vertical="center"/>
    </xf>
    <xf numFmtId="0" fontId="8" fillId="49" borderId="35" xfId="0" applyFont="1" applyFill="1" applyBorder="1" applyAlignment="1">
      <alignment horizontal="left"/>
    </xf>
    <xf numFmtId="0" fontId="47" fillId="49" borderId="35" xfId="0" applyFont="1" applyFill="1" applyBorder="1" applyAlignment="1">
      <alignment horizontal="center" vertical="center"/>
    </xf>
    <xf numFmtId="0" fontId="0" fillId="49" borderId="35" xfId="0" applyFont="1" applyFill="1" applyBorder="1" applyAlignment="1">
      <alignment horizontal="center" vertical="center"/>
    </xf>
    <xf numFmtId="0" fontId="7" fillId="49" borderId="35" xfId="0" applyFont="1" applyFill="1" applyBorder="1" applyAlignment="1">
      <alignment horizontal="center" vertical="center"/>
    </xf>
    <xf numFmtId="0" fontId="7" fillId="49" borderId="5" xfId="0" applyFont="1" applyFill="1" applyBorder="1" applyAlignment="1">
      <alignment horizontal="center" vertical="center"/>
    </xf>
    <xf numFmtId="2" fontId="7" fillId="49" borderId="5" xfId="0" applyNumberFormat="1" applyFont="1" applyFill="1" applyBorder="1" applyAlignment="1">
      <alignment horizontal="center" vertical="center"/>
    </xf>
    <xf numFmtId="10" fontId="7" fillId="49" borderId="35" xfId="51" applyNumberFormat="1" applyFont="1" applyFill="1" applyBorder="1" applyAlignment="1" applyProtection="1">
      <alignment horizontal="center" vertical="center" wrapText="1"/>
    </xf>
    <xf numFmtId="16" fontId="7" fillId="49" borderId="35" xfId="160" applyNumberFormat="1" applyFont="1" applyFill="1" applyBorder="1" applyAlignment="1">
      <alignment horizontal="center" vertical="center"/>
    </xf>
    <xf numFmtId="170" fontId="7" fillId="2" borderId="35" xfId="0" applyNumberFormat="1" applyFont="1" applyFill="1" applyBorder="1" applyAlignment="1">
      <alignment horizontal="center" vertical="center"/>
    </xf>
    <xf numFmtId="0" fontId="47" fillId="60" borderId="38" xfId="0" applyNumberFormat="1" applyFont="1" applyFill="1" applyBorder="1" applyAlignment="1">
      <alignment horizontal="center" vertical="center"/>
    </xf>
    <xf numFmtId="165" fontId="47" fillId="60" borderId="38" xfId="0" applyNumberFormat="1" applyFont="1" applyFill="1" applyBorder="1" applyAlignment="1">
      <alignment horizontal="center" vertical="center"/>
    </xf>
    <xf numFmtId="166" fontId="47" fillId="60" borderId="35" xfId="0" applyNumberFormat="1" applyFont="1" applyFill="1" applyBorder="1" applyAlignment="1">
      <alignment horizontal="center" vertical="center"/>
    </xf>
    <xf numFmtId="0" fontId="50" fillId="60" borderId="35" xfId="0" applyFont="1" applyFill="1" applyBorder="1"/>
    <xf numFmtId="0" fontId="8" fillId="60" borderId="35" xfId="0" applyFont="1" applyFill="1" applyBorder="1" applyAlignment="1">
      <alignment horizontal="center" vertical="center"/>
    </xf>
    <xf numFmtId="0" fontId="47" fillId="60" borderId="35" xfId="0" applyFont="1" applyFill="1" applyBorder="1" applyAlignment="1">
      <alignment horizontal="center" vertical="center"/>
    </xf>
    <xf numFmtId="0" fontId="47" fillId="60" borderId="38" xfId="0" applyFont="1" applyFill="1" applyBorder="1" applyAlignment="1">
      <alignment horizontal="center" vertical="center"/>
    </xf>
    <xf numFmtId="0" fontId="7" fillId="60" borderId="38" xfId="0" applyFont="1" applyFill="1" applyBorder="1" applyAlignment="1">
      <alignment horizontal="center" vertical="center"/>
    </xf>
    <xf numFmtId="0" fontId="7" fillId="60" borderId="35" xfId="0" applyFont="1" applyFill="1" applyBorder="1" applyAlignment="1">
      <alignment horizontal="center" vertical="center"/>
    </xf>
    <xf numFmtId="0" fontId="7" fillId="60" borderId="5" xfId="0" applyFont="1" applyFill="1" applyBorder="1" applyAlignment="1">
      <alignment horizontal="center" vertical="center"/>
    </xf>
    <xf numFmtId="2" fontId="7" fillId="60" borderId="5" xfId="0" applyNumberFormat="1" applyFont="1" applyFill="1" applyBorder="1" applyAlignment="1">
      <alignment horizontal="center" vertical="center"/>
    </xf>
    <xf numFmtId="10" fontId="7" fillId="60" borderId="35" xfId="51" applyNumberFormat="1" applyFont="1" applyFill="1" applyBorder="1" applyAlignment="1" applyProtection="1">
      <alignment horizontal="center" vertical="center" wrapText="1"/>
    </xf>
    <xf numFmtId="16" fontId="49" fillId="60" borderId="35" xfId="160" applyNumberFormat="1" applyFont="1" applyFill="1" applyBorder="1" applyAlignment="1">
      <alignment horizontal="center" vertical="center"/>
    </xf>
    <xf numFmtId="0" fontId="0" fillId="0" borderId="35" xfId="0" applyBorder="1"/>
    <xf numFmtId="0" fontId="0" fillId="3" borderId="4" xfId="0" applyFill="1" applyBorder="1" applyAlignment="1">
      <alignment horizontal="left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164" fontId="7" fillId="45" borderId="36" xfId="160" applyFont="1" applyFill="1" applyBorder="1" applyAlignment="1">
      <alignment horizontal="center" vertical="center"/>
    </xf>
    <xf numFmtId="164" fontId="7" fillId="45" borderId="38" xfId="160" applyFont="1" applyFill="1" applyBorder="1" applyAlignment="1">
      <alignment horizontal="center" vertical="center"/>
    </xf>
    <xf numFmtId="16" fontId="7" fillId="45" borderId="36" xfId="160" applyNumberFormat="1" applyFont="1" applyFill="1" applyBorder="1" applyAlignment="1">
      <alignment horizontal="center" vertical="center"/>
    </xf>
    <xf numFmtId="16" fontId="7" fillId="45" borderId="38" xfId="160" applyNumberFormat="1" applyFont="1" applyFill="1" applyBorder="1" applyAlignment="1">
      <alignment horizontal="center" vertical="center"/>
    </xf>
    <xf numFmtId="0" fontId="47" fillId="45" borderId="36" xfId="0" applyNumberFormat="1" applyFont="1" applyFill="1" applyBorder="1" applyAlignment="1">
      <alignment horizontal="center" vertical="center"/>
    </xf>
    <xf numFmtId="0" fontId="47" fillId="45" borderId="38" xfId="0" applyNumberFormat="1" applyFont="1" applyFill="1" applyBorder="1" applyAlignment="1">
      <alignment horizontal="center" vertical="center"/>
    </xf>
    <xf numFmtId="165" fontId="47" fillId="45" borderId="36" xfId="0" applyNumberFormat="1" applyFont="1" applyFill="1" applyBorder="1" applyAlignment="1">
      <alignment horizontal="center" vertical="center"/>
    </xf>
    <xf numFmtId="165" fontId="47" fillId="45" borderId="38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45" borderId="38" xfId="0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154</xdr:row>
      <xdr:rowOff>56589</xdr:rowOff>
    </xdr:from>
    <xdr:to>
      <xdr:col>11</xdr:col>
      <xdr:colOff>368674</xdr:colOff>
      <xdr:row>168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154</xdr:row>
      <xdr:rowOff>79001</xdr:rowOff>
    </xdr:from>
    <xdr:to>
      <xdr:col>5</xdr:col>
      <xdr:colOff>64994</xdr:colOff>
      <xdr:row>158</xdr:row>
      <xdr:rowOff>131109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0" sqref="B10"/>
    </sheetView>
  </sheetViews>
  <sheetFormatPr defaultColWidth="9.28515625" defaultRowHeight="12.75"/>
  <cols>
    <col min="1" max="1" width="7" style="8" customWidth="1"/>
    <col min="2" max="2" width="9.85546875" style="8" customWidth="1"/>
    <col min="3" max="3" width="24.140625" style="8" customWidth="1"/>
    <col min="4" max="4" width="70.5703125" style="8" customWidth="1"/>
    <col min="5" max="16384" width="9.28515625" style="8"/>
  </cols>
  <sheetData>
    <row r="1" spans="1:12">
      <c r="B1" s="8" t="s">
        <v>0</v>
      </c>
    </row>
    <row r="2" spans="1:12">
      <c r="A2" s="306"/>
      <c r="B2" s="307"/>
      <c r="C2" s="306"/>
      <c r="D2" s="306"/>
      <c r="E2" s="306"/>
      <c r="F2" s="306"/>
      <c r="G2" s="306"/>
      <c r="H2" s="308"/>
      <c r="I2" s="322"/>
      <c r="J2" s="322"/>
      <c r="K2" s="322"/>
      <c r="L2" s="258"/>
    </row>
    <row r="3" spans="1:12">
      <c r="A3" s="306"/>
      <c r="B3" s="307"/>
      <c r="C3" s="306"/>
      <c r="D3" s="306"/>
      <c r="E3" s="306"/>
      <c r="F3" s="306"/>
      <c r="G3" s="306"/>
      <c r="H3" s="308"/>
      <c r="I3" s="322"/>
      <c r="J3" s="322"/>
      <c r="K3" s="322"/>
      <c r="L3" s="258"/>
    </row>
    <row r="4" spans="1:12">
      <c r="A4" s="306"/>
      <c r="B4" s="307"/>
      <c r="C4" s="306"/>
      <c r="D4" s="306"/>
      <c r="E4" s="306"/>
      <c r="F4" s="306"/>
      <c r="G4" s="306"/>
      <c r="H4" s="308"/>
      <c r="I4" s="322"/>
      <c r="J4" s="322"/>
      <c r="K4" s="322"/>
      <c r="L4" s="258"/>
    </row>
    <row r="5" spans="1:12" s="50" customFormat="1">
      <c r="A5" s="85"/>
      <c r="B5" s="309"/>
      <c r="C5" s="85"/>
      <c r="D5" s="85"/>
      <c r="E5" s="85"/>
      <c r="F5" s="85"/>
      <c r="G5" s="85"/>
      <c r="H5" s="309"/>
    </row>
    <row r="6" spans="1:12" s="50" customFormat="1">
      <c r="A6" s="85"/>
      <c r="B6" s="309"/>
      <c r="C6" s="85"/>
      <c r="D6" s="85"/>
      <c r="E6" s="85"/>
      <c r="F6" s="85"/>
      <c r="G6" s="85"/>
      <c r="H6" s="309"/>
    </row>
    <row r="7" spans="1:12" s="50" customFormat="1">
      <c r="A7" s="85"/>
      <c r="B7" s="309"/>
      <c r="C7" s="85"/>
      <c r="D7" s="85"/>
      <c r="E7" s="85"/>
      <c r="F7" s="85"/>
      <c r="G7" s="85"/>
      <c r="H7" s="309"/>
    </row>
    <row r="8" spans="1:12" s="50" customFormat="1">
      <c r="A8" s="85"/>
      <c r="B8" s="309"/>
      <c r="C8" s="85"/>
      <c r="D8" s="85"/>
      <c r="E8" s="85"/>
      <c r="F8" s="85"/>
      <c r="G8" s="85"/>
      <c r="H8" s="309"/>
    </row>
    <row r="10" spans="1:12" ht="15.75">
      <c r="B10" s="266">
        <v>44249</v>
      </c>
      <c r="C10" s="310"/>
      <c r="E10" s="311"/>
    </row>
    <row r="11" spans="1:12">
      <c r="B11" s="266"/>
      <c r="C11" s="312"/>
    </row>
    <row r="12" spans="1:12">
      <c r="B12" s="313" t="s">
        <v>1</v>
      </c>
      <c r="C12" s="262" t="s">
        <v>2</v>
      </c>
      <c r="D12" s="313" t="s">
        <v>3</v>
      </c>
    </row>
    <row r="13" spans="1:12">
      <c r="B13" s="314">
        <v>1</v>
      </c>
      <c r="C13" s="315" t="s">
        <v>4</v>
      </c>
      <c r="D13" s="316" t="s">
        <v>5</v>
      </c>
    </row>
    <row r="14" spans="1:12">
      <c r="B14" s="314">
        <v>2</v>
      </c>
      <c r="C14" s="315" t="s">
        <v>6</v>
      </c>
      <c r="D14" s="316" t="s">
        <v>7</v>
      </c>
    </row>
    <row r="15" spans="1:12">
      <c r="B15" s="317">
        <v>3</v>
      </c>
      <c r="C15" s="318" t="s">
        <v>8</v>
      </c>
      <c r="D15" s="316" t="s">
        <v>9</v>
      </c>
    </row>
    <row r="16" spans="1:12">
      <c r="B16" s="118">
        <v>4</v>
      </c>
      <c r="C16" s="319" t="s">
        <v>10</v>
      </c>
      <c r="D16" s="320" t="s">
        <v>11</v>
      </c>
    </row>
    <row r="17" spans="2:11">
      <c r="B17" s="118">
        <v>5</v>
      </c>
      <c r="C17" s="319" t="s">
        <v>12</v>
      </c>
      <c r="D17" s="321"/>
    </row>
    <row r="25" spans="2:11">
      <c r="E25" s="386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C9" sqref="C9:C10"/>
    </sheetView>
  </sheetViews>
  <sheetFormatPr defaultColWidth="9.28515625" defaultRowHeight="12.75"/>
  <cols>
    <col min="1" max="1" width="3.85546875" style="50" customWidth="1"/>
    <col min="2" max="2" width="14.5703125" style="50" customWidth="1"/>
    <col min="3" max="3" width="16.28515625" style="50" customWidth="1"/>
    <col min="4" max="4" width="11.7109375" style="50" customWidth="1"/>
    <col min="5" max="5" width="10.5703125" style="50" customWidth="1"/>
    <col min="6" max="7" width="10.7109375" style="50" customWidth="1"/>
    <col min="8" max="9" width="11.28515625" style="50" customWidth="1"/>
    <col min="10" max="10" width="12.7109375" style="50" customWidth="1"/>
    <col min="11" max="11" width="12.5703125" style="50" customWidth="1"/>
    <col min="12" max="12" width="11.85546875" style="50" customWidth="1"/>
    <col min="13" max="13" width="9.5703125" style="50" customWidth="1"/>
    <col min="14" max="14" width="10" style="50" customWidth="1"/>
    <col min="15" max="15" width="10.28515625" style="50" customWidth="1"/>
    <col min="16" max="16384" width="9.28515625" style="50"/>
  </cols>
  <sheetData>
    <row r="1" spans="1:16" ht="6.75" customHeight="1"/>
    <row r="2" spans="1:16">
      <c r="A2" s="295"/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</row>
    <row r="3" spans="1:16">
      <c r="A3" s="295"/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</row>
    <row r="4" spans="1:16" ht="6.75" customHeight="1">
      <c r="A4" s="295"/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</row>
    <row r="5" spans="1:16" ht="24" customHeight="1">
      <c r="M5" s="246" t="s">
        <v>14</v>
      </c>
    </row>
    <row r="6" spans="1:16" ht="16.5" customHeight="1" thickBot="1">
      <c r="A6" s="282" t="s">
        <v>15</v>
      </c>
      <c r="B6" s="282"/>
      <c r="L6" s="266">
        <f>Main!B10</f>
        <v>44249</v>
      </c>
      <c r="M6" s="266"/>
    </row>
    <row r="7" spans="1:16" ht="10.5" hidden="1" customHeight="1">
      <c r="K7" s="266"/>
      <c r="L7" s="266"/>
      <c r="M7" s="266"/>
    </row>
    <row r="8" spans="1:16" ht="13.5" hidden="1" customHeight="1">
      <c r="A8" s="296"/>
      <c r="B8" s="296"/>
      <c r="K8" s="266"/>
      <c r="L8" s="266"/>
      <c r="M8" s="266"/>
    </row>
    <row r="9" spans="1:16" ht="27.75" customHeight="1" thickBot="1">
      <c r="A9" s="572" t="s">
        <v>16</v>
      </c>
      <c r="B9" s="574" t="s">
        <v>17</v>
      </c>
      <c r="C9" s="574" t="s">
        <v>18</v>
      </c>
      <c r="D9" s="574" t="s">
        <v>838</v>
      </c>
      <c r="E9" s="260" t="s">
        <v>19</v>
      </c>
      <c r="F9" s="260" t="s">
        <v>20</v>
      </c>
      <c r="G9" s="569" t="s">
        <v>21</v>
      </c>
      <c r="H9" s="570"/>
      <c r="I9" s="571"/>
      <c r="J9" s="569" t="s">
        <v>22</v>
      </c>
      <c r="K9" s="570"/>
      <c r="L9" s="571"/>
      <c r="M9" s="260"/>
      <c r="N9" s="267"/>
      <c r="O9" s="267"/>
      <c r="P9" s="267"/>
    </row>
    <row r="10" spans="1:16" ht="59.25" customHeight="1">
      <c r="A10" s="573"/>
      <c r="B10" s="575" t="s">
        <v>17</v>
      </c>
      <c r="C10" s="575"/>
      <c r="D10" s="575"/>
      <c r="E10" s="261" t="s">
        <v>23</v>
      </c>
      <c r="F10" s="261" t="s">
        <v>23</v>
      </c>
      <c r="G10" s="262" t="s">
        <v>24</v>
      </c>
      <c r="H10" s="262" t="s">
        <v>25</v>
      </c>
      <c r="I10" s="262" t="s">
        <v>26</v>
      </c>
      <c r="J10" s="262" t="s">
        <v>27</v>
      </c>
      <c r="K10" s="262" t="s">
        <v>28</v>
      </c>
      <c r="L10" s="262" t="s">
        <v>29</v>
      </c>
      <c r="M10" s="262" t="s">
        <v>30</v>
      </c>
      <c r="N10" s="269" t="s">
        <v>31</v>
      </c>
      <c r="O10" s="269" t="s">
        <v>32</v>
      </c>
      <c r="P10" s="300" t="s">
        <v>33</v>
      </c>
    </row>
    <row r="11" spans="1:16" ht="15">
      <c r="A11" s="263">
        <v>1</v>
      </c>
      <c r="B11" s="364" t="s">
        <v>34</v>
      </c>
      <c r="C11" s="476" t="s">
        <v>35</v>
      </c>
      <c r="D11" s="477">
        <v>44252</v>
      </c>
      <c r="E11" s="285">
        <v>35849.800000000003</v>
      </c>
      <c r="F11" s="285">
        <v>36033.35</v>
      </c>
      <c r="G11" s="297">
        <v>35386.699999999997</v>
      </c>
      <c r="H11" s="297">
        <v>34923.599999999999</v>
      </c>
      <c r="I11" s="297">
        <v>34276.949999999997</v>
      </c>
      <c r="J11" s="297">
        <v>36496.449999999997</v>
      </c>
      <c r="K11" s="297">
        <v>37143.100000000006</v>
      </c>
      <c r="L11" s="297">
        <v>37606.199999999997</v>
      </c>
      <c r="M11" s="284">
        <v>36680</v>
      </c>
      <c r="N11" s="284">
        <v>35570.25</v>
      </c>
      <c r="O11" s="474">
        <v>1836825</v>
      </c>
      <c r="P11" s="475">
        <v>5.1851041125126549E-3</v>
      </c>
    </row>
    <row r="12" spans="1:16" ht="15">
      <c r="A12" s="263">
        <v>2</v>
      </c>
      <c r="B12" s="364" t="s">
        <v>34</v>
      </c>
      <c r="C12" s="476" t="s">
        <v>36</v>
      </c>
      <c r="D12" s="477">
        <v>44252</v>
      </c>
      <c r="E12" s="298">
        <v>14987</v>
      </c>
      <c r="F12" s="298">
        <v>15010.683333333334</v>
      </c>
      <c r="G12" s="299">
        <v>14876.366666666669</v>
      </c>
      <c r="H12" s="299">
        <v>14765.733333333334</v>
      </c>
      <c r="I12" s="299">
        <v>14631.416666666668</v>
      </c>
      <c r="J12" s="299">
        <v>15121.316666666669</v>
      </c>
      <c r="K12" s="299">
        <v>15255.633333333335</v>
      </c>
      <c r="L12" s="299">
        <v>15366.26666666667</v>
      </c>
      <c r="M12" s="286">
        <v>15145</v>
      </c>
      <c r="N12" s="286">
        <v>14900.05</v>
      </c>
      <c r="O12" s="301">
        <v>13014450</v>
      </c>
      <c r="P12" s="302">
        <v>-5.3023485104699885E-3</v>
      </c>
    </row>
    <row r="13" spans="1:16" ht="15">
      <c r="A13" s="263">
        <v>3</v>
      </c>
      <c r="B13" s="364" t="s">
        <v>34</v>
      </c>
      <c r="C13" s="476" t="s">
        <v>836</v>
      </c>
      <c r="D13" s="477">
        <v>44252</v>
      </c>
      <c r="E13" s="427">
        <v>16751.45</v>
      </c>
      <c r="F13" s="427">
        <v>16826.033333333336</v>
      </c>
      <c r="G13" s="428">
        <v>16552.166666666672</v>
      </c>
      <c r="H13" s="428">
        <v>16352.883333333335</v>
      </c>
      <c r="I13" s="428">
        <v>16079.01666666667</v>
      </c>
      <c r="J13" s="428">
        <v>17025.316666666673</v>
      </c>
      <c r="K13" s="428">
        <v>17299.183333333334</v>
      </c>
      <c r="L13" s="428">
        <v>17498.466666666674</v>
      </c>
      <c r="M13" s="429">
        <v>17099.900000000001</v>
      </c>
      <c r="N13" s="429">
        <v>16626.75</v>
      </c>
      <c r="O13" s="430">
        <v>26280</v>
      </c>
      <c r="P13" s="431">
        <v>-5.7388809182209469E-2</v>
      </c>
    </row>
    <row r="14" spans="1:16" ht="15">
      <c r="A14" s="263">
        <v>4</v>
      </c>
      <c r="B14" s="384" t="s">
        <v>39</v>
      </c>
      <c r="C14" s="476" t="s">
        <v>736</v>
      </c>
      <c r="D14" s="477">
        <v>44252</v>
      </c>
      <c r="E14" s="298">
        <v>1188.8</v>
      </c>
      <c r="F14" s="298">
        <v>1201.3333333333333</v>
      </c>
      <c r="G14" s="299">
        <v>1164.4666666666665</v>
      </c>
      <c r="H14" s="299">
        <v>1140.1333333333332</v>
      </c>
      <c r="I14" s="299">
        <v>1103.2666666666664</v>
      </c>
      <c r="J14" s="299">
        <v>1225.6666666666665</v>
      </c>
      <c r="K14" s="299">
        <v>1262.5333333333333</v>
      </c>
      <c r="L14" s="299">
        <v>1286.8666666666666</v>
      </c>
      <c r="M14" s="286">
        <v>1238.2</v>
      </c>
      <c r="N14" s="286">
        <v>1177</v>
      </c>
      <c r="O14" s="301">
        <v>490450</v>
      </c>
      <c r="P14" s="302">
        <v>-7.7386070507308681E-3</v>
      </c>
    </row>
    <row r="15" spans="1:16" ht="15">
      <c r="A15" s="263">
        <v>5</v>
      </c>
      <c r="B15" s="364" t="s">
        <v>37</v>
      </c>
      <c r="C15" s="476" t="s">
        <v>38</v>
      </c>
      <c r="D15" s="477">
        <v>44252</v>
      </c>
      <c r="E15" s="298">
        <v>1751.35</v>
      </c>
      <c r="F15" s="298">
        <v>1762.1833333333334</v>
      </c>
      <c r="G15" s="299">
        <v>1726.1666666666667</v>
      </c>
      <c r="H15" s="299">
        <v>1700.9833333333333</v>
      </c>
      <c r="I15" s="299">
        <v>1664.9666666666667</v>
      </c>
      <c r="J15" s="299">
        <v>1787.3666666666668</v>
      </c>
      <c r="K15" s="299">
        <v>1823.3833333333332</v>
      </c>
      <c r="L15" s="299">
        <v>1848.5666666666668</v>
      </c>
      <c r="M15" s="286">
        <v>1798.2</v>
      </c>
      <c r="N15" s="286">
        <v>1737</v>
      </c>
      <c r="O15" s="301">
        <v>3290500</v>
      </c>
      <c r="P15" s="302">
        <v>1.7313340547225227E-2</v>
      </c>
    </row>
    <row r="16" spans="1:16" ht="15">
      <c r="A16" s="263">
        <v>6</v>
      </c>
      <c r="B16" s="364" t="s">
        <v>39</v>
      </c>
      <c r="C16" s="476" t="s">
        <v>40</v>
      </c>
      <c r="D16" s="477">
        <v>44252</v>
      </c>
      <c r="E16" s="298">
        <v>785.2</v>
      </c>
      <c r="F16" s="298">
        <v>782.06666666666661</v>
      </c>
      <c r="G16" s="299">
        <v>733.13333333333321</v>
      </c>
      <c r="H16" s="299">
        <v>681.06666666666661</v>
      </c>
      <c r="I16" s="299">
        <v>632.13333333333321</v>
      </c>
      <c r="J16" s="299">
        <v>834.13333333333321</v>
      </c>
      <c r="K16" s="299">
        <v>883.06666666666661</v>
      </c>
      <c r="L16" s="299">
        <v>935.13333333333321</v>
      </c>
      <c r="M16" s="286">
        <v>831</v>
      </c>
      <c r="N16" s="286">
        <v>730</v>
      </c>
      <c r="O16" s="301">
        <v>17438000</v>
      </c>
      <c r="P16" s="302">
        <v>4.3691644721091695E-2</v>
      </c>
    </row>
    <row r="17" spans="1:16" ht="15">
      <c r="A17" s="263">
        <v>7</v>
      </c>
      <c r="B17" s="364" t="s">
        <v>39</v>
      </c>
      <c r="C17" s="476" t="s">
        <v>41</v>
      </c>
      <c r="D17" s="477">
        <v>44252</v>
      </c>
      <c r="E17" s="298">
        <v>654.95000000000005</v>
      </c>
      <c r="F17" s="298">
        <v>653.98333333333335</v>
      </c>
      <c r="G17" s="299">
        <v>630.9666666666667</v>
      </c>
      <c r="H17" s="299">
        <v>606.98333333333335</v>
      </c>
      <c r="I17" s="299">
        <v>583.9666666666667</v>
      </c>
      <c r="J17" s="299">
        <v>677.9666666666667</v>
      </c>
      <c r="K17" s="299">
        <v>700.98333333333335</v>
      </c>
      <c r="L17" s="299">
        <v>724.9666666666667</v>
      </c>
      <c r="M17" s="286">
        <v>677</v>
      </c>
      <c r="N17" s="286">
        <v>630</v>
      </c>
      <c r="O17" s="301">
        <v>56265000</v>
      </c>
      <c r="P17" s="302">
        <v>-7.9344088865379529E-3</v>
      </c>
    </row>
    <row r="18" spans="1:16" ht="15">
      <c r="A18" s="263">
        <v>8</v>
      </c>
      <c r="B18" s="364" t="s">
        <v>43</v>
      </c>
      <c r="C18" s="476" t="s">
        <v>44</v>
      </c>
      <c r="D18" s="477">
        <v>44252</v>
      </c>
      <c r="E18" s="298">
        <v>874.35</v>
      </c>
      <c r="F18" s="298">
        <v>877.91666666666663</v>
      </c>
      <c r="G18" s="299">
        <v>861.2833333333333</v>
      </c>
      <c r="H18" s="299">
        <v>848.2166666666667</v>
      </c>
      <c r="I18" s="299">
        <v>831.58333333333337</v>
      </c>
      <c r="J18" s="299">
        <v>890.98333333333323</v>
      </c>
      <c r="K18" s="299">
        <v>907.61666666666667</v>
      </c>
      <c r="L18" s="299">
        <v>920.68333333333317</v>
      </c>
      <c r="M18" s="286">
        <v>894.55</v>
      </c>
      <c r="N18" s="286">
        <v>864.85</v>
      </c>
      <c r="O18" s="301">
        <v>4480000</v>
      </c>
      <c r="P18" s="302">
        <v>0.20852441327218776</v>
      </c>
    </row>
    <row r="19" spans="1:16" ht="15">
      <c r="A19" s="263">
        <v>9</v>
      </c>
      <c r="B19" s="364" t="s">
        <v>37</v>
      </c>
      <c r="C19" s="476" t="s">
        <v>45</v>
      </c>
      <c r="D19" s="477">
        <v>44252</v>
      </c>
      <c r="E19" s="298">
        <v>275.85000000000002</v>
      </c>
      <c r="F19" s="298">
        <v>278.61666666666662</v>
      </c>
      <c r="G19" s="299">
        <v>270.28333333333325</v>
      </c>
      <c r="H19" s="299">
        <v>264.71666666666664</v>
      </c>
      <c r="I19" s="299">
        <v>256.38333333333327</v>
      </c>
      <c r="J19" s="299">
        <v>284.18333333333322</v>
      </c>
      <c r="K19" s="299">
        <v>292.51666666666659</v>
      </c>
      <c r="L19" s="299">
        <v>298.0833333333332</v>
      </c>
      <c r="M19" s="286">
        <v>286.95</v>
      </c>
      <c r="N19" s="286">
        <v>273.05</v>
      </c>
      <c r="O19" s="301">
        <v>18261000</v>
      </c>
      <c r="P19" s="302">
        <v>-4.416094210009814E-3</v>
      </c>
    </row>
    <row r="20" spans="1:16" ht="15">
      <c r="A20" s="263">
        <v>10</v>
      </c>
      <c r="B20" s="364" t="s">
        <v>39</v>
      </c>
      <c r="C20" s="476" t="s">
        <v>46</v>
      </c>
      <c r="D20" s="477">
        <v>44252</v>
      </c>
      <c r="E20" s="298">
        <v>2933.45</v>
      </c>
      <c r="F20" s="298">
        <v>2985.7333333333331</v>
      </c>
      <c r="G20" s="299">
        <v>2857.1166666666663</v>
      </c>
      <c r="H20" s="299">
        <v>2780.7833333333333</v>
      </c>
      <c r="I20" s="299">
        <v>2652.1666666666665</v>
      </c>
      <c r="J20" s="299">
        <v>3062.0666666666662</v>
      </c>
      <c r="K20" s="299">
        <v>3190.6833333333329</v>
      </c>
      <c r="L20" s="299">
        <v>3267.016666666666</v>
      </c>
      <c r="M20" s="286">
        <v>3114.35</v>
      </c>
      <c r="N20" s="286">
        <v>2909.4</v>
      </c>
      <c r="O20" s="301">
        <v>1930500</v>
      </c>
      <c r="P20" s="302">
        <v>1.0468463752944255E-2</v>
      </c>
    </row>
    <row r="21" spans="1:16" ht="15">
      <c r="A21" s="263">
        <v>11</v>
      </c>
      <c r="B21" s="364" t="s">
        <v>43</v>
      </c>
      <c r="C21" s="476" t="s">
        <v>47</v>
      </c>
      <c r="D21" s="477">
        <v>44252</v>
      </c>
      <c r="E21" s="298">
        <v>238.55</v>
      </c>
      <c r="F21" s="298">
        <v>239.41666666666666</v>
      </c>
      <c r="G21" s="299">
        <v>234.43333333333331</v>
      </c>
      <c r="H21" s="299">
        <v>230.31666666666666</v>
      </c>
      <c r="I21" s="299">
        <v>225.33333333333331</v>
      </c>
      <c r="J21" s="299">
        <v>243.5333333333333</v>
      </c>
      <c r="K21" s="299">
        <v>248.51666666666665</v>
      </c>
      <c r="L21" s="299">
        <v>252.6333333333333</v>
      </c>
      <c r="M21" s="286">
        <v>244.4</v>
      </c>
      <c r="N21" s="286">
        <v>235.3</v>
      </c>
      <c r="O21" s="301">
        <v>17455000</v>
      </c>
      <c r="P21" s="302">
        <v>-5.1100842620277247E-2</v>
      </c>
    </row>
    <row r="22" spans="1:16" ht="15">
      <c r="A22" s="263">
        <v>12</v>
      </c>
      <c r="B22" s="364" t="s">
        <v>43</v>
      </c>
      <c r="C22" s="476" t="s">
        <v>48</v>
      </c>
      <c r="D22" s="477">
        <v>44252</v>
      </c>
      <c r="E22" s="298">
        <v>123.6</v>
      </c>
      <c r="F22" s="298">
        <v>124.7</v>
      </c>
      <c r="G22" s="299">
        <v>120.4</v>
      </c>
      <c r="H22" s="299">
        <v>117.2</v>
      </c>
      <c r="I22" s="299">
        <v>112.9</v>
      </c>
      <c r="J22" s="299">
        <v>127.9</v>
      </c>
      <c r="K22" s="299">
        <v>132.19999999999999</v>
      </c>
      <c r="L22" s="299">
        <v>135.4</v>
      </c>
      <c r="M22" s="286">
        <v>129</v>
      </c>
      <c r="N22" s="286">
        <v>121.5</v>
      </c>
      <c r="O22" s="301">
        <v>47394000</v>
      </c>
      <c r="P22" s="302">
        <v>4.0505828887571628E-2</v>
      </c>
    </row>
    <row r="23" spans="1:16" ht="15">
      <c r="A23" s="263">
        <v>13</v>
      </c>
      <c r="B23" s="364" t="s">
        <v>49</v>
      </c>
      <c r="C23" s="476" t="s">
        <v>50</v>
      </c>
      <c r="D23" s="477">
        <v>44252</v>
      </c>
      <c r="E23" s="298">
        <v>2418.9</v>
      </c>
      <c r="F23" s="298">
        <v>2431.1333333333332</v>
      </c>
      <c r="G23" s="299">
        <v>2388.0166666666664</v>
      </c>
      <c r="H23" s="299">
        <v>2357.1333333333332</v>
      </c>
      <c r="I23" s="299">
        <v>2314.0166666666664</v>
      </c>
      <c r="J23" s="299">
        <v>2462.0166666666664</v>
      </c>
      <c r="K23" s="299">
        <v>2505.1333333333332</v>
      </c>
      <c r="L23" s="299">
        <v>2536.0166666666664</v>
      </c>
      <c r="M23" s="286">
        <v>2474.25</v>
      </c>
      <c r="N23" s="286">
        <v>2400.25</v>
      </c>
      <c r="O23" s="301">
        <v>6410700</v>
      </c>
      <c r="P23" s="302">
        <v>-1.4299552562387564E-2</v>
      </c>
    </row>
    <row r="24" spans="1:16" ht="15">
      <c r="A24" s="263">
        <v>14</v>
      </c>
      <c r="B24" s="364" t="s">
        <v>51</v>
      </c>
      <c r="C24" s="476" t="s">
        <v>52</v>
      </c>
      <c r="D24" s="477">
        <v>44252</v>
      </c>
      <c r="E24" s="298">
        <v>887.85</v>
      </c>
      <c r="F24" s="298">
        <v>897.7166666666667</v>
      </c>
      <c r="G24" s="299">
        <v>872.73333333333335</v>
      </c>
      <c r="H24" s="299">
        <v>857.61666666666667</v>
      </c>
      <c r="I24" s="299">
        <v>832.63333333333333</v>
      </c>
      <c r="J24" s="299">
        <v>912.83333333333337</v>
      </c>
      <c r="K24" s="299">
        <v>937.81666666666672</v>
      </c>
      <c r="L24" s="299">
        <v>952.93333333333339</v>
      </c>
      <c r="M24" s="286">
        <v>922.7</v>
      </c>
      <c r="N24" s="286">
        <v>882.6</v>
      </c>
      <c r="O24" s="301">
        <v>9408100</v>
      </c>
      <c r="P24" s="302">
        <v>1.0471935213627478E-2</v>
      </c>
    </row>
    <row r="25" spans="1:16" ht="15">
      <c r="A25" s="263">
        <v>15</v>
      </c>
      <c r="B25" s="364" t="s">
        <v>53</v>
      </c>
      <c r="C25" s="476" t="s">
        <v>54</v>
      </c>
      <c r="D25" s="477">
        <v>44252</v>
      </c>
      <c r="E25" s="298">
        <v>752.05</v>
      </c>
      <c r="F25" s="298">
        <v>757.86666666666667</v>
      </c>
      <c r="G25" s="299">
        <v>737.73333333333335</v>
      </c>
      <c r="H25" s="299">
        <v>723.41666666666663</v>
      </c>
      <c r="I25" s="299">
        <v>703.2833333333333</v>
      </c>
      <c r="J25" s="299">
        <v>772.18333333333339</v>
      </c>
      <c r="K25" s="299">
        <v>792.31666666666683</v>
      </c>
      <c r="L25" s="299">
        <v>806.63333333333344</v>
      </c>
      <c r="M25" s="286">
        <v>778</v>
      </c>
      <c r="N25" s="286">
        <v>743.55</v>
      </c>
      <c r="O25" s="301">
        <v>44704800</v>
      </c>
      <c r="P25" s="302">
        <v>-2.0091617777063409E-3</v>
      </c>
    </row>
    <row r="26" spans="1:16" ht="15">
      <c r="A26" s="263">
        <v>16</v>
      </c>
      <c r="B26" s="364" t="s">
        <v>43</v>
      </c>
      <c r="C26" s="476" t="s">
        <v>55</v>
      </c>
      <c r="D26" s="477">
        <v>44252</v>
      </c>
      <c r="E26" s="298">
        <v>4014.55</v>
      </c>
      <c r="F26" s="298">
        <v>4040.4833333333336</v>
      </c>
      <c r="G26" s="299">
        <v>3961.6166666666668</v>
      </c>
      <c r="H26" s="299">
        <v>3908.6833333333334</v>
      </c>
      <c r="I26" s="299">
        <v>3829.8166666666666</v>
      </c>
      <c r="J26" s="299">
        <v>4093.416666666667</v>
      </c>
      <c r="K26" s="299">
        <v>4172.2833333333338</v>
      </c>
      <c r="L26" s="299">
        <v>4225.2166666666672</v>
      </c>
      <c r="M26" s="286">
        <v>4119.3500000000004</v>
      </c>
      <c r="N26" s="286">
        <v>3987.55</v>
      </c>
      <c r="O26" s="301">
        <v>1733250</v>
      </c>
      <c r="P26" s="302">
        <v>1.4425851125216387E-4</v>
      </c>
    </row>
    <row r="27" spans="1:16" ht="15">
      <c r="A27" s="263">
        <v>17</v>
      </c>
      <c r="B27" s="364" t="s">
        <v>56</v>
      </c>
      <c r="C27" s="476" t="s">
        <v>57</v>
      </c>
      <c r="D27" s="477">
        <v>44252</v>
      </c>
      <c r="E27" s="298">
        <v>10250.85</v>
      </c>
      <c r="F27" s="298">
        <v>10277.416666666666</v>
      </c>
      <c r="G27" s="299">
        <v>10113.783333333333</v>
      </c>
      <c r="H27" s="299">
        <v>9976.7166666666672</v>
      </c>
      <c r="I27" s="299">
        <v>9813.0833333333339</v>
      </c>
      <c r="J27" s="299">
        <v>10414.483333333332</v>
      </c>
      <c r="K27" s="299">
        <v>10578.116666666667</v>
      </c>
      <c r="L27" s="299">
        <v>10715.183333333331</v>
      </c>
      <c r="M27" s="286">
        <v>10441.049999999999</v>
      </c>
      <c r="N27" s="286">
        <v>10140.35</v>
      </c>
      <c r="O27" s="301">
        <v>652875</v>
      </c>
      <c r="P27" s="302">
        <v>-8.9276373147340896E-2</v>
      </c>
    </row>
    <row r="28" spans="1:16" ht="15">
      <c r="A28" s="263">
        <v>18</v>
      </c>
      <c r="B28" s="364" t="s">
        <v>56</v>
      </c>
      <c r="C28" s="476" t="s">
        <v>58</v>
      </c>
      <c r="D28" s="477">
        <v>44252</v>
      </c>
      <c r="E28" s="298">
        <v>5516.5</v>
      </c>
      <c r="F28" s="298">
        <v>5533.1500000000005</v>
      </c>
      <c r="G28" s="299">
        <v>5424.3000000000011</v>
      </c>
      <c r="H28" s="299">
        <v>5332.1</v>
      </c>
      <c r="I28" s="299">
        <v>5223.2500000000009</v>
      </c>
      <c r="J28" s="299">
        <v>5625.3500000000013</v>
      </c>
      <c r="K28" s="299">
        <v>5734.2000000000016</v>
      </c>
      <c r="L28" s="299">
        <v>5826.4000000000015</v>
      </c>
      <c r="M28" s="286">
        <v>5642</v>
      </c>
      <c r="N28" s="286">
        <v>5440.95</v>
      </c>
      <c r="O28" s="301">
        <v>4064000</v>
      </c>
      <c r="P28" s="302">
        <v>-9.8328416912487715E-4</v>
      </c>
    </row>
    <row r="29" spans="1:16" ht="15">
      <c r="A29" s="263">
        <v>19</v>
      </c>
      <c r="B29" s="364" t="s">
        <v>43</v>
      </c>
      <c r="C29" s="476" t="s">
        <v>59</v>
      </c>
      <c r="D29" s="477">
        <v>44252</v>
      </c>
      <c r="E29" s="298">
        <v>1551.15</v>
      </c>
      <c r="F29" s="298">
        <v>1564.0166666666667</v>
      </c>
      <c r="G29" s="299">
        <v>1525.1833333333334</v>
      </c>
      <c r="H29" s="299">
        <v>1499.2166666666667</v>
      </c>
      <c r="I29" s="299">
        <v>1460.3833333333334</v>
      </c>
      <c r="J29" s="299">
        <v>1589.9833333333333</v>
      </c>
      <c r="K29" s="299">
        <v>1628.8166666666668</v>
      </c>
      <c r="L29" s="299">
        <v>1654.7833333333333</v>
      </c>
      <c r="M29" s="286">
        <v>1602.85</v>
      </c>
      <c r="N29" s="286">
        <v>1538.05</v>
      </c>
      <c r="O29" s="301">
        <v>3180800</v>
      </c>
      <c r="P29" s="302">
        <v>-1.1314186248912098E-2</v>
      </c>
    </row>
    <row r="30" spans="1:16" ht="15">
      <c r="A30" s="263">
        <v>20</v>
      </c>
      <c r="B30" s="364" t="s">
        <v>53</v>
      </c>
      <c r="C30" s="476" t="s">
        <v>230</v>
      </c>
      <c r="D30" s="477">
        <v>44252</v>
      </c>
      <c r="E30" s="298">
        <v>337.1</v>
      </c>
      <c r="F30" s="298">
        <v>340.76666666666671</v>
      </c>
      <c r="G30" s="299">
        <v>330.93333333333339</v>
      </c>
      <c r="H30" s="299">
        <v>324.76666666666671</v>
      </c>
      <c r="I30" s="299">
        <v>314.93333333333339</v>
      </c>
      <c r="J30" s="299">
        <v>346.93333333333339</v>
      </c>
      <c r="K30" s="299">
        <v>356.76666666666677</v>
      </c>
      <c r="L30" s="299">
        <v>362.93333333333339</v>
      </c>
      <c r="M30" s="286">
        <v>350.6</v>
      </c>
      <c r="N30" s="286">
        <v>334.6</v>
      </c>
      <c r="O30" s="301">
        <v>25952400</v>
      </c>
      <c r="P30" s="302">
        <v>2.0021223912274497E-2</v>
      </c>
    </row>
    <row r="31" spans="1:16" ht="15">
      <c r="A31" s="263">
        <v>21</v>
      </c>
      <c r="B31" s="364" t="s">
        <v>53</v>
      </c>
      <c r="C31" s="476" t="s">
        <v>60</v>
      </c>
      <c r="D31" s="477">
        <v>44252</v>
      </c>
      <c r="E31" s="298">
        <v>90.9</v>
      </c>
      <c r="F31" s="298">
        <v>92.5</v>
      </c>
      <c r="G31" s="299">
        <v>86.9</v>
      </c>
      <c r="H31" s="299">
        <v>82.9</v>
      </c>
      <c r="I31" s="299">
        <v>77.300000000000011</v>
      </c>
      <c r="J31" s="299">
        <v>96.5</v>
      </c>
      <c r="K31" s="299">
        <v>102.1</v>
      </c>
      <c r="L31" s="299">
        <v>106.1</v>
      </c>
      <c r="M31" s="286">
        <v>98.1</v>
      </c>
      <c r="N31" s="286">
        <v>88.5</v>
      </c>
      <c r="O31" s="301">
        <v>82637100</v>
      </c>
      <c r="P31" s="302">
        <v>8.8558777317526063E-3</v>
      </c>
    </row>
    <row r="32" spans="1:16" ht="15">
      <c r="A32" s="263">
        <v>22</v>
      </c>
      <c r="B32" s="364" t="s">
        <v>49</v>
      </c>
      <c r="C32" s="476" t="s">
        <v>62</v>
      </c>
      <c r="D32" s="477">
        <v>44252</v>
      </c>
      <c r="E32" s="298">
        <v>1498.55</v>
      </c>
      <c r="F32" s="298">
        <v>1506.6166666666668</v>
      </c>
      <c r="G32" s="299">
        <v>1479.0833333333335</v>
      </c>
      <c r="H32" s="299">
        <v>1459.6166666666668</v>
      </c>
      <c r="I32" s="299">
        <v>1432.0833333333335</v>
      </c>
      <c r="J32" s="299">
        <v>1526.0833333333335</v>
      </c>
      <c r="K32" s="299">
        <v>1553.6166666666668</v>
      </c>
      <c r="L32" s="299">
        <v>1573.0833333333335</v>
      </c>
      <c r="M32" s="286">
        <v>1534.15</v>
      </c>
      <c r="N32" s="286">
        <v>1487.15</v>
      </c>
      <c r="O32" s="301">
        <v>1813900</v>
      </c>
      <c r="P32" s="302">
        <v>5.0318471337579621E-2</v>
      </c>
    </row>
    <row r="33" spans="1:16" ht="15">
      <c r="A33" s="263">
        <v>23</v>
      </c>
      <c r="B33" s="364" t="s">
        <v>63</v>
      </c>
      <c r="C33" s="476" t="s">
        <v>64</v>
      </c>
      <c r="D33" s="477">
        <v>44252</v>
      </c>
      <c r="E33" s="298">
        <v>135.4</v>
      </c>
      <c r="F33" s="298">
        <v>137.13333333333335</v>
      </c>
      <c r="G33" s="299">
        <v>131.31666666666672</v>
      </c>
      <c r="H33" s="299">
        <v>127.23333333333338</v>
      </c>
      <c r="I33" s="299">
        <v>121.41666666666674</v>
      </c>
      <c r="J33" s="299">
        <v>141.2166666666667</v>
      </c>
      <c r="K33" s="299">
        <v>147.03333333333336</v>
      </c>
      <c r="L33" s="299">
        <v>151.11666666666667</v>
      </c>
      <c r="M33" s="286">
        <v>142.94999999999999</v>
      </c>
      <c r="N33" s="286">
        <v>133.05000000000001</v>
      </c>
      <c r="O33" s="301">
        <v>32649600</v>
      </c>
      <c r="P33" s="302">
        <v>-2.8713542844223377E-2</v>
      </c>
    </row>
    <row r="34" spans="1:16" ht="15">
      <c r="A34" s="263">
        <v>24</v>
      </c>
      <c r="B34" s="364" t="s">
        <v>49</v>
      </c>
      <c r="C34" s="476" t="s">
        <v>65</v>
      </c>
      <c r="D34" s="477">
        <v>44252</v>
      </c>
      <c r="E34" s="298">
        <v>742.75</v>
      </c>
      <c r="F34" s="298">
        <v>747.94999999999993</v>
      </c>
      <c r="G34" s="299">
        <v>733.64999999999986</v>
      </c>
      <c r="H34" s="299">
        <v>724.55</v>
      </c>
      <c r="I34" s="299">
        <v>710.24999999999989</v>
      </c>
      <c r="J34" s="299">
        <v>757.04999999999984</v>
      </c>
      <c r="K34" s="299">
        <v>771.3499999999998</v>
      </c>
      <c r="L34" s="299">
        <v>780.44999999999982</v>
      </c>
      <c r="M34" s="286">
        <v>762.25</v>
      </c>
      <c r="N34" s="286">
        <v>738.85</v>
      </c>
      <c r="O34" s="301">
        <v>3709200</v>
      </c>
      <c r="P34" s="302">
        <v>7.047619047619047E-2</v>
      </c>
    </row>
    <row r="35" spans="1:16" ht="15">
      <c r="A35" s="263">
        <v>25</v>
      </c>
      <c r="B35" s="364" t="s">
        <v>43</v>
      </c>
      <c r="C35" s="476" t="s">
        <v>66</v>
      </c>
      <c r="D35" s="477">
        <v>44252</v>
      </c>
      <c r="E35" s="298">
        <v>603.20000000000005</v>
      </c>
      <c r="F35" s="298">
        <v>609.68333333333328</v>
      </c>
      <c r="G35" s="299">
        <v>588.46666666666658</v>
      </c>
      <c r="H35" s="299">
        <v>573.73333333333335</v>
      </c>
      <c r="I35" s="299">
        <v>552.51666666666665</v>
      </c>
      <c r="J35" s="299">
        <v>624.41666666666652</v>
      </c>
      <c r="K35" s="299">
        <v>645.63333333333321</v>
      </c>
      <c r="L35" s="299">
        <v>660.36666666666645</v>
      </c>
      <c r="M35" s="286">
        <v>630.9</v>
      </c>
      <c r="N35" s="286">
        <v>594.95000000000005</v>
      </c>
      <c r="O35" s="301">
        <v>6699000</v>
      </c>
      <c r="P35" s="302">
        <v>-3.4169550173010384E-2</v>
      </c>
    </row>
    <row r="36" spans="1:16" ht="15">
      <c r="A36" s="263">
        <v>26</v>
      </c>
      <c r="B36" s="364" t="s">
        <v>67</v>
      </c>
      <c r="C36" s="476" t="s">
        <v>68</v>
      </c>
      <c r="D36" s="477">
        <v>44252</v>
      </c>
      <c r="E36" s="298">
        <v>581.1</v>
      </c>
      <c r="F36" s="298">
        <v>584.35</v>
      </c>
      <c r="G36" s="299">
        <v>572.20000000000005</v>
      </c>
      <c r="H36" s="299">
        <v>563.30000000000007</v>
      </c>
      <c r="I36" s="299">
        <v>551.15000000000009</v>
      </c>
      <c r="J36" s="299">
        <v>593.25</v>
      </c>
      <c r="K36" s="299">
        <v>605.39999999999986</v>
      </c>
      <c r="L36" s="299">
        <v>614.29999999999995</v>
      </c>
      <c r="M36" s="286">
        <v>596.5</v>
      </c>
      <c r="N36" s="286">
        <v>575.45000000000005</v>
      </c>
      <c r="O36" s="301">
        <v>85340355</v>
      </c>
      <c r="P36" s="302">
        <v>5.5835459879168573E-3</v>
      </c>
    </row>
    <row r="37" spans="1:16" ht="15">
      <c r="A37" s="263">
        <v>27</v>
      </c>
      <c r="B37" s="364" t="s">
        <v>63</v>
      </c>
      <c r="C37" s="476" t="s">
        <v>69</v>
      </c>
      <c r="D37" s="477">
        <v>44252</v>
      </c>
      <c r="E37" s="298">
        <v>40.25</v>
      </c>
      <c r="F37" s="298">
        <v>40.950000000000003</v>
      </c>
      <c r="G37" s="299">
        <v>38.750000000000007</v>
      </c>
      <c r="H37" s="299">
        <v>37.250000000000007</v>
      </c>
      <c r="I37" s="299">
        <v>35.050000000000011</v>
      </c>
      <c r="J37" s="299">
        <v>42.45</v>
      </c>
      <c r="K37" s="299">
        <v>44.649999999999991</v>
      </c>
      <c r="L37" s="299">
        <v>46.15</v>
      </c>
      <c r="M37" s="286">
        <v>43.15</v>
      </c>
      <c r="N37" s="286">
        <v>39.450000000000003</v>
      </c>
      <c r="O37" s="301">
        <v>138138000</v>
      </c>
      <c r="P37" s="302">
        <v>-0.12305025996533796</v>
      </c>
    </row>
    <row r="38" spans="1:16" ht="15">
      <c r="A38" s="263">
        <v>28</v>
      </c>
      <c r="B38" s="364" t="s">
        <v>51</v>
      </c>
      <c r="C38" s="476" t="s">
        <v>70</v>
      </c>
      <c r="D38" s="477">
        <v>44252</v>
      </c>
      <c r="E38" s="298">
        <v>402.3</v>
      </c>
      <c r="F38" s="298">
        <v>406.84999999999997</v>
      </c>
      <c r="G38" s="299">
        <v>394.94999999999993</v>
      </c>
      <c r="H38" s="299">
        <v>387.59999999999997</v>
      </c>
      <c r="I38" s="299">
        <v>375.69999999999993</v>
      </c>
      <c r="J38" s="299">
        <v>414.19999999999993</v>
      </c>
      <c r="K38" s="299">
        <v>426.09999999999991</v>
      </c>
      <c r="L38" s="299">
        <v>433.44999999999993</v>
      </c>
      <c r="M38" s="286">
        <v>418.75</v>
      </c>
      <c r="N38" s="286">
        <v>399.5</v>
      </c>
      <c r="O38" s="301">
        <v>17408700</v>
      </c>
      <c r="P38" s="302">
        <v>9.7433666811657244E-2</v>
      </c>
    </row>
    <row r="39" spans="1:16" ht="15">
      <c r="A39" s="263">
        <v>29</v>
      </c>
      <c r="B39" s="364" t="s">
        <v>43</v>
      </c>
      <c r="C39" s="476" t="s">
        <v>71</v>
      </c>
      <c r="D39" s="477">
        <v>44252</v>
      </c>
      <c r="E39" s="298">
        <v>15576.9</v>
      </c>
      <c r="F39" s="298">
        <v>15711.466666666667</v>
      </c>
      <c r="G39" s="299">
        <v>15377.933333333334</v>
      </c>
      <c r="H39" s="299">
        <v>15178.966666666667</v>
      </c>
      <c r="I39" s="299">
        <v>14845.433333333334</v>
      </c>
      <c r="J39" s="299">
        <v>15910.433333333334</v>
      </c>
      <c r="K39" s="299">
        <v>16243.966666666667</v>
      </c>
      <c r="L39" s="299">
        <v>16442.933333333334</v>
      </c>
      <c r="M39" s="286">
        <v>16045</v>
      </c>
      <c r="N39" s="286">
        <v>15512.5</v>
      </c>
      <c r="O39" s="301">
        <v>89500</v>
      </c>
      <c r="P39" s="302">
        <v>-1.1160714285714285E-3</v>
      </c>
    </row>
    <row r="40" spans="1:16" ht="15">
      <c r="A40" s="263">
        <v>30</v>
      </c>
      <c r="B40" s="364" t="s">
        <v>72</v>
      </c>
      <c r="C40" s="476" t="s">
        <v>73</v>
      </c>
      <c r="D40" s="477">
        <v>44252</v>
      </c>
      <c r="E40" s="298">
        <v>429.85</v>
      </c>
      <c r="F40" s="298">
        <v>432.7833333333333</v>
      </c>
      <c r="G40" s="299">
        <v>420.21666666666658</v>
      </c>
      <c r="H40" s="299">
        <v>410.58333333333326</v>
      </c>
      <c r="I40" s="299">
        <v>398.01666666666654</v>
      </c>
      <c r="J40" s="299">
        <v>442.41666666666663</v>
      </c>
      <c r="K40" s="299">
        <v>454.98333333333335</v>
      </c>
      <c r="L40" s="299">
        <v>464.61666666666667</v>
      </c>
      <c r="M40" s="286">
        <v>445.35</v>
      </c>
      <c r="N40" s="286">
        <v>423.15</v>
      </c>
      <c r="O40" s="301">
        <v>25536600</v>
      </c>
      <c r="P40" s="302">
        <v>-5.5376419458853217E-3</v>
      </c>
    </row>
    <row r="41" spans="1:16" ht="15">
      <c r="A41" s="263">
        <v>31</v>
      </c>
      <c r="B41" s="364" t="s">
        <v>49</v>
      </c>
      <c r="C41" s="476" t="s">
        <v>74</v>
      </c>
      <c r="D41" s="477">
        <v>44252</v>
      </c>
      <c r="E41" s="298">
        <v>3338.05</v>
      </c>
      <c r="F41" s="298">
        <v>3350.5166666666664</v>
      </c>
      <c r="G41" s="299">
        <v>3311.9833333333327</v>
      </c>
      <c r="H41" s="299">
        <v>3285.9166666666661</v>
      </c>
      <c r="I41" s="299">
        <v>3247.3833333333323</v>
      </c>
      <c r="J41" s="299">
        <v>3376.583333333333</v>
      </c>
      <c r="K41" s="299">
        <v>3415.1166666666668</v>
      </c>
      <c r="L41" s="299">
        <v>3441.1833333333334</v>
      </c>
      <c r="M41" s="286">
        <v>3389.05</v>
      </c>
      <c r="N41" s="286">
        <v>3324.45</v>
      </c>
      <c r="O41" s="301">
        <v>3315400</v>
      </c>
      <c r="P41" s="302">
        <v>3.7359198998748434E-2</v>
      </c>
    </row>
    <row r="42" spans="1:16" ht="15">
      <c r="A42" s="263">
        <v>32</v>
      </c>
      <c r="B42" s="364" t="s">
        <v>51</v>
      </c>
      <c r="C42" s="476" t="s">
        <v>75</v>
      </c>
      <c r="D42" s="477">
        <v>44252</v>
      </c>
      <c r="E42" s="298">
        <v>452.2</v>
      </c>
      <c r="F42" s="298">
        <v>455.18333333333339</v>
      </c>
      <c r="G42" s="299">
        <v>444.36666666666679</v>
      </c>
      <c r="H42" s="299">
        <v>436.53333333333342</v>
      </c>
      <c r="I42" s="299">
        <v>425.71666666666681</v>
      </c>
      <c r="J42" s="299">
        <v>463.01666666666677</v>
      </c>
      <c r="K42" s="299">
        <v>473.83333333333337</v>
      </c>
      <c r="L42" s="299">
        <v>481.66666666666674</v>
      </c>
      <c r="M42" s="286">
        <v>466</v>
      </c>
      <c r="N42" s="286">
        <v>447.35</v>
      </c>
      <c r="O42" s="301">
        <v>12227600</v>
      </c>
      <c r="P42" s="302">
        <v>0.1093812375249501</v>
      </c>
    </row>
    <row r="43" spans="1:16" ht="15">
      <c r="A43" s="263">
        <v>33</v>
      </c>
      <c r="B43" s="364" t="s">
        <v>53</v>
      </c>
      <c r="C43" s="476" t="s">
        <v>76</v>
      </c>
      <c r="D43" s="477">
        <v>44252</v>
      </c>
      <c r="E43" s="298">
        <v>160.15</v>
      </c>
      <c r="F43" s="298">
        <v>162.04999999999998</v>
      </c>
      <c r="G43" s="299">
        <v>155.09999999999997</v>
      </c>
      <c r="H43" s="299">
        <v>150.04999999999998</v>
      </c>
      <c r="I43" s="299">
        <v>143.09999999999997</v>
      </c>
      <c r="J43" s="299">
        <v>167.09999999999997</v>
      </c>
      <c r="K43" s="299">
        <v>174.04999999999995</v>
      </c>
      <c r="L43" s="299">
        <v>179.09999999999997</v>
      </c>
      <c r="M43" s="286">
        <v>169</v>
      </c>
      <c r="N43" s="286">
        <v>157</v>
      </c>
      <c r="O43" s="301">
        <v>59113800</v>
      </c>
      <c r="P43" s="302">
        <v>-0.10978287387167601</v>
      </c>
    </row>
    <row r="44" spans="1:16" ht="15">
      <c r="A44" s="263">
        <v>34</v>
      </c>
      <c r="B44" s="364" t="s">
        <v>56</v>
      </c>
      <c r="C44" s="476" t="s">
        <v>81</v>
      </c>
      <c r="D44" s="477">
        <v>44252</v>
      </c>
      <c r="E44" s="298">
        <v>528.4</v>
      </c>
      <c r="F44" s="298">
        <v>526.25</v>
      </c>
      <c r="G44" s="299">
        <v>518.5</v>
      </c>
      <c r="H44" s="299">
        <v>508.6</v>
      </c>
      <c r="I44" s="299">
        <v>500.85</v>
      </c>
      <c r="J44" s="299">
        <v>536.15</v>
      </c>
      <c r="K44" s="299">
        <v>543.9</v>
      </c>
      <c r="L44" s="299">
        <v>553.79999999999995</v>
      </c>
      <c r="M44" s="286">
        <v>534</v>
      </c>
      <c r="N44" s="286">
        <v>516.35</v>
      </c>
      <c r="O44" s="301">
        <v>6202500</v>
      </c>
      <c r="P44" s="302">
        <v>0.12978142076502733</v>
      </c>
    </row>
    <row r="45" spans="1:16" ht="15">
      <c r="A45" s="263">
        <v>35</v>
      </c>
      <c r="B45" s="364" t="s">
        <v>51</v>
      </c>
      <c r="C45" s="476" t="s">
        <v>82</v>
      </c>
      <c r="D45" s="477">
        <v>44252</v>
      </c>
      <c r="E45" s="298">
        <v>809.05</v>
      </c>
      <c r="F45" s="298">
        <v>811.81666666666661</v>
      </c>
      <c r="G45" s="299">
        <v>795.93333333333317</v>
      </c>
      <c r="H45" s="299">
        <v>782.81666666666661</v>
      </c>
      <c r="I45" s="299">
        <v>766.93333333333317</v>
      </c>
      <c r="J45" s="299">
        <v>824.93333333333317</v>
      </c>
      <c r="K45" s="299">
        <v>840.81666666666661</v>
      </c>
      <c r="L45" s="299">
        <v>853.93333333333317</v>
      </c>
      <c r="M45" s="286">
        <v>827.7</v>
      </c>
      <c r="N45" s="286">
        <v>798.7</v>
      </c>
      <c r="O45" s="301">
        <v>11872900</v>
      </c>
      <c r="P45" s="302">
        <v>-1.8906434633150716E-2</v>
      </c>
    </row>
    <row r="46" spans="1:16" ht="15">
      <c r="A46" s="263">
        <v>36</v>
      </c>
      <c r="B46" s="364" t="s">
        <v>39</v>
      </c>
      <c r="C46" s="476" t="s">
        <v>83</v>
      </c>
      <c r="D46" s="477">
        <v>44252</v>
      </c>
      <c r="E46" s="298">
        <v>139.19999999999999</v>
      </c>
      <c r="F46" s="298">
        <v>140</v>
      </c>
      <c r="G46" s="299">
        <v>136.35</v>
      </c>
      <c r="H46" s="299">
        <v>133.5</v>
      </c>
      <c r="I46" s="299">
        <v>129.85</v>
      </c>
      <c r="J46" s="299">
        <v>142.85</v>
      </c>
      <c r="K46" s="299">
        <v>146.49999999999997</v>
      </c>
      <c r="L46" s="299">
        <v>149.35</v>
      </c>
      <c r="M46" s="286">
        <v>143.65</v>
      </c>
      <c r="N46" s="286">
        <v>137.15</v>
      </c>
      <c r="O46" s="301">
        <v>40992000</v>
      </c>
      <c r="P46" s="302">
        <v>4.6312178387650088E-2</v>
      </c>
    </row>
    <row r="47" spans="1:16" ht="15">
      <c r="A47" s="263">
        <v>37</v>
      </c>
      <c r="B47" s="384" t="s">
        <v>106</v>
      </c>
      <c r="C47" s="476" t="s">
        <v>825</v>
      </c>
      <c r="D47" s="477">
        <v>44252</v>
      </c>
      <c r="E47" s="298">
        <v>2576.65</v>
      </c>
      <c r="F47" s="298">
        <v>2580.5166666666669</v>
      </c>
      <c r="G47" s="299">
        <v>2525.6333333333337</v>
      </c>
      <c r="H47" s="299">
        <v>2474.6166666666668</v>
      </c>
      <c r="I47" s="299">
        <v>2419.7333333333336</v>
      </c>
      <c r="J47" s="299">
        <v>2631.5333333333338</v>
      </c>
      <c r="K47" s="299">
        <v>2686.416666666667</v>
      </c>
      <c r="L47" s="299">
        <v>2737.4333333333338</v>
      </c>
      <c r="M47" s="286">
        <v>2635.4</v>
      </c>
      <c r="N47" s="286">
        <v>2529.5</v>
      </c>
      <c r="O47" s="301">
        <v>403875</v>
      </c>
      <c r="P47" s="302">
        <v>-1.912568306010929E-2</v>
      </c>
    </row>
    <row r="48" spans="1:16" ht="15">
      <c r="A48" s="263">
        <v>38</v>
      </c>
      <c r="B48" s="364" t="s">
        <v>49</v>
      </c>
      <c r="C48" s="476" t="s">
        <v>84</v>
      </c>
      <c r="D48" s="477">
        <v>44252</v>
      </c>
      <c r="E48" s="298">
        <v>1559.2</v>
      </c>
      <c r="F48" s="298">
        <v>1565.0333333333335</v>
      </c>
      <c r="G48" s="299">
        <v>1546.5666666666671</v>
      </c>
      <c r="H48" s="299">
        <v>1533.9333333333336</v>
      </c>
      <c r="I48" s="299">
        <v>1515.4666666666672</v>
      </c>
      <c r="J48" s="299">
        <v>1577.666666666667</v>
      </c>
      <c r="K48" s="299">
        <v>1596.1333333333337</v>
      </c>
      <c r="L48" s="299">
        <v>1608.7666666666669</v>
      </c>
      <c r="M48" s="286">
        <v>1583.5</v>
      </c>
      <c r="N48" s="286">
        <v>1552.4</v>
      </c>
      <c r="O48" s="301">
        <v>3248000</v>
      </c>
      <c r="P48" s="302">
        <v>4.5464386230785886E-3</v>
      </c>
    </row>
    <row r="49" spans="1:16" ht="15">
      <c r="A49" s="263">
        <v>39</v>
      </c>
      <c r="B49" s="364" t="s">
        <v>39</v>
      </c>
      <c r="C49" s="476" t="s">
        <v>85</v>
      </c>
      <c r="D49" s="477">
        <v>44252</v>
      </c>
      <c r="E49" s="298">
        <v>568.95000000000005</v>
      </c>
      <c r="F49" s="298">
        <v>570.83333333333337</v>
      </c>
      <c r="G49" s="299">
        <v>554.16666666666674</v>
      </c>
      <c r="H49" s="299">
        <v>539.38333333333333</v>
      </c>
      <c r="I49" s="299">
        <v>522.7166666666667</v>
      </c>
      <c r="J49" s="299">
        <v>585.61666666666679</v>
      </c>
      <c r="K49" s="299">
        <v>602.28333333333353</v>
      </c>
      <c r="L49" s="299">
        <v>617.06666666666683</v>
      </c>
      <c r="M49" s="286">
        <v>587.5</v>
      </c>
      <c r="N49" s="286">
        <v>556.04999999999995</v>
      </c>
      <c r="O49" s="301">
        <v>6995988</v>
      </c>
      <c r="P49" s="302">
        <v>6.0914908746148376E-2</v>
      </c>
    </row>
    <row r="50" spans="1:16" ht="15">
      <c r="A50" s="263">
        <v>40</v>
      </c>
      <c r="B50" s="364" t="s">
        <v>63</v>
      </c>
      <c r="C50" s="476" t="s">
        <v>86</v>
      </c>
      <c r="D50" s="477">
        <v>44252</v>
      </c>
      <c r="E50" s="298">
        <v>766.35</v>
      </c>
      <c r="F50" s="298">
        <v>766.81666666666661</v>
      </c>
      <c r="G50" s="299">
        <v>750.48333333333323</v>
      </c>
      <c r="H50" s="299">
        <v>734.61666666666667</v>
      </c>
      <c r="I50" s="299">
        <v>718.2833333333333</v>
      </c>
      <c r="J50" s="299">
        <v>782.68333333333317</v>
      </c>
      <c r="K50" s="299">
        <v>799.01666666666665</v>
      </c>
      <c r="L50" s="299">
        <v>814.8833333333331</v>
      </c>
      <c r="M50" s="286">
        <v>783.15</v>
      </c>
      <c r="N50" s="286">
        <v>750.95</v>
      </c>
      <c r="O50" s="301">
        <v>1660800</v>
      </c>
      <c r="P50" s="302">
        <v>4.6898638426626324E-2</v>
      </c>
    </row>
    <row r="51" spans="1:16" ht="15">
      <c r="A51" s="263">
        <v>41</v>
      </c>
      <c r="B51" s="364" t="s">
        <v>49</v>
      </c>
      <c r="C51" s="476" t="s">
        <v>87</v>
      </c>
      <c r="D51" s="477">
        <v>44252</v>
      </c>
      <c r="E51" s="298">
        <v>514.4</v>
      </c>
      <c r="F51" s="298">
        <v>512.88333333333333</v>
      </c>
      <c r="G51" s="299">
        <v>510.36666666666667</v>
      </c>
      <c r="H51" s="299">
        <v>506.33333333333337</v>
      </c>
      <c r="I51" s="299">
        <v>503.81666666666672</v>
      </c>
      <c r="J51" s="299">
        <v>516.91666666666663</v>
      </c>
      <c r="K51" s="299">
        <v>519.43333333333328</v>
      </c>
      <c r="L51" s="299">
        <v>523.46666666666658</v>
      </c>
      <c r="M51" s="286">
        <v>515.4</v>
      </c>
      <c r="N51" s="286">
        <v>508.85</v>
      </c>
      <c r="O51" s="301">
        <v>12625000</v>
      </c>
      <c r="P51" s="302">
        <v>0.11123335900539114</v>
      </c>
    </row>
    <row r="52" spans="1:16" ht="15">
      <c r="A52" s="263">
        <v>42</v>
      </c>
      <c r="B52" s="364" t="s">
        <v>51</v>
      </c>
      <c r="C52" s="476" t="s">
        <v>90</v>
      </c>
      <c r="D52" s="477">
        <v>44252</v>
      </c>
      <c r="E52" s="298">
        <v>3531.9</v>
      </c>
      <c r="F52" s="298">
        <v>3544.8666666666663</v>
      </c>
      <c r="G52" s="299">
        <v>3484.7333333333327</v>
      </c>
      <c r="H52" s="299">
        <v>3437.5666666666662</v>
      </c>
      <c r="I52" s="299">
        <v>3377.4333333333325</v>
      </c>
      <c r="J52" s="299">
        <v>3592.0333333333328</v>
      </c>
      <c r="K52" s="299">
        <v>3652.166666666667</v>
      </c>
      <c r="L52" s="299">
        <v>3699.333333333333</v>
      </c>
      <c r="M52" s="286">
        <v>3605</v>
      </c>
      <c r="N52" s="286">
        <v>3497.7</v>
      </c>
      <c r="O52" s="301">
        <v>3032600</v>
      </c>
      <c r="P52" s="302">
        <v>6.3047517918768253E-3</v>
      </c>
    </row>
    <row r="53" spans="1:16" ht="15">
      <c r="A53" s="263">
        <v>43</v>
      </c>
      <c r="B53" s="364" t="s">
        <v>91</v>
      </c>
      <c r="C53" s="476" t="s">
        <v>92</v>
      </c>
      <c r="D53" s="477">
        <v>44252</v>
      </c>
      <c r="E53" s="298">
        <v>301.25</v>
      </c>
      <c r="F53" s="298">
        <v>302.2</v>
      </c>
      <c r="G53" s="299">
        <v>292.39999999999998</v>
      </c>
      <c r="H53" s="299">
        <v>283.55</v>
      </c>
      <c r="I53" s="299">
        <v>273.75</v>
      </c>
      <c r="J53" s="299">
        <v>311.04999999999995</v>
      </c>
      <c r="K53" s="299">
        <v>320.85000000000002</v>
      </c>
      <c r="L53" s="299">
        <v>329.69999999999993</v>
      </c>
      <c r="M53" s="286">
        <v>312</v>
      </c>
      <c r="N53" s="286">
        <v>293.35000000000002</v>
      </c>
      <c r="O53" s="301">
        <v>32000100</v>
      </c>
      <c r="P53" s="302">
        <v>9.2127491834666064E-2</v>
      </c>
    </row>
    <row r="54" spans="1:16" ht="15">
      <c r="A54" s="263">
        <v>44</v>
      </c>
      <c r="B54" s="364" t="s">
        <v>51</v>
      </c>
      <c r="C54" s="476" t="s">
        <v>93</v>
      </c>
      <c r="D54" s="477">
        <v>44252</v>
      </c>
      <c r="E54" s="298">
        <v>4689.2</v>
      </c>
      <c r="F54" s="298">
        <v>4654.95</v>
      </c>
      <c r="G54" s="299">
        <v>4573.8999999999996</v>
      </c>
      <c r="H54" s="299">
        <v>4458.5999999999995</v>
      </c>
      <c r="I54" s="299">
        <v>4377.5499999999993</v>
      </c>
      <c r="J54" s="299">
        <v>4770.25</v>
      </c>
      <c r="K54" s="299">
        <v>4851.3000000000011</v>
      </c>
      <c r="L54" s="299">
        <v>4966.6000000000004</v>
      </c>
      <c r="M54" s="286">
        <v>4736</v>
      </c>
      <c r="N54" s="286">
        <v>4539.6499999999996</v>
      </c>
      <c r="O54" s="301">
        <v>2995250</v>
      </c>
      <c r="P54" s="302">
        <v>4.822409527403866E-3</v>
      </c>
    </row>
    <row r="55" spans="1:16" ht="15">
      <c r="A55" s="263">
        <v>45</v>
      </c>
      <c r="B55" s="364" t="s">
        <v>43</v>
      </c>
      <c r="C55" s="476" t="s">
        <v>94</v>
      </c>
      <c r="D55" s="477">
        <v>44252</v>
      </c>
      <c r="E55" s="298">
        <v>2591.65</v>
      </c>
      <c r="F55" s="298">
        <v>2604.166666666667</v>
      </c>
      <c r="G55" s="299">
        <v>2560.5333333333338</v>
      </c>
      <c r="H55" s="299">
        <v>2529.416666666667</v>
      </c>
      <c r="I55" s="299">
        <v>2485.7833333333338</v>
      </c>
      <c r="J55" s="299">
        <v>2635.2833333333338</v>
      </c>
      <c r="K55" s="299">
        <v>2678.916666666667</v>
      </c>
      <c r="L55" s="299">
        <v>2710.0333333333338</v>
      </c>
      <c r="M55" s="286">
        <v>2647.8</v>
      </c>
      <c r="N55" s="286">
        <v>2573.0500000000002</v>
      </c>
      <c r="O55" s="301">
        <v>2753100</v>
      </c>
      <c r="P55" s="302">
        <v>3.9651070578905628E-2</v>
      </c>
    </row>
    <row r="56" spans="1:16" ht="15">
      <c r="A56" s="263">
        <v>46</v>
      </c>
      <c r="B56" s="364" t="s">
        <v>43</v>
      </c>
      <c r="C56" s="476" t="s">
        <v>96</v>
      </c>
      <c r="D56" s="477">
        <v>44252</v>
      </c>
      <c r="E56" s="298">
        <v>1336.6</v>
      </c>
      <c r="F56" s="298">
        <v>1344.6666666666665</v>
      </c>
      <c r="G56" s="299">
        <v>1319.5333333333331</v>
      </c>
      <c r="H56" s="299">
        <v>1302.4666666666665</v>
      </c>
      <c r="I56" s="299">
        <v>1277.333333333333</v>
      </c>
      <c r="J56" s="299">
        <v>1361.7333333333331</v>
      </c>
      <c r="K56" s="299">
        <v>1386.8666666666663</v>
      </c>
      <c r="L56" s="299">
        <v>1403.9333333333332</v>
      </c>
      <c r="M56" s="286">
        <v>1369.8</v>
      </c>
      <c r="N56" s="286">
        <v>1327.6</v>
      </c>
      <c r="O56" s="301">
        <v>3136100</v>
      </c>
      <c r="P56" s="302">
        <v>1.1172193651356624E-2</v>
      </c>
    </row>
    <row r="57" spans="1:16" ht="15">
      <c r="A57" s="263">
        <v>47</v>
      </c>
      <c r="B57" s="364" t="s">
        <v>43</v>
      </c>
      <c r="C57" s="476" t="s">
        <v>97</v>
      </c>
      <c r="D57" s="477">
        <v>44252</v>
      </c>
      <c r="E57" s="298">
        <v>204.7</v>
      </c>
      <c r="F57" s="298">
        <v>206.28333333333333</v>
      </c>
      <c r="G57" s="299">
        <v>200.76666666666665</v>
      </c>
      <c r="H57" s="299">
        <v>196.83333333333331</v>
      </c>
      <c r="I57" s="299">
        <v>191.31666666666663</v>
      </c>
      <c r="J57" s="299">
        <v>210.21666666666667</v>
      </c>
      <c r="K57" s="299">
        <v>215.73333333333338</v>
      </c>
      <c r="L57" s="299">
        <v>219.66666666666669</v>
      </c>
      <c r="M57" s="286">
        <v>211.8</v>
      </c>
      <c r="N57" s="286">
        <v>202.35</v>
      </c>
      <c r="O57" s="301">
        <v>12384000</v>
      </c>
      <c r="P57" s="302">
        <v>-1.1614401858304297E-3</v>
      </c>
    </row>
    <row r="58" spans="1:16" ht="15">
      <c r="A58" s="263">
        <v>48</v>
      </c>
      <c r="B58" s="364" t="s">
        <v>53</v>
      </c>
      <c r="C58" s="476" t="s">
        <v>98</v>
      </c>
      <c r="D58" s="477">
        <v>44252</v>
      </c>
      <c r="E58" s="298">
        <v>83.6</v>
      </c>
      <c r="F58" s="298">
        <v>84.5</v>
      </c>
      <c r="G58" s="299">
        <v>81.650000000000006</v>
      </c>
      <c r="H58" s="299">
        <v>79.7</v>
      </c>
      <c r="I58" s="299">
        <v>76.850000000000009</v>
      </c>
      <c r="J58" s="299">
        <v>86.45</v>
      </c>
      <c r="K58" s="299">
        <v>89.3</v>
      </c>
      <c r="L58" s="299">
        <v>91.25</v>
      </c>
      <c r="M58" s="286">
        <v>87.35</v>
      </c>
      <c r="N58" s="286">
        <v>82.55</v>
      </c>
      <c r="O58" s="301">
        <v>86910000</v>
      </c>
      <c r="P58" s="302">
        <v>-2.6654720573412477E-2</v>
      </c>
    </row>
    <row r="59" spans="1:16" ht="15">
      <c r="A59" s="263">
        <v>49</v>
      </c>
      <c r="B59" s="364" t="s">
        <v>72</v>
      </c>
      <c r="C59" s="476" t="s">
        <v>99</v>
      </c>
      <c r="D59" s="477">
        <v>44252</v>
      </c>
      <c r="E59" s="298">
        <v>145.19999999999999</v>
      </c>
      <c r="F59" s="298">
        <v>146.01666666666665</v>
      </c>
      <c r="G59" s="299">
        <v>142.7833333333333</v>
      </c>
      <c r="H59" s="299">
        <v>140.36666666666665</v>
      </c>
      <c r="I59" s="299">
        <v>137.1333333333333</v>
      </c>
      <c r="J59" s="299">
        <v>148.43333333333331</v>
      </c>
      <c r="K59" s="299">
        <v>151.66666666666666</v>
      </c>
      <c r="L59" s="299">
        <v>154.08333333333331</v>
      </c>
      <c r="M59" s="286">
        <v>149.25</v>
      </c>
      <c r="N59" s="286">
        <v>143.6</v>
      </c>
      <c r="O59" s="301">
        <v>31671200</v>
      </c>
      <c r="P59" s="302">
        <v>-0.13133679103229046</v>
      </c>
    </row>
    <row r="60" spans="1:16" ht="15">
      <c r="A60" s="263">
        <v>50</v>
      </c>
      <c r="B60" s="364" t="s">
        <v>51</v>
      </c>
      <c r="C60" s="476" t="s">
        <v>100</v>
      </c>
      <c r="D60" s="477">
        <v>44252</v>
      </c>
      <c r="E60" s="298">
        <v>481.75</v>
      </c>
      <c r="F60" s="298">
        <v>487.61666666666662</v>
      </c>
      <c r="G60" s="299">
        <v>471.93333333333322</v>
      </c>
      <c r="H60" s="299">
        <v>462.11666666666662</v>
      </c>
      <c r="I60" s="299">
        <v>446.43333333333322</v>
      </c>
      <c r="J60" s="299">
        <v>497.43333333333322</v>
      </c>
      <c r="K60" s="299">
        <v>513.11666666666656</v>
      </c>
      <c r="L60" s="299">
        <v>522.93333333333317</v>
      </c>
      <c r="M60" s="286">
        <v>503.3</v>
      </c>
      <c r="N60" s="286">
        <v>477.8</v>
      </c>
      <c r="O60" s="301">
        <v>6037500</v>
      </c>
      <c r="P60" s="302">
        <v>6.0606060606060608E-2</v>
      </c>
    </row>
    <row r="61" spans="1:16" ht="15">
      <c r="A61" s="263">
        <v>51</v>
      </c>
      <c r="B61" s="364" t="s">
        <v>101</v>
      </c>
      <c r="C61" s="476" t="s">
        <v>102</v>
      </c>
      <c r="D61" s="477">
        <v>44252</v>
      </c>
      <c r="E61" s="298">
        <v>25.1</v>
      </c>
      <c r="F61" s="298">
        <v>25.400000000000002</v>
      </c>
      <c r="G61" s="299">
        <v>24.550000000000004</v>
      </c>
      <c r="H61" s="299">
        <v>24.000000000000004</v>
      </c>
      <c r="I61" s="299">
        <v>23.150000000000006</v>
      </c>
      <c r="J61" s="299">
        <v>25.950000000000003</v>
      </c>
      <c r="K61" s="299">
        <v>26.800000000000004</v>
      </c>
      <c r="L61" s="299">
        <v>27.35</v>
      </c>
      <c r="M61" s="286">
        <v>26.25</v>
      </c>
      <c r="N61" s="286">
        <v>24.85</v>
      </c>
      <c r="O61" s="301">
        <v>163350000</v>
      </c>
      <c r="P61" s="302">
        <v>4.3103448275862072E-2</v>
      </c>
    </row>
    <row r="62" spans="1:16" ht="15">
      <c r="A62" s="263">
        <v>52</v>
      </c>
      <c r="B62" s="364" t="s">
        <v>49</v>
      </c>
      <c r="C62" s="476" t="s">
        <v>103</v>
      </c>
      <c r="D62" s="477">
        <v>44252</v>
      </c>
      <c r="E62" s="298">
        <v>712.15</v>
      </c>
      <c r="F62" s="298">
        <v>716.9</v>
      </c>
      <c r="G62" s="299">
        <v>700.59999999999991</v>
      </c>
      <c r="H62" s="299">
        <v>689.05</v>
      </c>
      <c r="I62" s="299">
        <v>672.74999999999989</v>
      </c>
      <c r="J62" s="299">
        <v>728.44999999999993</v>
      </c>
      <c r="K62" s="299">
        <v>744.74999999999989</v>
      </c>
      <c r="L62" s="299">
        <v>756.3</v>
      </c>
      <c r="M62" s="286">
        <v>733.2</v>
      </c>
      <c r="N62" s="286">
        <v>705.35</v>
      </c>
      <c r="O62" s="301">
        <v>4090000</v>
      </c>
      <c r="P62" s="302">
        <v>3.2567533451148697E-2</v>
      </c>
    </row>
    <row r="63" spans="1:16" ht="15">
      <c r="A63" s="263">
        <v>53</v>
      </c>
      <c r="B63" s="384" t="s">
        <v>39</v>
      </c>
      <c r="C63" s="476" t="s">
        <v>245</v>
      </c>
      <c r="D63" s="477">
        <v>44252</v>
      </c>
      <c r="E63" s="298">
        <v>1526.2</v>
      </c>
      <c r="F63" s="298">
        <v>1518.45</v>
      </c>
      <c r="G63" s="299">
        <v>1498.3000000000002</v>
      </c>
      <c r="H63" s="299">
        <v>1470.4</v>
      </c>
      <c r="I63" s="299">
        <v>1450.2500000000002</v>
      </c>
      <c r="J63" s="299">
        <v>1546.3500000000001</v>
      </c>
      <c r="K63" s="299">
        <v>1566.5000000000002</v>
      </c>
      <c r="L63" s="299">
        <v>1594.4</v>
      </c>
      <c r="M63" s="286">
        <v>1538.6</v>
      </c>
      <c r="N63" s="286">
        <v>1490.55</v>
      </c>
      <c r="O63" s="301">
        <v>2087150</v>
      </c>
      <c r="P63" s="302">
        <v>-2.5197328476017002E-2</v>
      </c>
    </row>
    <row r="64" spans="1:16" ht="15">
      <c r="A64" s="263">
        <v>54</v>
      </c>
      <c r="B64" s="364" t="s">
        <v>37</v>
      </c>
      <c r="C64" s="476" t="s">
        <v>104</v>
      </c>
      <c r="D64" s="477">
        <v>44252</v>
      </c>
      <c r="E64" s="298">
        <v>1217.7</v>
      </c>
      <c r="F64" s="298">
        <v>1221.8333333333333</v>
      </c>
      <c r="G64" s="299">
        <v>1204.6166666666666</v>
      </c>
      <c r="H64" s="299">
        <v>1191.5333333333333</v>
      </c>
      <c r="I64" s="299">
        <v>1174.3166666666666</v>
      </c>
      <c r="J64" s="299">
        <v>1234.9166666666665</v>
      </c>
      <c r="K64" s="299">
        <v>1252.1333333333332</v>
      </c>
      <c r="L64" s="299">
        <v>1265.2166666666665</v>
      </c>
      <c r="M64" s="286">
        <v>1239.05</v>
      </c>
      <c r="N64" s="286">
        <v>1208.75</v>
      </c>
      <c r="O64" s="301">
        <v>17310900</v>
      </c>
      <c r="P64" s="302">
        <v>1.064891846921797E-2</v>
      </c>
    </row>
    <row r="65" spans="1:16" ht="15">
      <c r="A65" s="263">
        <v>55</v>
      </c>
      <c r="B65" s="364" t="s">
        <v>39</v>
      </c>
      <c r="C65" s="476" t="s">
        <v>105</v>
      </c>
      <c r="D65" s="477">
        <v>44252</v>
      </c>
      <c r="E65" s="298">
        <v>1143.0999999999999</v>
      </c>
      <c r="F65" s="298">
        <v>1149.1666666666667</v>
      </c>
      <c r="G65" s="299">
        <v>1126.3333333333335</v>
      </c>
      <c r="H65" s="299">
        <v>1109.5666666666668</v>
      </c>
      <c r="I65" s="299">
        <v>1086.7333333333336</v>
      </c>
      <c r="J65" s="299">
        <v>1165.9333333333334</v>
      </c>
      <c r="K65" s="299">
        <v>1188.7666666666669</v>
      </c>
      <c r="L65" s="299">
        <v>1205.5333333333333</v>
      </c>
      <c r="M65" s="286">
        <v>1172</v>
      </c>
      <c r="N65" s="286">
        <v>1132.4000000000001</v>
      </c>
      <c r="O65" s="301">
        <v>3456000</v>
      </c>
      <c r="P65" s="302">
        <v>-2.647887323943662E-2</v>
      </c>
    </row>
    <row r="66" spans="1:16" ht="15">
      <c r="A66" s="263">
        <v>56</v>
      </c>
      <c r="B66" s="364" t="s">
        <v>106</v>
      </c>
      <c r="C66" s="476" t="s">
        <v>107</v>
      </c>
      <c r="D66" s="477">
        <v>44252</v>
      </c>
      <c r="E66" s="298">
        <v>950.1</v>
      </c>
      <c r="F66" s="298">
        <v>950.55000000000007</v>
      </c>
      <c r="G66" s="299">
        <v>943.20000000000016</v>
      </c>
      <c r="H66" s="299">
        <v>936.30000000000007</v>
      </c>
      <c r="I66" s="299">
        <v>928.95000000000016</v>
      </c>
      <c r="J66" s="299">
        <v>957.45000000000016</v>
      </c>
      <c r="K66" s="299">
        <v>964.80000000000007</v>
      </c>
      <c r="L66" s="299">
        <v>971.70000000000016</v>
      </c>
      <c r="M66" s="286">
        <v>957.9</v>
      </c>
      <c r="N66" s="286">
        <v>943.65</v>
      </c>
      <c r="O66" s="301">
        <v>19805800</v>
      </c>
      <c r="P66" s="302">
        <v>-3.3245635015546518E-2</v>
      </c>
    </row>
    <row r="67" spans="1:16" ht="15">
      <c r="A67" s="263">
        <v>57</v>
      </c>
      <c r="B67" s="364" t="s">
        <v>56</v>
      </c>
      <c r="C67" s="476" t="s">
        <v>108</v>
      </c>
      <c r="D67" s="477">
        <v>44252</v>
      </c>
      <c r="E67" s="427">
        <v>2745.1</v>
      </c>
      <c r="F67" s="427">
        <v>2746.1666666666665</v>
      </c>
      <c r="G67" s="428">
        <v>2721.2833333333328</v>
      </c>
      <c r="H67" s="428">
        <v>2697.4666666666662</v>
      </c>
      <c r="I67" s="428">
        <v>2672.5833333333326</v>
      </c>
      <c r="J67" s="428">
        <v>2769.9833333333331</v>
      </c>
      <c r="K67" s="428">
        <v>2794.8666666666672</v>
      </c>
      <c r="L67" s="428">
        <v>2818.6833333333334</v>
      </c>
      <c r="M67" s="429">
        <v>2771.05</v>
      </c>
      <c r="N67" s="429">
        <v>2722.35</v>
      </c>
      <c r="O67" s="430">
        <v>16845300</v>
      </c>
      <c r="P67" s="431">
        <v>-7.1083762134634765E-3</v>
      </c>
    </row>
    <row r="68" spans="1:16" ht="15">
      <c r="A68" s="263">
        <v>58</v>
      </c>
      <c r="B68" s="384" t="s">
        <v>56</v>
      </c>
      <c r="C68" s="476" t="s">
        <v>249</v>
      </c>
      <c r="D68" s="477">
        <v>44252</v>
      </c>
      <c r="E68" s="298">
        <v>2931.05</v>
      </c>
      <c r="F68" s="298">
        <v>2944.8833333333332</v>
      </c>
      <c r="G68" s="299">
        <v>2890.7666666666664</v>
      </c>
      <c r="H68" s="299">
        <v>2850.4833333333331</v>
      </c>
      <c r="I68" s="299">
        <v>2796.3666666666663</v>
      </c>
      <c r="J68" s="299">
        <v>2985.1666666666665</v>
      </c>
      <c r="K68" s="299">
        <v>3039.2833333333333</v>
      </c>
      <c r="L68" s="299">
        <v>3079.5666666666666</v>
      </c>
      <c r="M68" s="286">
        <v>2999</v>
      </c>
      <c r="N68" s="286">
        <v>2904.6</v>
      </c>
      <c r="O68" s="301">
        <v>530800</v>
      </c>
      <c r="P68" s="302">
        <v>7.8423405119869977E-2</v>
      </c>
    </row>
    <row r="69" spans="1:16" ht="15">
      <c r="A69" s="263">
        <v>59</v>
      </c>
      <c r="B69" s="364" t="s">
        <v>53</v>
      </c>
      <c r="C69" s="476" t="s">
        <v>109</v>
      </c>
      <c r="D69" s="477">
        <v>44252</v>
      </c>
      <c r="E69" s="298">
        <v>1539.4</v>
      </c>
      <c r="F69" s="298">
        <v>1545.8166666666666</v>
      </c>
      <c r="G69" s="299">
        <v>1526.8333333333333</v>
      </c>
      <c r="H69" s="299">
        <v>1514.2666666666667</v>
      </c>
      <c r="I69" s="299">
        <v>1495.2833333333333</v>
      </c>
      <c r="J69" s="299">
        <v>1558.3833333333332</v>
      </c>
      <c r="K69" s="299">
        <v>1577.3666666666668</v>
      </c>
      <c r="L69" s="299">
        <v>1589.9333333333332</v>
      </c>
      <c r="M69" s="286">
        <v>1564.8</v>
      </c>
      <c r="N69" s="286">
        <v>1533.25</v>
      </c>
      <c r="O69" s="301">
        <v>25447950</v>
      </c>
      <c r="P69" s="302">
        <v>-1.04792660236532E-2</v>
      </c>
    </row>
    <row r="70" spans="1:16" ht="15">
      <c r="A70" s="263">
        <v>60</v>
      </c>
      <c r="B70" s="364" t="s">
        <v>56</v>
      </c>
      <c r="C70" s="476" t="s">
        <v>250</v>
      </c>
      <c r="D70" s="477">
        <v>44252</v>
      </c>
      <c r="E70" s="298">
        <v>710.25</v>
      </c>
      <c r="F70" s="298">
        <v>712.4</v>
      </c>
      <c r="G70" s="299">
        <v>701.4</v>
      </c>
      <c r="H70" s="299">
        <v>692.55</v>
      </c>
      <c r="I70" s="299">
        <v>681.55</v>
      </c>
      <c r="J70" s="299">
        <v>721.25</v>
      </c>
      <c r="K70" s="299">
        <v>732.25</v>
      </c>
      <c r="L70" s="299">
        <v>741.1</v>
      </c>
      <c r="M70" s="286">
        <v>723.4</v>
      </c>
      <c r="N70" s="286">
        <v>703.55</v>
      </c>
      <c r="O70" s="301">
        <v>7361200</v>
      </c>
      <c r="P70" s="302">
        <v>-4.509132420091324E-2</v>
      </c>
    </row>
    <row r="71" spans="1:16" ht="15">
      <c r="A71" s="263">
        <v>61</v>
      </c>
      <c r="B71" s="364" t="s">
        <v>43</v>
      </c>
      <c r="C71" s="476" t="s">
        <v>110</v>
      </c>
      <c r="D71" s="477">
        <v>44252</v>
      </c>
      <c r="E71" s="298">
        <v>3385.3</v>
      </c>
      <c r="F71" s="298">
        <v>3421.4833333333336</v>
      </c>
      <c r="G71" s="299">
        <v>3328.2166666666672</v>
      </c>
      <c r="H71" s="299">
        <v>3271.1333333333337</v>
      </c>
      <c r="I71" s="299">
        <v>3177.8666666666672</v>
      </c>
      <c r="J71" s="299">
        <v>3478.5666666666671</v>
      </c>
      <c r="K71" s="299">
        <v>3571.8333333333335</v>
      </c>
      <c r="L71" s="299">
        <v>3628.916666666667</v>
      </c>
      <c r="M71" s="286">
        <v>3514.75</v>
      </c>
      <c r="N71" s="286">
        <v>3364.4</v>
      </c>
      <c r="O71" s="301">
        <v>3864300</v>
      </c>
      <c r="P71" s="302">
        <v>-1.1435149654643132E-2</v>
      </c>
    </row>
    <row r="72" spans="1:16" ht="15">
      <c r="A72" s="263">
        <v>62</v>
      </c>
      <c r="B72" s="364" t="s">
        <v>111</v>
      </c>
      <c r="C72" s="476" t="s">
        <v>112</v>
      </c>
      <c r="D72" s="477">
        <v>44252</v>
      </c>
      <c r="E72" s="298">
        <v>308.35000000000002</v>
      </c>
      <c r="F72" s="298">
        <v>307.83333333333331</v>
      </c>
      <c r="G72" s="299">
        <v>302.51666666666665</v>
      </c>
      <c r="H72" s="299">
        <v>296.68333333333334</v>
      </c>
      <c r="I72" s="299">
        <v>291.36666666666667</v>
      </c>
      <c r="J72" s="299">
        <v>313.66666666666663</v>
      </c>
      <c r="K72" s="299">
        <v>318.98333333333335</v>
      </c>
      <c r="L72" s="299">
        <v>324.81666666666661</v>
      </c>
      <c r="M72" s="286">
        <v>313.14999999999998</v>
      </c>
      <c r="N72" s="286">
        <v>302</v>
      </c>
      <c r="O72" s="301">
        <v>28663800</v>
      </c>
      <c r="P72" s="302">
        <v>-9.5096582466567599E-3</v>
      </c>
    </row>
    <row r="73" spans="1:16" ht="15">
      <c r="A73" s="263">
        <v>63</v>
      </c>
      <c r="B73" s="364" t="s">
        <v>72</v>
      </c>
      <c r="C73" s="476" t="s">
        <v>113</v>
      </c>
      <c r="D73" s="477">
        <v>44252</v>
      </c>
      <c r="E73" s="298">
        <v>243.95</v>
      </c>
      <c r="F73" s="298">
        <v>245.1</v>
      </c>
      <c r="G73" s="299">
        <v>237.29999999999998</v>
      </c>
      <c r="H73" s="299">
        <v>230.64999999999998</v>
      </c>
      <c r="I73" s="299">
        <v>222.84999999999997</v>
      </c>
      <c r="J73" s="299">
        <v>251.75</v>
      </c>
      <c r="K73" s="299">
        <v>259.55</v>
      </c>
      <c r="L73" s="299">
        <v>266.20000000000005</v>
      </c>
      <c r="M73" s="286">
        <v>252.9</v>
      </c>
      <c r="N73" s="286">
        <v>238.45</v>
      </c>
      <c r="O73" s="301">
        <v>40680900</v>
      </c>
      <c r="P73" s="302">
        <v>-1.1157051913106255E-2</v>
      </c>
    </row>
    <row r="74" spans="1:16" ht="15">
      <c r="A74" s="263">
        <v>64</v>
      </c>
      <c r="B74" s="364" t="s">
        <v>49</v>
      </c>
      <c r="C74" s="476" t="s">
        <v>114</v>
      </c>
      <c r="D74" s="477">
        <v>44252</v>
      </c>
      <c r="E74" s="298">
        <v>2185.1</v>
      </c>
      <c r="F74" s="298">
        <v>2179.5166666666669</v>
      </c>
      <c r="G74" s="299">
        <v>2162.1333333333337</v>
      </c>
      <c r="H74" s="299">
        <v>2139.166666666667</v>
      </c>
      <c r="I74" s="299">
        <v>2121.7833333333338</v>
      </c>
      <c r="J74" s="299">
        <v>2202.4833333333336</v>
      </c>
      <c r="K74" s="299">
        <v>2219.8666666666668</v>
      </c>
      <c r="L74" s="299">
        <v>2242.8333333333335</v>
      </c>
      <c r="M74" s="286">
        <v>2196.9</v>
      </c>
      <c r="N74" s="286">
        <v>2156.5500000000002</v>
      </c>
      <c r="O74" s="301">
        <v>9779100</v>
      </c>
      <c r="P74" s="302">
        <v>-2.6693738616344689E-2</v>
      </c>
    </row>
    <row r="75" spans="1:16" ht="15">
      <c r="A75" s="263">
        <v>65</v>
      </c>
      <c r="B75" s="364" t="s">
        <v>56</v>
      </c>
      <c r="C75" s="476" t="s">
        <v>115</v>
      </c>
      <c r="D75" s="477">
        <v>44252</v>
      </c>
      <c r="E75" s="298">
        <v>229.4</v>
      </c>
      <c r="F75" s="298">
        <v>233.78333333333333</v>
      </c>
      <c r="G75" s="299">
        <v>219.21666666666667</v>
      </c>
      <c r="H75" s="299">
        <v>209.03333333333333</v>
      </c>
      <c r="I75" s="299">
        <v>194.46666666666667</v>
      </c>
      <c r="J75" s="299">
        <v>243.96666666666667</v>
      </c>
      <c r="K75" s="299">
        <v>258.5333333333333</v>
      </c>
      <c r="L75" s="299">
        <v>268.7166666666667</v>
      </c>
      <c r="M75" s="286">
        <v>248.35</v>
      </c>
      <c r="N75" s="286">
        <v>223.6</v>
      </c>
      <c r="O75" s="301">
        <v>36248300</v>
      </c>
      <c r="P75" s="302">
        <v>3.1583590648434051E-2</v>
      </c>
    </row>
    <row r="76" spans="1:16" ht="15">
      <c r="A76" s="263">
        <v>66</v>
      </c>
      <c r="B76" s="364" t="s">
        <v>53</v>
      </c>
      <c r="C76" t="s">
        <v>116</v>
      </c>
      <c r="D76" s="477">
        <v>44252</v>
      </c>
      <c r="E76" s="427">
        <v>626.20000000000005</v>
      </c>
      <c r="F76" s="427">
        <v>628.26666666666677</v>
      </c>
      <c r="G76" s="428">
        <v>618.58333333333348</v>
      </c>
      <c r="H76" s="428">
        <v>610.9666666666667</v>
      </c>
      <c r="I76" s="428">
        <v>601.28333333333342</v>
      </c>
      <c r="J76" s="428">
        <v>635.88333333333355</v>
      </c>
      <c r="K76" s="428">
        <v>645.56666666666672</v>
      </c>
      <c r="L76" s="428">
        <v>653.18333333333362</v>
      </c>
      <c r="M76" s="429">
        <v>637.95000000000005</v>
      </c>
      <c r="N76" s="429">
        <v>620.65</v>
      </c>
      <c r="O76" s="430">
        <v>116102250</v>
      </c>
      <c r="P76" s="431">
        <v>5.7650618195678582E-3</v>
      </c>
    </row>
    <row r="77" spans="1:16" ht="15">
      <c r="A77" s="263">
        <v>67</v>
      </c>
      <c r="B77" s="384" t="s">
        <v>56</v>
      </c>
      <c r="C77" s="476" t="s">
        <v>253</v>
      </c>
      <c r="D77" s="477">
        <v>44252</v>
      </c>
      <c r="E77" s="298">
        <v>1495.25</v>
      </c>
      <c r="F77" s="298">
        <v>1499.7333333333333</v>
      </c>
      <c r="G77" s="299">
        <v>1481.4666666666667</v>
      </c>
      <c r="H77" s="299">
        <v>1467.6833333333334</v>
      </c>
      <c r="I77" s="299">
        <v>1449.4166666666667</v>
      </c>
      <c r="J77" s="299">
        <v>1513.5166666666667</v>
      </c>
      <c r="K77" s="299">
        <v>1531.7833333333335</v>
      </c>
      <c r="L77" s="299">
        <v>1545.5666666666666</v>
      </c>
      <c r="M77" s="286">
        <v>1518</v>
      </c>
      <c r="N77" s="286">
        <v>1485.95</v>
      </c>
      <c r="O77" s="301">
        <v>935425</v>
      </c>
      <c r="P77" s="302">
        <v>-1.7849174475680501E-2</v>
      </c>
    </row>
    <row r="78" spans="1:16" ht="15">
      <c r="A78" s="263">
        <v>68</v>
      </c>
      <c r="B78" s="364" t="s">
        <v>56</v>
      </c>
      <c r="C78" s="476" t="s">
        <v>117</v>
      </c>
      <c r="D78" s="477">
        <v>44252</v>
      </c>
      <c r="E78" s="298">
        <v>485</v>
      </c>
      <c r="F78" s="298">
        <v>487.15000000000003</v>
      </c>
      <c r="G78" s="299">
        <v>477.30000000000007</v>
      </c>
      <c r="H78" s="299">
        <v>469.6</v>
      </c>
      <c r="I78" s="299">
        <v>459.75000000000006</v>
      </c>
      <c r="J78" s="299">
        <v>494.85000000000008</v>
      </c>
      <c r="K78" s="299">
        <v>504.7000000000001</v>
      </c>
      <c r="L78" s="299">
        <v>512.40000000000009</v>
      </c>
      <c r="M78" s="286">
        <v>497</v>
      </c>
      <c r="N78" s="286">
        <v>479.45</v>
      </c>
      <c r="O78" s="301">
        <v>7990500</v>
      </c>
      <c r="P78" s="302">
        <v>-1.4248704663212436E-2</v>
      </c>
    </row>
    <row r="79" spans="1:16" ht="15">
      <c r="A79" s="263">
        <v>69</v>
      </c>
      <c r="B79" s="364" t="s">
        <v>67</v>
      </c>
      <c r="C79" s="476" t="s">
        <v>118</v>
      </c>
      <c r="D79" s="477">
        <v>44252</v>
      </c>
      <c r="E79" s="298">
        <v>10.9</v>
      </c>
      <c r="F79" s="298">
        <v>11.083333333333334</v>
      </c>
      <c r="G79" s="299">
        <v>10.466666666666669</v>
      </c>
      <c r="H79" s="299">
        <v>10.033333333333335</v>
      </c>
      <c r="I79" s="299">
        <v>9.4166666666666696</v>
      </c>
      <c r="J79" s="299">
        <v>11.516666666666667</v>
      </c>
      <c r="K79" s="299">
        <v>12.133333333333331</v>
      </c>
      <c r="L79" s="299">
        <v>12.566666666666666</v>
      </c>
      <c r="M79" s="286">
        <v>11.7</v>
      </c>
      <c r="N79" s="286">
        <v>10.65</v>
      </c>
      <c r="O79" s="301">
        <v>967120000</v>
      </c>
      <c r="P79" s="302">
        <v>-5.9047878498944356E-2</v>
      </c>
    </row>
    <row r="80" spans="1:16" ht="15">
      <c r="A80" s="263">
        <v>70</v>
      </c>
      <c r="B80" s="364" t="s">
        <v>53</v>
      </c>
      <c r="C80" s="476" t="s">
        <v>119</v>
      </c>
      <c r="D80" s="477">
        <v>44252</v>
      </c>
      <c r="E80" s="298">
        <v>62.55</v>
      </c>
      <c r="F80" s="298">
        <v>62.25</v>
      </c>
      <c r="G80" s="299">
        <v>57.75</v>
      </c>
      <c r="H80" s="299">
        <v>52.95</v>
      </c>
      <c r="I80" s="299">
        <v>48.45</v>
      </c>
      <c r="J80" s="299">
        <v>67.05</v>
      </c>
      <c r="K80" s="299">
        <v>71.55</v>
      </c>
      <c r="L80" s="299">
        <v>76.349999999999994</v>
      </c>
      <c r="M80" s="286">
        <v>66.75</v>
      </c>
      <c r="N80" s="286">
        <v>57.45</v>
      </c>
      <c r="O80" s="301">
        <v>165015000</v>
      </c>
      <c r="P80" s="302">
        <v>-3.5428698356286092E-2</v>
      </c>
    </row>
    <row r="81" spans="1:16" ht="15">
      <c r="A81" s="263">
        <v>71</v>
      </c>
      <c r="B81" s="364" t="s">
        <v>72</v>
      </c>
      <c r="C81" s="476" t="s">
        <v>120</v>
      </c>
      <c r="D81" s="477">
        <v>44252</v>
      </c>
      <c r="E81" s="298">
        <v>543.15</v>
      </c>
      <c r="F81" s="298">
        <v>548.66666666666663</v>
      </c>
      <c r="G81" s="299">
        <v>528.83333333333326</v>
      </c>
      <c r="H81" s="299">
        <v>514.51666666666665</v>
      </c>
      <c r="I81" s="299">
        <v>494.68333333333328</v>
      </c>
      <c r="J81" s="299">
        <v>562.98333333333323</v>
      </c>
      <c r="K81" s="299">
        <v>582.81666666666649</v>
      </c>
      <c r="L81" s="299">
        <v>597.13333333333321</v>
      </c>
      <c r="M81" s="286">
        <v>568.5</v>
      </c>
      <c r="N81" s="286">
        <v>534.35</v>
      </c>
      <c r="O81" s="301">
        <v>6642625</v>
      </c>
      <c r="P81" s="302">
        <v>3.4253907086277027E-2</v>
      </c>
    </row>
    <row r="82" spans="1:16" ht="15">
      <c r="A82" s="263">
        <v>72</v>
      </c>
      <c r="B82" s="364" t="s">
        <v>39</v>
      </c>
      <c r="C82" s="476" t="s">
        <v>121</v>
      </c>
      <c r="D82" s="477">
        <v>44252</v>
      </c>
      <c r="E82" s="298">
        <v>1569.05</v>
      </c>
      <c r="F82" s="298">
        <v>1575.8500000000001</v>
      </c>
      <c r="G82" s="299">
        <v>1541.0000000000002</v>
      </c>
      <c r="H82" s="299">
        <v>1512.95</v>
      </c>
      <c r="I82" s="299">
        <v>1478.1000000000001</v>
      </c>
      <c r="J82" s="299">
        <v>1603.9000000000003</v>
      </c>
      <c r="K82" s="299">
        <v>1638.7500000000002</v>
      </c>
      <c r="L82" s="299">
        <v>1666.8000000000004</v>
      </c>
      <c r="M82" s="286">
        <v>1610.7</v>
      </c>
      <c r="N82" s="286">
        <v>1547.8</v>
      </c>
      <c r="O82" s="301">
        <v>3017000</v>
      </c>
      <c r="P82" s="302">
        <v>-1.1791680314444808E-2</v>
      </c>
    </row>
    <row r="83" spans="1:16" ht="15">
      <c r="A83" s="263">
        <v>73</v>
      </c>
      <c r="B83" s="364" t="s">
        <v>53</v>
      </c>
      <c r="C83" s="476" t="s">
        <v>122</v>
      </c>
      <c r="D83" s="477">
        <v>44252</v>
      </c>
      <c r="E83" s="298">
        <v>1067.7</v>
      </c>
      <c r="F83" s="298">
        <v>1057.5666666666666</v>
      </c>
      <c r="G83" s="299">
        <v>1038.1333333333332</v>
      </c>
      <c r="H83" s="299">
        <v>1008.5666666666666</v>
      </c>
      <c r="I83" s="299">
        <v>989.13333333333321</v>
      </c>
      <c r="J83" s="299">
        <v>1087.1333333333332</v>
      </c>
      <c r="K83" s="299">
        <v>1106.5666666666666</v>
      </c>
      <c r="L83" s="299">
        <v>1136.1333333333332</v>
      </c>
      <c r="M83" s="286">
        <v>1077</v>
      </c>
      <c r="N83" s="286">
        <v>1028</v>
      </c>
      <c r="O83" s="301">
        <v>23918400</v>
      </c>
      <c r="P83" s="302">
        <v>-1.435300226235953E-2</v>
      </c>
    </row>
    <row r="84" spans="1:16" ht="15">
      <c r="A84" s="263">
        <v>74</v>
      </c>
      <c r="B84" s="364" t="s">
        <v>67</v>
      </c>
      <c r="C84" s="476" t="s">
        <v>831</v>
      </c>
      <c r="D84" s="477">
        <v>44252</v>
      </c>
      <c r="E84" s="298">
        <v>261.14999999999998</v>
      </c>
      <c r="F84" s="298">
        <v>260.15000000000003</v>
      </c>
      <c r="G84" s="299">
        <v>254.45000000000005</v>
      </c>
      <c r="H84" s="299">
        <v>247.75</v>
      </c>
      <c r="I84" s="299">
        <v>242.05</v>
      </c>
      <c r="J84" s="299">
        <v>266.85000000000008</v>
      </c>
      <c r="K84" s="299">
        <v>272.55</v>
      </c>
      <c r="L84" s="299">
        <v>279.25000000000011</v>
      </c>
      <c r="M84" s="286">
        <v>265.85000000000002</v>
      </c>
      <c r="N84" s="286">
        <v>253.45</v>
      </c>
      <c r="O84" s="301">
        <v>11334400</v>
      </c>
      <c r="P84" s="302">
        <v>3.5294117647058823E-2</v>
      </c>
    </row>
    <row r="85" spans="1:16" ht="15">
      <c r="A85" s="263">
        <v>75</v>
      </c>
      <c r="B85" s="364" t="s">
        <v>106</v>
      </c>
      <c r="C85" s="476" t="s">
        <v>124</v>
      </c>
      <c r="D85" s="477">
        <v>44252</v>
      </c>
      <c r="E85" s="298">
        <v>1294.5</v>
      </c>
      <c r="F85" s="298">
        <v>1292.1333333333332</v>
      </c>
      <c r="G85" s="299">
        <v>1282.4166666666665</v>
      </c>
      <c r="H85" s="299">
        <v>1270.3333333333333</v>
      </c>
      <c r="I85" s="299">
        <v>1260.6166666666666</v>
      </c>
      <c r="J85" s="299">
        <v>1304.2166666666665</v>
      </c>
      <c r="K85" s="299">
        <v>1313.9333333333332</v>
      </c>
      <c r="L85" s="299">
        <v>1326.0166666666664</v>
      </c>
      <c r="M85" s="286">
        <v>1301.8499999999999</v>
      </c>
      <c r="N85" s="286">
        <v>1280.05</v>
      </c>
      <c r="O85" s="301">
        <v>35234400</v>
      </c>
      <c r="P85" s="302">
        <v>-1.3936931188501192E-2</v>
      </c>
    </row>
    <row r="86" spans="1:16" ht="15">
      <c r="A86" s="263">
        <v>76</v>
      </c>
      <c r="B86" s="364" t="s">
        <v>72</v>
      </c>
      <c r="C86" s="476" t="s">
        <v>125</v>
      </c>
      <c r="D86" s="477">
        <v>44252</v>
      </c>
      <c r="E86" s="298">
        <v>97.75</v>
      </c>
      <c r="F86" s="298">
        <v>98.233333333333334</v>
      </c>
      <c r="G86" s="299">
        <v>95.766666666666666</v>
      </c>
      <c r="H86" s="299">
        <v>93.783333333333331</v>
      </c>
      <c r="I86" s="299">
        <v>91.316666666666663</v>
      </c>
      <c r="J86" s="299">
        <v>100.21666666666667</v>
      </c>
      <c r="K86" s="299">
        <v>102.68333333333334</v>
      </c>
      <c r="L86" s="299">
        <v>104.66666666666667</v>
      </c>
      <c r="M86" s="286">
        <v>100.7</v>
      </c>
      <c r="N86" s="286">
        <v>96.25</v>
      </c>
      <c r="O86" s="301">
        <v>71922500</v>
      </c>
      <c r="P86" s="302">
        <v>6.3302586362814247E-4</v>
      </c>
    </row>
    <row r="87" spans="1:16" ht="15">
      <c r="A87" s="263">
        <v>77</v>
      </c>
      <c r="B87" s="364" t="s">
        <v>49</v>
      </c>
      <c r="C87" s="476" t="s">
        <v>126</v>
      </c>
      <c r="D87" s="477">
        <v>44252</v>
      </c>
      <c r="E87" s="298">
        <v>211.55</v>
      </c>
      <c r="F87" s="298">
        <v>211.75</v>
      </c>
      <c r="G87" s="299">
        <v>209.15</v>
      </c>
      <c r="H87" s="299">
        <v>206.75</v>
      </c>
      <c r="I87" s="299">
        <v>204.15</v>
      </c>
      <c r="J87" s="299">
        <v>214.15</v>
      </c>
      <c r="K87" s="299">
        <v>216.75000000000003</v>
      </c>
      <c r="L87" s="299">
        <v>219.15</v>
      </c>
      <c r="M87" s="286">
        <v>214.35</v>
      </c>
      <c r="N87" s="286">
        <v>209.35</v>
      </c>
      <c r="O87" s="301">
        <v>152662400</v>
      </c>
      <c r="P87" s="302">
        <v>-1.072080291970803E-2</v>
      </c>
    </row>
    <row r="88" spans="1:16" ht="15">
      <c r="A88" s="263">
        <v>78</v>
      </c>
      <c r="B88" s="364" t="s">
        <v>111</v>
      </c>
      <c r="C88" s="476" t="s">
        <v>127</v>
      </c>
      <c r="D88" s="477">
        <v>44252</v>
      </c>
      <c r="E88" s="298">
        <v>321.45</v>
      </c>
      <c r="F88" s="298">
        <v>322.76666666666665</v>
      </c>
      <c r="G88" s="299">
        <v>311.63333333333333</v>
      </c>
      <c r="H88" s="299">
        <v>301.81666666666666</v>
      </c>
      <c r="I88" s="299">
        <v>290.68333333333334</v>
      </c>
      <c r="J88" s="299">
        <v>332.58333333333331</v>
      </c>
      <c r="K88" s="299">
        <v>343.71666666666664</v>
      </c>
      <c r="L88" s="299">
        <v>353.5333333333333</v>
      </c>
      <c r="M88" s="286">
        <v>333.9</v>
      </c>
      <c r="N88" s="286">
        <v>312.95</v>
      </c>
      <c r="O88" s="301">
        <v>24410000</v>
      </c>
      <c r="P88" s="302">
        <v>-6.0973264089247935E-2</v>
      </c>
    </row>
    <row r="89" spans="1:16" ht="15">
      <c r="A89" s="263">
        <v>79</v>
      </c>
      <c r="B89" s="364" t="s">
        <v>111</v>
      </c>
      <c r="C89" s="476" t="s">
        <v>128</v>
      </c>
      <c r="D89" s="477">
        <v>44252</v>
      </c>
      <c r="E89" s="298">
        <v>394.95</v>
      </c>
      <c r="F89" s="298">
        <v>397.7166666666667</v>
      </c>
      <c r="G89" s="299">
        <v>388.23333333333341</v>
      </c>
      <c r="H89" s="299">
        <v>381.51666666666671</v>
      </c>
      <c r="I89" s="299">
        <v>372.03333333333342</v>
      </c>
      <c r="J89" s="299">
        <v>404.43333333333339</v>
      </c>
      <c r="K89" s="299">
        <v>413.91666666666674</v>
      </c>
      <c r="L89" s="299">
        <v>420.63333333333338</v>
      </c>
      <c r="M89" s="286">
        <v>407.2</v>
      </c>
      <c r="N89" s="286">
        <v>391</v>
      </c>
      <c r="O89" s="301">
        <v>32594400</v>
      </c>
      <c r="P89" s="302">
        <v>9.1203051156620518E-4</v>
      </c>
    </row>
    <row r="90" spans="1:16" ht="15">
      <c r="A90" s="263">
        <v>80</v>
      </c>
      <c r="B90" s="364" t="s">
        <v>39</v>
      </c>
      <c r="C90" s="476" t="s">
        <v>129</v>
      </c>
      <c r="D90" s="477">
        <v>44252</v>
      </c>
      <c r="E90" s="298">
        <v>2948</v>
      </c>
      <c r="F90" s="298">
        <v>2953.15</v>
      </c>
      <c r="G90" s="299">
        <v>2900.3500000000004</v>
      </c>
      <c r="H90" s="299">
        <v>2852.7000000000003</v>
      </c>
      <c r="I90" s="299">
        <v>2799.9000000000005</v>
      </c>
      <c r="J90" s="299">
        <v>3000.8</v>
      </c>
      <c r="K90" s="299">
        <v>3053.6000000000004</v>
      </c>
      <c r="L90" s="299">
        <v>3101.25</v>
      </c>
      <c r="M90" s="286">
        <v>3005.95</v>
      </c>
      <c r="N90" s="286">
        <v>2905.5</v>
      </c>
      <c r="O90" s="301">
        <v>1474500</v>
      </c>
      <c r="P90" s="302">
        <v>-2.576808721506442E-2</v>
      </c>
    </row>
    <row r="91" spans="1:16" ht="15">
      <c r="A91" s="263">
        <v>81</v>
      </c>
      <c r="B91" s="364" t="s">
        <v>53</v>
      </c>
      <c r="C91" s="476" t="s">
        <v>131</v>
      </c>
      <c r="D91" s="477">
        <v>44252</v>
      </c>
      <c r="E91" s="298">
        <v>1935.15</v>
      </c>
      <c r="F91" s="298">
        <v>1941.8166666666668</v>
      </c>
      <c r="G91" s="299">
        <v>1915.6833333333336</v>
      </c>
      <c r="H91" s="299">
        <v>1896.2166666666667</v>
      </c>
      <c r="I91" s="299">
        <v>1870.0833333333335</v>
      </c>
      <c r="J91" s="299">
        <v>1961.2833333333338</v>
      </c>
      <c r="K91" s="299">
        <v>1987.416666666667</v>
      </c>
      <c r="L91" s="299">
        <v>2006.8833333333339</v>
      </c>
      <c r="M91" s="286">
        <v>1967.95</v>
      </c>
      <c r="N91" s="286">
        <v>1922.35</v>
      </c>
      <c r="O91" s="301">
        <v>14842000</v>
      </c>
      <c r="P91" s="302">
        <v>-5.6011148630540812E-3</v>
      </c>
    </row>
    <row r="92" spans="1:16" ht="15">
      <c r="A92" s="263">
        <v>82</v>
      </c>
      <c r="B92" s="364" t="s">
        <v>56</v>
      </c>
      <c r="C92" s="476" t="s">
        <v>132</v>
      </c>
      <c r="D92" s="477">
        <v>44252</v>
      </c>
      <c r="E92" s="427">
        <v>99.4</v>
      </c>
      <c r="F92" s="427">
        <v>100.88333333333333</v>
      </c>
      <c r="G92" s="428">
        <v>96.516666666666652</v>
      </c>
      <c r="H92" s="428">
        <v>93.633333333333326</v>
      </c>
      <c r="I92" s="428">
        <v>89.266666666666652</v>
      </c>
      <c r="J92" s="428">
        <v>103.76666666666665</v>
      </c>
      <c r="K92" s="428">
        <v>108.13333333333333</v>
      </c>
      <c r="L92" s="428">
        <v>111.01666666666665</v>
      </c>
      <c r="M92" s="429">
        <v>105.25</v>
      </c>
      <c r="N92" s="429">
        <v>98</v>
      </c>
      <c r="O92" s="430">
        <v>46645748</v>
      </c>
      <c r="P92" s="431">
        <v>5.0442122186495179E-2</v>
      </c>
    </row>
    <row r="93" spans="1:16" ht="15">
      <c r="A93" s="263">
        <v>83</v>
      </c>
      <c r="B93" s="384" t="s">
        <v>39</v>
      </c>
      <c r="C93" s="476" t="s">
        <v>349</v>
      </c>
      <c r="D93" s="477">
        <v>44252</v>
      </c>
      <c r="E93" s="298">
        <v>2425.9</v>
      </c>
      <c r="F93" s="298">
        <v>2434.0499999999997</v>
      </c>
      <c r="G93" s="299">
        <v>2385.0999999999995</v>
      </c>
      <c r="H93" s="299">
        <v>2344.2999999999997</v>
      </c>
      <c r="I93" s="299">
        <v>2295.3499999999995</v>
      </c>
      <c r="J93" s="299">
        <v>2474.8499999999995</v>
      </c>
      <c r="K93" s="299">
        <v>2523.7999999999993</v>
      </c>
      <c r="L93" s="299">
        <v>2564.5999999999995</v>
      </c>
      <c r="M93" s="286">
        <v>2483</v>
      </c>
      <c r="N93" s="286">
        <v>2393.25</v>
      </c>
      <c r="O93" s="301">
        <v>125000</v>
      </c>
      <c r="P93" s="302">
        <v>-0.17081260364842454</v>
      </c>
    </row>
    <row r="94" spans="1:16" ht="15">
      <c r="A94" s="263">
        <v>84</v>
      </c>
      <c r="B94" s="364" t="s">
        <v>56</v>
      </c>
      <c r="C94" s="476" t="s">
        <v>133</v>
      </c>
      <c r="D94" s="477">
        <v>44252</v>
      </c>
      <c r="E94" s="298">
        <v>450.75</v>
      </c>
      <c r="F94" s="298">
        <v>458.05</v>
      </c>
      <c r="G94" s="299">
        <v>436.20000000000005</v>
      </c>
      <c r="H94" s="299">
        <v>421.65000000000003</v>
      </c>
      <c r="I94" s="299">
        <v>399.80000000000007</v>
      </c>
      <c r="J94" s="299">
        <v>472.6</v>
      </c>
      <c r="K94" s="299">
        <v>494.45000000000005</v>
      </c>
      <c r="L94" s="299">
        <v>509</v>
      </c>
      <c r="M94" s="286">
        <v>479.9</v>
      </c>
      <c r="N94" s="286">
        <v>443.5</v>
      </c>
      <c r="O94" s="301">
        <v>10252000</v>
      </c>
      <c r="P94" s="302">
        <v>-2.7877868386117961E-2</v>
      </c>
    </row>
    <row r="95" spans="1:16" ht="15">
      <c r="A95" s="263">
        <v>85</v>
      </c>
      <c r="B95" s="364" t="s">
        <v>63</v>
      </c>
      <c r="C95" s="476" t="s">
        <v>134</v>
      </c>
      <c r="D95" s="477">
        <v>44252</v>
      </c>
      <c r="E95" s="298">
        <v>1508.5</v>
      </c>
      <c r="F95" s="298">
        <v>1518.0166666666667</v>
      </c>
      <c r="G95" s="299">
        <v>1489.0333333333333</v>
      </c>
      <c r="H95" s="299">
        <v>1469.5666666666666</v>
      </c>
      <c r="I95" s="299">
        <v>1440.5833333333333</v>
      </c>
      <c r="J95" s="299">
        <v>1537.4833333333333</v>
      </c>
      <c r="K95" s="299">
        <v>1566.4666666666665</v>
      </c>
      <c r="L95" s="299">
        <v>1585.9333333333334</v>
      </c>
      <c r="M95" s="286">
        <v>1547</v>
      </c>
      <c r="N95" s="286">
        <v>1498.55</v>
      </c>
      <c r="O95" s="301">
        <v>12700025</v>
      </c>
      <c r="P95" s="302">
        <v>-4.4555954492364928E-2</v>
      </c>
    </row>
    <row r="96" spans="1:16" ht="15">
      <c r="A96" s="263">
        <v>86</v>
      </c>
      <c r="B96" s="364" t="s">
        <v>51</v>
      </c>
      <c r="C96" s="476" t="s">
        <v>135</v>
      </c>
      <c r="D96" s="477">
        <v>44252</v>
      </c>
      <c r="E96" s="298">
        <v>1021.9</v>
      </c>
      <c r="F96" s="298">
        <v>1031.6166666666666</v>
      </c>
      <c r="G96" s="299">
        <v>1005.6833333333332</v>
      </c>
      <c r="H96" s="299">
        <v>989.46666666666658</v>
      </c>
      <c r="I96" s="299">
        <v>963.53333333333319</v>
      </c>
      <c r="J96" s="299">
        <v>1047.833333333333</v>
      </c>
      <c r="K96" s="299">
        <v>1073.7666666666664</v>
      </c>
      <c r="L96" s="299">
        <v>1089.9833333333331</v>
      </c>
      <c r="M96" s="286">
        <v>1057.55</v>
      </c>
      <c r="N96" s="286">
        <v>1015.4</v>
      </c>
      <c r="O96" s="301">
        <v>9589700</v>
      </c>
      <c r="P96" s="302">
        <v>2.6009457984721717E-2</v>
      </c>
    </row>
    <row r="97" spans="1:16" ht="15">
      <c r="A97" s="263">
        <v>87</v>
      </c>
      <c r="B97" s="364" t="s">
        <v>43</v>
      </c>
      <c r="C97" s="476" t="s">
        <v>136</v>
      </c>
      <c r="D97" s="477">
        <v>44252</v>
      </c>
      <c r="E97" s="298">
        <v>878.9</v>
      </c>
      <c r="F97" s="298">
        <v>882.43333333333339</v>
      </c>
      <c r="G97" s="299">
        <v>859.36666666666679</v>
      </c>
      <c r="H97" s="299">
        <v>839.83333333333337</v>
      </c>
      <c r="I97" s="299">
        <v>816.76666666666677</v>
      </c>
      <c r="J97" s="299">
        <v>901.96666666666681</v>
      </c>
      <c r="K97" s="299">
        <v>925.03333333333342</v>
      </c>
      <c r="L97" s="299">
        <v>944.56666666666683</v>
      </c>
      <c r="M97" s="286">
        <v>905.5</v>
      </c>
      <c r="N97" s="286">
        <v>862.9</v>
      </c>
      <c r="O97" s="301">
        <v>9793000</v>
      </c>
      <c r="P97" s="302">
        <v>-7.534699272967614E-2</v>
      </c>
    </row>
    <row r="98" spans="1:16" ht="15">
      <c r="A98" s="263">
        <v>88</v>
      </c>
      <c r="B98" s="364" t="s">
        <v>56</v>
      </c>
      <c r="C98" s="476" t="s">
        <v>137</v>
      </c>
      <c r="D98" s="477">
        <v>44252</v>
      </c>
      <c r="E98" s="298">
        <v>208.35</v>
      </c>
      <c r="F98" s="298">
        <v>209.98333333333335</v>
      </c>
      <c r="G98" s="299">
        <v>202.1166666666667</v>
      </c>
      <c r="H98" s="299">
        <v>195.88333333333335</v>
      </c>
      <c r="I98" s="299">
        <v>188.01666666666671</v>
      </c>
      <c r="J98" s="299">
        <v>216.2166666666667</v>
      </c>
      <c r="K98" s="299">
        <v>224.08333333333337</v>
      </c>
      <c r="L98" s="299">
        <v>230.31666666666669</v>
      </c>
      <c r="M98" s="286">
        <v>217.85</v>
      </c>
      <c r="N98" s="286">
        <v>203.75</v>
      </c>
      <c r="O98" s="301">
        <v>16616000</v>
      </c>
      <c r="P98" s="302">
        <v>-4.2195065713626932E-2</v>
      </c>
    </row>
    <row r="99" spans="1:16" ht="15">
      <c r="A99" s="263">
        <v>89</v>
      </c>
      <c r="B99" s="364" t="s">
        <v>56</v>
      </c>
      <c r="C99" s="476" t="s">
        <v>138</v>
      </c>
      <c r="D99" s="477">
        <v>44252</v>
      </c>
      <c r="E99" s="298">
        <v>172.4</v>
      </c>
      <c r="F99" s="298">
        <v>173.75</v>
      </c>
      <c r="G99" s="299">
        <v>168.95</v>
      </c>
      <c r="H99" s="299">
        <v>165.5</v>
      </c>
      <c r="I99" s="299">
        <v>160.69999999999999</v>
      </c>
      <c r="J99" s="299">
        <v>177.2</v>
      </c>
      <c r="K99" s="299">
        <v>182</v>
      </c>
      <c r="L99" s="299">
        <v>185.45</v>
      </c>
      <c r="M99" s="286">
        <v>178.55</v>
      </c>
      <c r="N99" s="286">
        <v>170.3</v>
      </c>
      <c r="O99" s="301">
        <v>18060000</v>
      </c>
      <c r="P99" s="302">
        <v>-1.7624020887728461E-2</v>
      </c>
    </row>
    <row r="100" spans="1:16" ht="15">
      <c r="A100" s="263">
        <v>90</v>
      </c>
      <c r="B100" s="364" t="s">
        <v>49</v>
      </c>
      <c r="C100" s="476" t="s">
        <v>139</v>
      </c>
      <c r="D100" s="477">
        <v>44252</v>
      </c>
      <c r="E100" s="298">
        <v>424.45</v>
      </c>
      <c r="F100" s="298">
        <v>422.63333333333338</v>
      </c>
      <c r="G100" s="299">
        <v>417.71666666666675</v>
      </c>
      <c r="H100" s="299">
        <v>410.98333333333335</v>
      </c>
      <c r="I100" s="299">
        <v>406.06666666666672</v>
      </c>
      <c r="J100" s="299">
        <v>429.36666666666679</v>
      </c>
      <c r="K100" s="299">
        <v>434.28333333333342</v>
      </c>
      <c r="L100" s="299">
        <v>441.01666666666682</v>
      </c>
      <c r="M100" s="286">
        <v>427.55</v>
      </c>
      <c r="N100" s="286">
        <v>415.9</v>
      </c>
      <c r="O100" s="301">
        <v>8434000</v>
      </c>
      <c r="P100" s="302">
        <v>-1.8845974872033502E-2</v>
      </c>
    </row>
    <row r="101" spans="1:16" ht="15">
      <c r="A101" s="263">
        <v>91</v>
      </c>
      <c r="B101" s="364" t="s">
        <v>43</v>
      </c>
      <c r="C101" s="476" t="s">
        <v>140</v>
      </c>
      <c r="D101" s="477">
        <v>44252</v>
      </c>
      <c r="E101" s="298">
        <v>7331.3</v>
      </c>
      <c r="F101" s="298">
        <v>7366.6500000000005</v>
      </c>
      <c r="G101" s="299">
        <v>7247.3500000000013</v>
      </c>
      <c r="H101" s="299">
        <v>7163.4000000000005</v>
      </c>
      <c r="I101" s="299">
        <v>7044.1000000000013</v>
      </c>
      <c r="J101" s="299">
        <v>7450.6000000000013</v>
      </c>
      <c r="K101" s="299">
        <v>7569.9000000000005</v>
      </c>
      <c r="L101" s="299">
        <v>7653.8500000000013</v>
      </c>
      <c r="M101" s="286">
        <v>7485.95</v>
      </c>
      <c r="N101" s="286">
        <v>7282.7</v>
      </c>
      <c r="O101" s="301">
        <v>2593300</v>
      </c>
      <c r="P101" s="302">
        <v>-1.4247208317289179E-3</v>
      </c>
    </row>
    <row r="102" spans="1:16" ht="15">
      <c r="A102" s="263">
        <v>92</v>
      </c>
      <c r="B102" s="364" t="s">
        <v>49</v>
      </c>
      <c r="C102" s="476" t="s">
        <v>141</v>
      </c>
      <c r="D102" s="477">
        <v>44252</v>
      </c>
      <c r="E102" s="298">
        <v>556</v>
      </c>
      <c r="F102" s="298">
        <v>558.1</v>
      </c>
      <c r="G102" s="299">
        <v>549.55000000000007</v>
      </c>
      <c r="H102" s="299">
        <v>543.1</v>
      </c>
      <c r="I102" s="299">
        <v>534.55000000000007</v>
      </c>
      <c r="J102" s="299">
        <v>564.55000000000007</v>
      </c>
      <c r="K102" s="299">
        <v>573.1</v>
      </c>
      <c r="L102" s="299">
        <v>579.55000000000007</v>
      </c>
      <c r="M102" s="286">
        <v>566.65</v>
      </c>
      <c r="N102" s="286">
        <v>551.65</v>
      </c>
      <c r="O102" s="301">
        <v>14035000</v>
      </c>
      <c r="P102" s="302">
        <v>-5.8438108730299275E-3</v>
      </c>
    </row>
    <row r="103" spans="1:16" ht="15">
      <c r="A103" s="263">
        <v>93</v>
      </c>
      <c r="B103" s="364" t="s">
        <v>56</v>
      </c>
      <c r="C103" s="476" t="s">
        <v>142</v>
      </c>
      <c r="D103" s="477">
        <v>44252</v>
      </c>
      <c r="E103" s="298">
        <v>839.95</v>
      </c>
      <c r="F103" s="298">
        <v>846.4666666666667</v>
      </c>
      <c r="G103" s="299">
        <v>821.93333333333339</v>
      </c>
      <c r="H103" s="299">
        <v>803.91666666666674</v>
      </c>
      <c r="I103" s="299">
        <v>779.38333333333344</v>
      </c>
      <c r="J103" s="299">
        <v>864.48333333333335</v>
      </c>
      <c r="K103" s="299">
        <v>889.01666666666665</v>
      </c>
      <c r="L103" s="299">
        <v>907.0333333333333</v>
      </c>
      <c r="M103" s="286">
        <v>871</v>
      </c>
      <c r="N103" s="286">
        <v>828.45</v>
      </c>
      <c r="O103" s="301">
        <v>3610100</v>
      </c>
      <c r="P103" s="302">
        <v>-3.274120515499826E-2</v>
      </c>
    </row>
    <row r="104" spans="1:16" ht="15">
      <c r="A104" s="263">
        <v>94</v>
      </c>
      <c r="B104" s="364" t="s">
        <v>72</v>
      </c>
      <c r="C104" s="476" t="s">
        <v>143</v>
      </c>
      <c r="D104" s="477">
        <v>44252</v>
      </c>
      <c r="E104" s="298">
        <v>1182.8499999999999</v>
      </c>
      <c r="F104" s="298">
        <v>1184.8833333333332</v>
      </c>
      <c r="G104" s="299">
        <v>1161.7666666666664</v>
      </c>
      <c r="H104" s="299">
        <v>1140.6833333333332</v>
      </c>
      <c r="I104" s="299">
        <v>1117.5666666666664</v>
      </c>
      <c r="J104" s="299">
        <v>1205.9666666666665</v>
      </c>
      <c r="K104" s="299">
        <v>1229.0833333333333</v>
      </c>
      <c r="L104" s="299">
        <v>1250.1666666666665</v>
      </c>
      <c r="M104" s="286">
        <v>1208</v>
      </c>
      <c r="N104" s="286">
        <v>1163.8</v>
      </c>
      <c r="O104" s="301">
        <v>1617600</v>
      </c>
      <c r="P104" s="302">
        <v>-7.8920396310215232E-2</v>
      </c>
    </row>
    <row r="105" spans="1:16" ht="15">
      <c r="A105" s="263">
        <v>95</v>
      </c>
      <c r="B105" s="364" t="s">
        <v>106</v>
      </c>
      <c r="C105" s="476" t="s">
        <v>144</v>
      </c>
      <c r="D105" s="477">
        <v>44252</v>
      </c>
      <c r="E105" s="298">
        <v>1688.25</v>
      </c>
      <c r="F105" s="298">
        <v>1686.6333333333332</v>
      </c>
      <c r="G105" s="299">
        <v>1661.2666666666664</v>
      </c>
      <c r="H105" s="299">
        <v>1634.2833333333333</v>
      </c>
      <c r="I105" s="299">
        <v>1608.9166666666665</v>
      </c>
      <c r="J105" s="299">
        <v>1713.6166666666663</v>
      </c>
      <c r="K105" s="299">
        <v>1738.9833333333331</v>
      </c>
      <c r="L105" s="299">
        <v>1765.9666666666662</v>
      </c>
      <c r="M105" s="286">
        <v>1712</v>
      </c>
      <c r="N105" s="286">
        <v>1659.65</v>
      </c>
      <c r="O105" s="301">
        <v>1304800</v>
      </c>
      <c r="P105" s="302">
        <v>-5.8314087759815239E-2</v>
      </c>
    </row>
    <row r="106" spans="1:16" ht="15">
      <c r="A106" s="263">
        <v>96</v>
      </c>
      <c r="B106" s="364" t="s">
        <v>43</v>
      </c>
      <c r="C106" s="476" t="s">
        <v>145</v>
      </c>
      <c r="D106" s="477">
        <v>44252</v>
      </c>
      <c r="E106" s="298">
        <v>214.25</v>
      </c>
      <c r="F106" s="298">
        <v>213.76666666666665</v>
      </c>
      <c r="G106" s="299">
        <v>207.93333333333331</v>
      </c>
      <c r="H106" s="299">
        <v>201.61666666666665</v>
      </c>
      <c r="I106" s="299">
        <v>195.7833333333333</v>
      </c>
      <c r="J106" s="299">
        <v>220.08333333333331</v>
      </c>
      <c r="K106" s="299">
        <v>225.91666666666669</v>
      </c>
      <c r="L106" s="299">
        <v>232.23333333333332</v>
      </c>
      <c r="M106" s="286">
        <v>219.6</v>
      </c>
      <c r="N106" s="286">
        <v>207.45</v>
      </c>
      <c r="O106" s="301">
        <v>34272000</v>
      </c>
      <c r="P106" s="302">
        <v>-1.6472478907191643E-2</v>
      </c>
    </row>
    <row r="107" spans="1:16" ht="15">
      <c r="A107" s="263">
        <v>97</v>
      </c>
      <c r="B107" s="364" t="s">
        <v>43</v>
      </c>
      <c r="C107" s="476" t="s">
        <v>146</v>
      </c>
      <c r="D107" s="477">
        <v>44252</v>
      </c>
      <c r="E107" s="298">
        <v>88252.45</v>
      </c>
      <c r="F107" s="298">
        <v>88277.916666666672</v>
      </c>
      <c r="G107" s="299">
        <v>87155.833333333343</v>
      </c>
      <c r="H107" s="299">
        <v>86059.216666666674</v>
      </c>
      <c r="I107" s="299">
        <v>84937.133333333346</v>
      </c>
      <c r="J107" s="299">
        <v>89374.53333333334</v>
      </c>
      <c r="K107" s="299">
        <v>90496.616666666683</v>
      </c>
      <c r="L107" s="299">
        <v>91593.233333333337</v>
      </c>
      <c r="M107" s="286">
        <v>89400</v>
      </c>
      <c r="N107" s="286">
        <v>87181.3</v>
      </c>
      <c r="O107" s="301">
        <v>59900</v>
      </c>
      <c r="P107" s="302">
        <v>-2.538236251220306E-2</v>
      </c>
    </row>
    <row r="108" spans="1:16" ht="15">
      <c r="A108" s="263">
        <v>98</v>
      </c>
      <c r="B108" s="364" t="s">
        <v>56</v>
      </c>
      <c r="C108" s="476" t="s">
        <v>147</v>
      </c>
      <c r="D108" s="477">
        <v>44252</v>
      </c>
      <c r="E108" s="298">
        <v>1295.8499999999999</v>
      </c>
      <c r="F108" s="298">
        <v>1297.2333333333333</v>
      </c>
      <c r="G108" s="299">
        <v>1274.4666666666667</v>
      </c>
      <c r="H108" s="299">
        <v>1253.0833333333333</v>
      </c>
      <c r="I108" s="299">
        <v>1230.3166666666666</v>
      </c>
      <c r="J108" s="299">
        <v>1318.6166666666668</v>
      </c>
      <c r="K108" s="299">
        <v>1341.3833333333337</v>
      </c>
      <c r="L108" s="299">
        <v>1362.7666666666669</v>
      </c>
      <c r="M108" s="286">
        <v>1320</v>
      </c>
      <c r="N108" s="286">
        <v>1275.8499999999999</v>
      </c>
      <c r="O108" s="301">
        <v>4168500</v>
      </c>
      <c r="P108" s="302">
        <v>-5.7327001356852106E-2</v>
      </c>
    </row>
    <row r="109" spans="1:16" ht="15">
      <c r="A109" s="263">
        <v>99</v>
      </c>
      <c r="B109" s="364" t="s">
        <v>111</v>
      </c>
      <c r="C109" s="476" t="s">
        <v>148</v>
      </c>
      <c r="D109" s="477">
        <v>44252</v>
      </c>
      <c r="E109" s="298">
        <v>51.85</v>
      </c>
      <c r="F109" s="298">
        <v>52.06666666666667</v>
      </c>
      <c r="G109" s="299">
        <v>50.683333333333337</v>
      </c>
      <c r="H109" s="299">
        <v>49.516666666666666</v>
      </c>
      <c r="I109" s="299">
        <v>48.133333333333333</v>
      </c>
      <c r="J109" s="299">
        <v>53.233333333333341</v>
      </c>
      <c r="K109" s="299">
        <v>54.616666666666681</v>
      </c>
      <c r="L109" s="299">
        <v>55.783333333333346</v>
      </c>
      <c r="M109" s="286">
        <v>53.45</v>
      </c>
      <c r="N109" s="286">
        <v>50.9</v>
      </c>
      <c r="O109" s="301">
        <v>62322000</v>
      </c>
      <c r="P109" s="302">
        <v>2.2023975466964038E-2</v>
      </c>
    </row>
    <row r="110" spans="1:16" ht="15">
      <c r="A110" s="263">
        <v>100</v>
      </c>
      <c r="B110" s="364" t="s">
        <v>39</v>
      </c>
      <c r="C110" s="476" t="s">
        <v>257</v>
      </c>
      <c r="D110" s="477">
        <v>44252</v>
      </c>
      <c r="E110" s="298">
        <v>5165.45</v>
      </c>
      <c r="F110" s="298">
        <v>5178.7333333333336</v>
      </c>
      <c r="G110" s="299">
        <v>5098.4666666666672</v>
      </c>
      <c r="H110" s="299">
        <v>5031.4833333333336</v>
      </c>
      <c r="I110" s="299">
        <v>4951.2166666666672</v>
      </c>
      <c r="J110" s="299">
        <v>5245.7166666666672</v>
      </c>
      <c r="K110" s="299">
        <v>5325.9833333333336</v>
      </c>
      <c r="L110" s="299">
        <v>5392.9666666666672</v>
      </c>
      <c r="M110" s="286">
        <v>5259</v>
      </c>
      <c r="N110" s="286">
        <v>5111.75</v>
      </c>
      <c r="O110" s="301">
        <v>828750</v>
      </c>
      <c r="P110" s="302">
        <v>-1.4858841010401188E-2</v>
      </c>
    </row>
    <row r="111" spans="1:16" ht="15">
      <c r="A111" s="263">
        <v>101</v>
      </c>
      <c r="B111" s="364" t="s">
        <v>49</v>
      </c>
      <c r="C111" s="476" t="s">
        <v>151</v>
      </c>
      <c r="D111" s="477">
        <v>44252</v>
      </c>
      <c r="E111" s="298">
        <v>16414.849999999999</v>
      </c>
      <c r="F111" s="298">
        <v>16372.566666666668</v>
      </c>
      <c r="G111" s="299">
        <v>16279.683333333334</v>
      </c>
      <c r="H111" s="299">
        <v>16144.516666666666</v>
      </c>
      <c r="I111" s="299">
        <v>16051.633333333333</v>
      </c>
      <c r="J111" s="299">
        <v>16507.733333333337</v>
      </c>
      <c r="K111" s="299">
        <v>16600.616666666669</v>
      </c>
      <c r="L111" s="299">
        <v>16735.783333333336</v>
      </c>
      <c r="M111" s="286">
        <v>16465.45</v>
      </c>
      <c r="N111" s="286">
        <v>16237.4</v>
      </c>
      <c r="O111" s="301">
        <v>403200</v>
      </c>
      <c r="P111" s="302">
        <v>-1.152243196861976E-2</v>
      </c>
    </row>
    <row r="112" spans="1:16" ht="15">
      <c r="A112" s="263">
        <v>102</v>
      </c>
      <c r="B112" s="364" t="s">
        <v>111</v>
      </c>
      <c r="C112" s="476" t="s">
        <v>152</v>
      </c>
      <c r="D112" s="477">
        <v>44252</v>
      </c>
      <c r="E112" s="298">
        <v>117.9</v>
      </c>
      <c r="F112" s="298">
        <v>119.2</v>
      </c>
      <c r="G112" s="299">
        <v>114.75</v>
      </c>
      <c r="H112" s="299">
        <v>111.6</v>
      </c>
      <c r="I112" s="299">
        <v>107.14999999999999</v>
      </c>
      <c r="J112" s="299">
        <v>122.35000000000001</v>
      </c>
      <c r="K112" s="299">
        <v>126.80000000000003</v>
      </c>
      <c r="L112" s="299">
        <v>129.95000000000002</v>
      </c>
      <c r="M112" s="286">
        <v>123.65</v>
      </c>
      <c r="N112" s="286">
        <v>116.05</v>
      </c>
      <c r="O112" s="301">
        <v>51127700</v>
      </c>
      <c r="P112" s="302">
        <v>-8.1881985963088121E-3</v>
      </c>
    </row>
    <row r="113" spans="1:16" ht="15">
      <c r="A113" s="263">
        <v>103</v>
      </c>
      <c r="B113" s="364" t="s">
        <v>42</v>
      </c>
      <c r="C113" s="476" t="s">
        <v>153</v>
      </c>
      <c r="D113" s="477">
        <v>44252</v>
      </c>
      <c r="E113" s="298">
        <v>104.5</v>
      </c>
      <c r="F113" s="298">
        <v>104.28333333333335</v>
      </c>
      <c r="G113" s="299">
        <v>101.86666666666669</v>
      </c>
      <c r="H113" s="299">
        <v>99.233333333333348</v>
      </c>
      <c r="I113" s="299">
        <v>96.816666666666691</v>
      </c>
      <c r="J113" s="299">
        <v>106.91666666666669</v>
      </c>
      <c r="K113" s="299">
        <v>109.33333333333334</v>
      </c>
      <c r="L113" s="299">
        <v>111.96666666666668</v>
      </c>
      <c r="M113" s="286">
        <v>106.7</v>
      </c>
      <c r="N113" s="286">
        <v>101.65</v>
      </c>
      <c r="O113" s="301">
        <v>89535600</v>
      </c>
      <c r="P113" s="302">
        <v>1.7159878261995727E-2</v>
      </c>
    </row>
    <row r="114" spans="1:16" ht="15">
      <c r="A114" s="263">
        <v>104</v>
      </c>
      <c r="B114" s="364" t="s">
        <v>72</v>
      </c>
      <c r="C114" s="476" t="s">
        <v>155</v>
      </c>
      <c r="D114" s="477">
        <v>44252</v>
      </c>
      <c r="E114" s="298">
        <v>105.25</v>
      </c>
      <c r="F114" s="298">
        <v>107.28333333333335</v>
      </c>
      <c r="G114" s="299">
        <v>102.06666666666669</v>
      </c>
      <c r="H114" s="299">
        <v>98.88333333333334</v>
      </c>
      <c r="I114" s="299">
        <v>93.666666666666686</v>
      </c>
      <c r="J114" s="299">
        <v>110.4666666666667</v>
      </c>
      <c r="K114" s="299">
        <v>115.68333333333337</v>
      </c>
      <c r="L114" s="299">
        <v>118.8666666666667</v>
      </c>
      <c r="M114" s="286">
        <v>112.5</v>
      </c>
      <c r="N114" s="286">
        <v>104.1</v>
      </c>
      <c r="O114" s="301">
        <v>56887600</v>
      </c>
      <c r="P114" s="302">
        <v>-3.6389722185991916E-2</v>
      </c>
    </row>
    <row r="115" spans="1:16" ht="15">
      <c r="A115" s="263">
        <v>105</v>
      </c>
      <c r="B115" s="364" t="s">
        <v>78</v>
      </c>
      <c r="C115" s="476" t="s">
        <v>156</v>
      </c>
      <c r="D115" s="477">
        <v>44252</v>
      </c>
      <c r="E115" s="298">
        <v>28305.65</v>
      </c>
      <c r="F115" s="298">
        <v>28535.216666666664</v>
      </c>
      <c r="G115" s="299">
        <v>27870.433333333327</v>
      </c>
      <c r="H115" s="299">
        <v>27435.216666666664</v>
      </c>
      <c r="I115" s="299">
        <v>26770.433333333327</v>
      </c>
      <c r="J115" s="299">
        <v>28970.433333333327</v>
      </c>
      <c r="K115" s="299">
        <v>29635.21666666666</v>
      </c>
      <c r="L115" s="299">
        <v>30070.433333333327</v>
      </c>
      <c r="M115" s="286">
        <v>29200</v>
      </c>
      <c r="N115" s="286">
        <v>28100</v>
      </c>
      <c r="O115" s="301">
        <v>101250</v>
      </c>
      <c r="P115" s="302">
        <v>8.6670651524208015E-3</v>
      </c>
    </row>
    <row r="116" spans="1:16" ht="15">
      <c r="A116" s="263">
        <v>106</v>
      </c>
      <c r="B116" s="364" t="s">
        <v>51</v>
      </c>
      <c r="C116" s="476" t="s">
        <v>157</v>
      </c>
      <c r="D116" s="477">
        <v>44252</v>
      </c>
      <c r="E116" s="298">
        <v>1845</v>
      </c>
      <c r="F116" s="298">
        <v>1846.2333333333333</v>
      </c>
      <c r="G116" s="299">
        <v>1801.7666666666667</v>
      </c>
      <c r="H116" s="299">
        <v>1758.5333333333333</v>
      </c>
      <c r="I116" s="299">
        <v>1714.0666666666666</v>
      </c>
      <c r="J116" s="299">
        <v>1889.4666666666667</v>
      </c>
      <c r="K116" s="299">
        <v>1933.9333333333334</v>
      </c>
      <c r="L116" s="299">
        <v>1977.1666666666667</v>
      </c>
      <c r="M116" s="286">
        <v>1890.7</v>
      </c>
      <c r="N116" s="286">
        <v>1803</v>
      </c>
      <c r="O116" s="301">
        <v>3957800</v>
      </c>
      <c r="P116" s="302">
        <v>-1.4246575342465753E-2</v>
      </c>
    </row>
    <row r="117" spans="1:16" ht="15">
      <c r="A117" s="263">
        <v>107</v>
      </c>
      <c r="B117" s="364" t="s">
        <v>72</v>
      </c>
      <c r="C117" s="476" t="s">
        <v>158</v>
      </c>
      <c r="D117" s="477">
        <v>44252</v>
      </c>
      <c r="E117" s="298">
        <v>252.1</v>
      </c>
      <c r="F117" s="298">
        <v>252.2166666666667</v>
      </c>
      <c r="G117" s="299">
        <v>247.18333333333339</v>
      </c>
      <c r="H117" s="299">
        <v>242.26666666666671</v>
      </c>
      <c r="I117" s="299">
        <v>237.23333333333341</v>
      </c>
      <c r="J117" s="299">
        <v>257.13333333333338</v>
      </c>
      <c r="K117" s="299">
        <v>262.16666666666669</v>
      </c>
      <c r="L117" s="299">
        <v>267.08333333333337</v>
      </c>
      <c r="M117" s="286">
        <v>257.25</v>
      </c>
      <c r="N117" s="286">
        <v>247.3</v>
      </c>
      <c r="O117" s="301">
        <v>19212000</v>
      </c>
      <c r="P117" s="302">
        <v>6.918238993710692E-3</v>
      </c>
    </row>
    <row r="118" spans="1:16" ht="15">
      <c r="A118" s="263">
        <v>108</v>
      </c>
      <c r="B118" s="364" t="s">
        <v>56</v>
      </c>
      <c r="C118" s="476" t="s">
        <v>159</v>
      </c>
      <c r="D118" s="477">
        <v>44252</v>
      </c>
      <c r="E118" s="298">
        <v>124.6</v>
      </c>
      <c r="F118" s="298">
        <v>126.73333333333335</v>
      </c>
      <c r="G118" s="299">
        <v>121.2166666666667</v>
      </c>
      <c r="H118" s="299">
        <v>117.83333333333334</v>
      </c>
      <c r="I118" s="299">
        <v>112.31666666666669</v>
      </c>
      <c r="J118" s="299">
        <v>130.1166666666667</v>
      </c>
      <c r="K118" s="299">
        <v>135.63333333333335</v>
      </c>
      <c r="L118" s="299">
        <v>139.01666666666671</v>
      </c>
      <c r="M118" s="286">
        <v>132.25</v>
      </c>
      <c r="N118" s="286">
        <v>123.35</v>
      </c>
      <c r="O118" s="301">
        <v>35947600</v>
      </c>
      <c r="P118" s="302">
        <v>2.1854071201973916E-2</v>
      </c>
    </row>
    <row r="119" spans="1:16" ht="15">
      <c r="A119" s="263">
        <v>109</v>
      </c>
      <c r="B119" s="364" t="s">
        <v>49</v>
      </c>
      <c r="C119" s="476" t="s">
        <v>160</v>
      </c>
      <c r="D119" s="477">
        <v>44252</v>
      </c>
      <c r="E119" s="298">
        <v>1783.5</v>
      </c>
      <c r="F119" s="298">
        <v>1787.5166666666667</v>
      </c>
      <c r="G119" s="299">
        <v>1768.0333333333333</v>
      </c>
      <c r="H119" s="299">
        <v>1752.5666666666666</v>
      </c>
      <c r="I119" s="299">
        <v>1733.0833333333333</v>
      </c>
      <c r="J119" s="299">
        <v>1802.9833333333333</v>
      </c>
      <c r="K119" s="299">
        <v>1822.4666666666665</v>
      </c>
      <c r="L119" s="299">
        <v>1837.9333333333334</v>
      </c>
      <c r="M119" s="286">
        <v>1807</v>
      </c>
      <c r="N119" s="286">
        <v>1772.05</v>
      </c>
      <c r="O119" s="301">
        <v>2308500</v>
      </c>
      <c r="P119" s="302">
        <v>-2.4508768223114305E-2</v>
      </c>
    </row>
    <row r="120" spans="1:16" ht="15">
      <c r="A120" s="263">
        <v>110</v>
      </c>
      <c r="B120" s="364" t="s">
        <v>53</v>
      </c>
      <c r="C120" s="476" t="s">
        <v>161</v>
      </c>
      <c r="D120" s="477">
        <v>44252</v>
      </c>
      <c r="E120" s="298">
        <v>42.1</v>
      </c>
      <c r="F120" s="298">
        <v>43.233333333333327</v>
      </c>
      <c r="G120" s="299">
        <v>40.116666666666653</v>
      </c>
      <c r="H120" s="299">
        <v>38.133333333333326</v>
      </c>
      <c r="I120" s="299">
        <v>35.016666666666652</v>
      </c>
      <c r="J120" s="299">
        <v>45.216666666666654</v>
      </c>
      <c r="K120" s="299">
        <v>48.333333333333329</v>
      </c>
      <c r="L120" s="299">
        <v>50.316666666666656</v>
      </c>
      <c r="M120" s="286">
        <v>46.35</v>
      </c>
      <c r="N120" s="286">
        <v>41.25</v>
      </c>
      <c r="O120" s="301">
        <v>205584000</v>
      </c>
      <c r="P120" s="302">
        <v>2.1870526483219341E-2</v>
      </c>
    </row>
    <row r="121" spans="1:16" ht="15">
      <c r="A121" s="263">
        <v>111</v>
      </c>
      <c r="B121" s="364" t="s">
        <v>42</v>
      </c>
      <c r="C121" s="476" t="s">
        <v>162</v>
      </c>
      <c r="D121" s="477">
        <v>44252</v>
      </c>
      <c r="E121" s="298">
        <v>232.7</v>
      </c>
      <c r="F121" s="298">
        <v>232.93333333333331</v>
      </c>
      <c r="G121" s="299">
        <v>229.11666666666662</v>
      </c>
      <c r="H121" s="299">
        <v>225.5333333333333</v>
      </c>
      <c r="I121" s="299">
        <v>221.71666666666661</v>
      </c>
      <c r="J121" s="299">
        <v>236.51666666666662</v>
      </c>
      <c r="K121" s="299">
        <v>240.33333333333329</v>
      </c>
      <c r="L121" s="299">
        <v>243.91666666666663</v>
      </c>
      <c r="M121" s="286">
        <v>236.75</v>
      </c>
      <c r="N121" s="286">
        <v>229.35</v>
      </c>
      <c r="O121" s="301">
        <v>19460000</v>
      </c>
      <c r="P121" s="302">
        <v>1.1224277696944502E-2</v>
      </c>
    </row>
    <row r="122" spans="1:16" ht="15">
      <c r="A122" s="263">
        <v>112</v>
      </c>
      <c r="B122" s="364" t="s">
        <v>88</v>
      </c>
      <c r="C122" s="476" t="s">
        <v>163</v>
      </c>
      <c r="D122" s="477">
        <v>44252</v>
      </c>
      <c r="E122" s="298">
        <v>1470.95</v>
      </c>
      <c r="F122" s="298">
        <v>1480</v>
      </c>
      <c r="G122" s="299">
        <v>1441</v>
      </c>
      <c r="H122" s="299">
        <v>1411.05</v>
      </c>
      <c r="I122" s="299">
        <v>1372.05</v>
      </c>
      <c r="J122" s="299">
        <v>1509.95</v>
      </c>
      <c r="K122" s="299">
        <v>1548.95</v>
      </c>
      <c r="L122" s="299">
        <v>1578.9</v>
      </c>
      <c r="M122" s="286">
        <v>1519</v>
      </c>
      <c r="N122" s="286">
        <v>1450.05</v>
      </c>
      <c r="O122" s="301">
        <v>1827837</v>
      </c>
      <c r="P122" s="302">
        <v>-2.242054854157597E-2</v>
      </c>
    </row>
    <row r="123" spans="1:16" ht="15">
      <c r="A123" s="263">
        <v>113</v>
      </c>
      <c r="B123" s="364" t="s">
        <v>37</v>
      </c>
      <c r="C123" s="476" t="s">
        <v>164</v>
      </c>
      <c r="D123" s="477">
        <v>44252</v>
      </c>
      <c r="E123" s="298">
        <v>963.15</v>
      </c>
      <c r="F123" s="298">
        <v>960.81666666666661</v>
      </c>
      <c r="G123" s="299">
        <v>947.63333333333321</v>
      </c>
      <c r="H123" s="299">
        <v>932.11666666666656</v>
      </c>
      <c r="I123" s="299">
        <v>918.93333333333317</v>
      </c>
      <c r="J123" s="299">
        <v>976.33333333333326</v>
      </c>
      <c r="K123" s="299">
        <v>989.51666666666665</v>
      </c>
      <c r="L123" s="299">
        <v>1005.0333333333333</v>
      </c>
      <c r="M123" s="286">
        <v>974</v>
      </c>
      <c r="N123" s="286">
        <v>945.3</v>
      </c>
      <c r="O123" s="301">
        <v>1802000</v>
      </c>
      <c r="P123" s="302">
        <v>5.1065939514129896E-2</v>
      </c>
    </row>
    <row r="124" spans="1:16" ht="15">
      <c r="A124" s="263">
        <v>114</v>
      </c>
      <c r="B124" s="364" t="s">
        <v>53</v>
      </c>
      <c r="C124" s="476" t="s">
        <v>165</v>
      </c>
      <c r="D124" s="477">
        <v>44252</v>
      </c>
      <c r="E124" s="298">
        <v>246.4</v>
      </c>
      <c r="F124" s="298">
        <v>249.85</v>
      </c>
      <c r="G124" s="299">
        <v>239.25</v>
      </c>
      <c r="H124" s="299">
        <v>232.1</v>
      </c>
      <c r="I124" s="299">
        <v>221.5</v>
      </c>
      <c r="J124" s="299">
        <v>257</v>
      </c>
      <c r="K124" s="299">
        <v>267.59999999999997</v>
      </c>
      <c r="L124" s="299">
        <v>274.75</v>
      </c>
      <c r="M124" s="286">
        <v>260.45</v>
      </c>
      <c r="N124" s="286">
        <v>242.7</v>
      </c>
      <c r="O124" s="301">
        <v>26082600</v>
      </c>
      <c r="P124" s="302">
        <v>6.6755674232309744E-4</v>
      </c>
    </row>
    <row r="125" spans="1:16" ht="15">
      <c r="A125" s="263">
        <v>115</v>
      </c>
      <c r="B125" s="364" t="s">
        <v>42</v>
      </c>
      <c r="C125" s="476" t="s">
        <v>166</v>
      </c>
      <c r="D125" s="477">
        <v>44252</v>
      </c>
      <c r="E125" s="298">
        <v>145.69999999999999</v>
      </c>
      <c r="F125" s="298">
        <v>148.11666666666665</v>
      </c>
      <c r="G125" s="299">
        <v>141.1333333333333</v>
      </c>
      <c r="H125" s="299">
        <v>136.56666666666666</v>
      </c>
      <c r="I125" s="299">
        <v>129.58333333333331</v>
      </c>
      <c r="J125" s="299">
        <v>152.68333333333328</v>
      </c>
      <c r="K125" s="299">
        <v>159.66666666666663</v>
      </c>
      <c r="L125" s="299">
        <v>164.23333333333326</v>
      </c>
      <c r="M125" s="286">
        <v>155.1</v>
      </c>
      <c r="N125" s="286">
        <v>143.55000000000001</v>
      </c>
      <c r="O125" s="301">
        <v>13980000</v>
      </c>
      <c r="P125" s="302">
        <v>-0.10177332305319969</v>
      </c>
    </row>
    <row r="126" spans="1:16" ht="15">
      <c r="A126" s="263">
        <v>116</v>
      </c>
      <c r="B126" s="364" t="s">
        <v>72</v>
      </c>
      <c r="C126" s="476" t="s">
        <v>167</v>
      </c>
      <c r="D126" s="477">
        <v>44252</v>
      </c>
      <c r="E126" s="298">
        <v>2084.1999999999998</v>
      </c>
      <c r="F126" s="298">
        <v>2084.2000000000003</v>
      </c>
      <c r="G126" s="299">
        <v>2058.7500000000005</v>
      </c>
      <c r="H126" s="299">
        <v>2033.3000000000002</v>
      </c>
      <c r="I126" s="299">
        <v>2007.8500000000004</v>
      </c>
      <c r="J126" s="299">
        <v>2109.6500000000005</v>
      </c>
      <c r="K126" s="299">
        <v>2135.1000000000004</v>
      </c>
      <c r="L126" s="299">
        <v>2160.5500000000006</v>
      </c>
      <c r="M126" s="286">
        <v>2109.65</v>
      </c>
      <c r="N126" s="286">
        <v>2058.75</v>
      </c>
      <c r="O126" s="301">
        <v>29737750</v>
      </c>
      <c r="P126" s="302">
        <v>-8.220982682575019E-3</v>
      </c>
    </row>
    <row r="127" spans="1:16" ht="15">
      <c r="A127" s="263">
        <v>117</v>
      </c>
      <c r="B127" s="364" t="s">
        <v>111</v>
      </c>
      <c r="C127" s="476" t="s">
        <v>168</v>
      </c>
      <c r="D127" s="477">
        <v>44252</v>
      </c>
      <c r="E127" s="298">
        <v>65.25</v>
      </c>
      <c r="F127" s="298">
        <v>65.916666666666671</v>
      </c>
      <c r="G127" s="299">
        <v>63.333333333333343</v>
      </c>
      <c r="H127" s="299">
        <v>61.416666666666671</v>
      </c>
      <c r="I127" s="299">
        <v>58.833333333333343</v>
      </c>
      <c r="J127" s="299">
        <v>67.833333333333343</v>
      </c>
      <c r="K127" s="299">
        <v>70.416666666666686</v>
      </c>
      <c r="L127" s="299">
        <v>72.333333333333343</v>
      </c>
      <c r="M127" s="286">
        <v>68.5</v>
      </c>
      <c r="N127" s="286">
        <v>64</v>
      </c>
      <c r="O127" s="301">
        <v>106400000</v>
      </c>
      <c r="P127" s="302">
        <v>-3.1141868512110725E-2</v>
      </c>
    </row>
    <row r="128" spans="1:16" ht="15">
      <c r="A128" s="263">
        <v>118</v>
      </c>
      <c r="B128" s="384" t="s">
        <v>56</v>
      </c>
      <c r="C128" s="476" t="s">
        <v>275</v>
      </c>
      <c r="D128" s="477">
        <v>44252</v>
      </c>
      <c r="E128" s="298">
        <v>881.5</v>
      </c>
      <c r="F128" s="298">
        <v>884.85</v>
      </c>
      <c r="G128" s="299">
        <v>870.90000000000009</v>
      </c>
      <c r="H128" s="299">
        <v>860.30000000000007</v>
      </c>
      <c r="I128" s="299">
        <v>846.35000000000014</v>
      </c>
      <c r="J128" s="299">
        <v>895.45</v>
      </c>
      <c r="K128" s="299">
        <v>909.40000000000009</v>
      </c>
      <c r="L128" s="299">
        <v>920</v>
      </c>
      <c r="M128" s="286">
        <v>898.8</v>
      </c>
      <c r="N128" s="286">
        <v>874.25</v>
      </c>
      <c r="O128" s="301">
        <v>5565000</v>
      </c>
      <c r="P128" s="302">
        <v>-3.1458034199190708E-2</v>
      </c>
    </row>
    <row r="129" spans="1:16" ht="15">
      <c r="A129" s="263">
        <v>119</v>
      </c>
      <c r="B129" s="364" t="s">
        <v>53</v>
      </c>
      <c r="C129" s="476" t="s">
        <v>169</v>
      </c>
      <c r="D129" s="477">
        <v>44252</v>
      </c>
      <c r="E129" s="298">
        <v>400.1</v>
      </c>
      <c r="F129" s="298">
        <v>403.4666666666667</v>
      </c>
      <c r="G129" s="299">
        <v>391.58333333333337</v>
      </c>
      <c r="H129" s="299">
        <v>383.06666666666666</v>
      </c>
      <c r="I129" s="299">
        <v>371.18333333333334</v>
      </c>
      <c r="J129" s="299">
        <v>411.98333333333341</v>
      </c>
      <c r="K129" s="299">
        <v>423.86666666666673</v>
      </c>
      <c r="L129" s="299">
        <v>432.38333333333344</v>
      </c>
      <c r="M129" s="286">
        <v>415.35</v>
      </c>
      <c r="N129" s="286">
        <v>394.95</v>
      </c>
      <c r="O129" s="301">
        <v>103842000</v>
      </c>
      <c r="P129" s="302">
        <v>-3.7484010900394861E-2</v>
      </c>
    </row>
    <row r="130" spans="1:16" ht="15">
      <c r="A130" s="263">
        <v>120</v>
      </c>
      <c r="B130" s="364" t="s">
        <v>37</v>
      </c>
      <c r="C130" s="476" t="s">
        <v>170</v>
      </c>
      <c r="D130" s="477">
        <v>44252</v>
      </c>
      <c r="E130" s="298">
        <v>27634.85</v>
      </c>
      <c r="F130" s="298">
        <v>27451.633333333331</v>
      </c>
      <c r="G130" s="299">
        <v>26992.666666666664</v>
      </c>
      <c r="H130" s="299">
        <v>26350.483333333334</v>
      </c>
      <c r="I130" s="299">
        <v>25891.516666666666</v>
      </c>
      <c r="J130" s="299">
        <v>28093.816666666662</v>
      </c>
      <c r="K130" s="299">
        <v>28552.783333333329</v>
      </c>
      <c r="L130" s="299">
        <v>29194.96666666666</v>
      </c>
      <c r="M130" s="286">
        <v>27910.6</v>
      </c>
      <c r="N130" s="286">
        <v>26809.45</v>
      </c>
      <c r="O130" s="301">
        <v>148300</v>
      </c>
      <c r="P130" s="302">
        <v>2.0270270270270271E-3</v>
      </c>
    </row>
    <row r="131" spans="1:16" ht="15">
      <c r="A131" s="263">
        <v>121</v>
      </c>
      <c r="B131" s="364" t="s">
        <v>63</v>
      </c>
      <c r="C131" s="476" t="s">
        <v>171</v>
      </c>
      <c r="D131" s="477">
        <v>44252</v>
      </c>
      <c r="E131" s="298">
        <v>1841.8</v>
      </c>
      <c r="F131" s="298">
        <v>1853.1166666666668</v>
      </c>
      <c r="G131" s="299">
        <v>1822.2333333333336</v>
      </c>
      <c r="H131" s="299">
        <v>1802.6666666666667</v>
      </c>
      <c r="I131" s="299">
        <v>1771.7833333333335</v>
      </c>
      <c r="J131" s="299">
        <v>1872.6833333333336</v>
      </c>
      <c r="K131" s="299">
        <v>1903.5666666666668</v>
      </c>
      <c r="L131" s="299">
        <v>1923.1333333333337</v>
      </c>
      <c r="M131" s="286">
        <v>1884</v>
      </c>
      <c r="N131" s="286">
        <v>1833.55</v>
      </c>
      <c r="O131" s="301">
        <v>823350</v>
      </c>
      <c r="P131" s="302">
        <v>-1.33422281521014E-3</v>
      </c>
    </row>
    <row r="132" spans="1:16" ht="15">
      <c r="A132" s="263">
        <v>122</v>
      </c>
      <c r="B132" s="364" t="s">
        <v>78</v>
      </c>
      <c r="C132" s="476" t="s">
        <v>172</v>
      </c>
      <c r="D132" s="477">
        <v>44252</v>
      </c>
      <c r="E132" s="298">
        <v>5506.9</v>
      </c>
      <c r="F132" s="298">
        <v>5541.3166666666666</v>
      </c>
      <c r="G132" s="299">
        <v>5375.583333333333</v>
      </c>
      <c r="H132" s="299">
        <v>5244.2666666666664</v>
      </c>
      <c r="I132" s="299">
        <v>5078.5333333333328</v>
      </c>
      <c r="J132" s="299">
        <v>5672.6333333333332</v>
      </c>
      <c r="K132" s="299">
        <v>5838.3666666666668</v>
      </c>
      <c r="L132" s="299">
        <v>5969.6833333333334</v>
      </c>
      <c r="M132" s="286">
        <v>5707.05</v>
      </c>
      <c r="N132" s="286">
        <v>5410</v>
      </c>
      <c r="O132" s="301">
        <v>307500</v>
      </c>
      <c r="P132" s="302">
        <v>-9.1244920576283708E-2</v>
      </c>
    </row>
    <row r="133" spans="1:16" ht="15">
      <c r="A133" s="263">
        <v>123</v>
      </c>
      <c r="B133" s="364" t="s">
        <v>56</v>
      </c>
      <c r="C133" s="476" t="s">
        <v>173</v>
      </c>
      <c r="D133" s="477">
        <v>44252</v>
      </c>
      <c r="E133" s="298">
        <v>1409.3</v>
      </c>
      <c r="F133" s="298">
        <v>1413.3833333333332</v>
      </c>
      <c r="G133" s="299">
        <v>1375.8666666666663</v>
      </c>
      <c r="H133" s="299">
        <v>1342.4333333333332</v>
      </c>
      <c r="I133" s="299">
        <v>1304.9166666666663</v>
      </c>
      <c r="J133" s="299">
        <v>1446.8166666666664</v>
      </c>
      <c r="K133" s="299">
        <v>1484.3333333333333</v>
      </c>
      <c r="L133" s="299">
        <v>1517.7666666666664</v>
      </c>
      <c r="M133" s="286">
        <v>1450.9</v>
      </c>
      <c r="N133" s="286">
        <v>1379.95</v>
      </c>
      <c r="O133" s="301">
        <v>4312000</v>
      </c>
      <c r="P133" s="302">
        <v>-3.0749865132170474E-2</v>
      </c>
    </row>
    <row r="134" spans="1:16" ht="15">
      <c r="A134" s="263">
        <v>124</v>
      </c>
      <c r="B134" s="364" t="s">
        <v>51</v>
      </c>
      <c r="C134" s="476" t="s">
        <v>175</v>
      </c>
      <c r="D134" s="477">
        <v>44252</v>
      </c>
      <c r="E134" s="298">
        <v>608.70000000000005</v>
      </c>
      <c r="F134" s="298">
        <v>611.18333333333328</v>
      </c>
      <c r="G134" s="299">
        <v>600.06666666666661</v>
      </c>
      <c r="H134" s="299">
        <v>591.43333333333328</v>
      </c>
      <c r="I134" s="299">
        <v>580.31666666666661</v>
      </c>
      <c r="J134" s="299">
        <v>619.81666666666661</v>
      </c>
      <c r="K134" s="299">
        <v>630.93333333333317</v>
      </c>
      <c r="L134" s="299">
        <v>639.56666666666661</v>
      </c>
      <c r="M134" s="286">
        <v>622.29999999999995</v>
      </c>
      <c r="N134" s="286">
        <v>602.54999999999995</v>
      </c>
      <c r="O134" s="301">
        <v>44121000</v>
      </c>
      <c r="P134" s="302">
        <v>-4.3283204852773913E-3</v>
      </c>
    </row>
    <row r="135" spans="1:16" ht="15">
      <c r="A135" s="263">
        <v>125</v>
      </c>
      <c r="B135" s="364" t="s">
        <v>88</v>
      </c>
      <c r="C135" s="476" t="s">
        <v>176</v>
      </c>
      <c r="D135" s="477">
        <v>44252</v>
      </c>
      <c r="E135" s="298">
        <v>505</v>
      </c>
      <c r="F135" s="298">
        <v>507.76666666666665</v>
      </c>
      <c r="G135" s="299">
        <v>494.68333333333328</v>
      </c>
      <c r="H135" s="299">
        <v>484.36666666666662</v>
      </c>
      <c r="I135" s="299">
        <v>471.28333333333325</v>
      </c>
      <c r="J135" s="299">
        <v>518.08333333333326</v>
      </c>
      <c r="K135" s="299">
        <v>531.16666666666674</v>
      </c>
      <c r="L135" s="299">
        <v>541.48333333333335</v>
      </c>
      <c r="M135" s="286">
        <v>520.85</v>
      </c>
      <c r="N135" s="286">
        <v>497.45</v>
      </c>
      <c r="O135" s="301">
        <v>11301000</v>
      </c>
      <c r="P135" s="302">
        <v>1.2226252855031573E-2</v>
      </c>
    </row>
    <row r="136" spans="1:16" ht="15">
      <c r="A136" s="263">
        <v>126</v>
      </c>
      <c r="B136" s="364" t="s">
        <v>177</v>
      </c>
      <c r="C136" s="476" t="s">
        <v>178</v>
      </c>
      <c r="D136" s="477">
        <v>44252</v>
      </c>
      <c r="E136" s="298">
        <v>620.5</v>
      </c>
      <c r="F136" s="298">
        <v>609.53333333333342</v>
      </c>
      <c r="G136" s="299">
        <v>589.16666666666686</v>
      </c>
      <c r="H136" s="299">
        <v>557.83333333333348</v>
      </c>
      <c r="I136" s="299">
        <v>537.46666666666692</v>
      </c>
      <c r="J136" s="299">
        <v>640.86666666666679</v>
      </c>
      <c r="K136" s="299">
        <v>661.23333333333335</v>
      </c>
      <c r="L136" s="299">
        <v>692.56666666666672</v>
      </c>
      <c r="M136" s="286">
        <v>629.9</v>
      </c>
      <c r="N136" s="286">
        <v>578.20000000000005</v>
      </c>
      <c r="O136" s="301">
        <v>10446000</v>
      </c>
      <c r="P136" s="302">
        <v>7.5133799917661587E-2</v>
      </c>
    </row>
    <row r="137" spans="1:16" ht="15">
      <c r="A137" s="263">
        <v>127</v>
      </c>
      <c r="B137" s="364" t="s">
        <v>39</v>
      </c>
      <c r="C137" s="476" t="s">
        <v>806</v>
      </c>
      <c r="D137" s="477">
        <v>44252</v>
      </c>
      <c r="E137" s="298">
        <v>617.75</v>
      </c>
      <c r="F137" s="298">
        <v>618.35</v>
      </c>
      <c r="G137" s="299">
        <v>609.25</v>
      </c>
      <c r="H137" s="299">
        <v>600.75</v>
      </c>
      <c r="I137" s="299">
        <v>591.65</v>
      </c>
      <c r="J137" s="299">
        <v>626.85</v>
      </c>
      <c r="K137" s="299">
        <v>635.95000000000016</v>
      </c>
      <c r="L137" s="299">
        <v>644.45000000000005</v>
      </c>
      <c r="M137" s="286">
        <v>627.45000000000005</v>
      </c>
      <c r="N137" s="286">
        <v>609.85</v>
      </c>
      <c r="O137" s="301">
        <v>14013000</v>
      </c>
      <c r="P137" s="302">
        <v>3.8550501156515033E-4</v>
      </c>
    </row>
    <row r="138" spans="1:16" ht="15">
      <c r="A138" s="263">
        <v>128</v>
      </c>
      <c r="B138" s="364" t="s">
        <v>43</v>
      </c>
      <c r="C138" s="476" t="s">
        <v>180</v>
      </c>
      <c r="D138" s="477">
        <v>44252</v>
      </c>
      <c r="E138" s="298">
        <v>311.75</v>
      </c>
      <c r="F138" s="298">
        <v>311.58333333333331</v>
      </c>
      <c r="G138" s="299">
        <v>301.61666666666662</v>
      </c>
      <c r="H138" s="299">
        <v>291.48333333333329</v>
      </c>
      <c r="I138" s="299">
        <v>281.51666666666659</v>
      </c>
      <c r="J138" s="299">
        <v>321.71666666666664</v>
      </c>
      <c r="K138" s="299">
        <v>331.68333333333334</v>
      </c>
      <c r="L138" s="299">
        <v>341.81666666666666</v>
      </c>
      <c r="M138" s="286">
        <v>321.55</v>
      </c>
      <c r="N138" s="286">
        <v>301.45</v>
      </c>
      <c r="O138" s="301">
        <v>82838100</v>
      </c>
      <c r="P138" s="302">
        <v>-1.571283440568913E-2</v>
      </c>
    </row>
    <row r="139" spans="1:16" ht="15">
      <c r="A139" s="263">
        <v>129</v>
      </c>
      <c r="B139" s="364" t="s">
        <v>42</v>
      </c>
      <c r="C139" s="476" t="s">
        <v>182</v>
      </c>
      <c r="D139" s="477">
        <v>44252</v>
      </c>
      <c r="E139" s="298">
        <v>91.1</v>
      </c>
      <c r="F139" s="298">
        <v>91.766666666666666</v>
      </c>
      <c r="G139" s="299">
        <v>88.633333333333326</v>
      </c>
      <c r="H139" s="299">
        <v>86.166666666666657</v>
      </c>
      <c r="I139" s="299">
        <v>83.033333333333317</v>
      </c>
      <c r="J139" s="299">
        <v>94.233333333333334</v>
      </c>
      <c r="K139" s="299">
        <v>97.366666666666688</v>
      </c>
      <c r="L139" s="299">
        <v>99.833333333333343</v>
      </c>
      <c r="M139" s="286">
        <v>94.9</v>
      </c>
      <c r="N139" s="286">
        <v>89.3</v>
      </c>
      <c r="O139" s="301">
        <v>135391500</v>
      </c>
      <c r="P139" s="302">
        <v>-2.2881018702745723E-3</v>
      </c>
    </row>
    <row r="140" spans="1:16" ht="15">
      <c r="A140" s="263">
        <v>130</v>
      </c>
      <c r="B140" s="364" t="s">
        <v>111</v>
      </c>
      <c r="C140" s="476" t="s">
        <v>183</v>
      </c>
      <c r="D140" s="477">
        <v>44252</v>
      </c>
      <c r="E140" s="298">
        <v>672.1</v>
      </c>
      <c r="F140" s="298">
        <v>675.15</v>
      </c>
      <c r="G140" s="299">
        <v>653.54999999999995</v>
      </c>
      <c r="H140" s="299">
        <v>635</v>
      </c>
      <c r="I140" s="299">
        <v>613.4</v>
      </c>
      <c r="J140" s="299">
        <v>693.69999999999993</v>
      </c>
      <c r="K140" s="299">
        <v>715.30000000000007</v>
      </c>
      <c r="L140" s="299">
        <v>733.84999999999991</v>
      </c>
      <c r="M140" s="286">
        <v>696.75</v>
      </c>
      <c r="N140" s="286">
        <v>656.6</v>
      </c>
      <c r="O140" s="301">
        <v>42817900</v>
      </c>
      <c r="P140" s="302">
        <v>7.1979845643219895E-3</v>
      </c>
    </row>
    <row r="141" spans="1:16" ht="15">
      <c r="A141" s="263">
        <v>131</v>
      </c>
      <c r="B141" s="364" t="s">
        <v>106</v>
      </c>
      <c r="C141" s="476" t="s">
        <v>184</v>
      </c>
      <c r="D141" s="477">
        <v>44252</v>
      </c>
      <c r="E141" s="298">
        <v>3080.2</v>
      </c>
      <c r="F141" s="298">
        <v>3065.65</v>
      </c>
      <c r="G141" s="299">
        <v>3037</v>
      </c>
      <c r="H141" s="299">
        <v>2993.7999999999997</v>
      </c>
      <c r="I141" s="299">
        <v>2965.1499999999996</v>
      </c>
      <c r="J141" s="299">
        <v>3108.8500000000004</v>
      </c>
      <c r="K141" s="299">
        <v>3137.5000000000009</v>
      </c>
      <c r="L141" s="299">
        <v>3180.7000000000007</v>
      </c>
      <c r="M141" s="286">
        <v>3094.3</v>
      </c>
      <c r="N141" s="286">
        <v>3022.45</v>
      </c>
      <c r="O141" s="301">
        <v>7860600</v>
      </c>
      <c r="P141" s="302">
        <v>-2.6996917820936536E-2</v>
      </c>
    </row>
    <row r="142" spans="1:16" ht="15">
      <c r="A142" s="263">
        <v>132</v>
      </c>
      <c r="B142" s="364" t="s">
        <v>106</v>
      </c>
      <c r="C142" s="476" t="s">
        <v>185</v>
      </c>
      <c r="D142" s="477">
        <v>44252</v>
      </c>
      <c r="E142" s="298">
        <v>995.1</v>
      </c>
      <c r="F142" s="298">
        <v>996.98333333333323</v>
      </c>
      <c r="G142" s="299">
        <v>974.11666666666645</v>
      </c>
      <c r="H142" s="299">
        <v>953.13333333333321</v>
      </c>
      <c r="I142" s="299">
        <v>930.26666666666642</v>
      </c>
      <c r="J142" s="299">
        <v>1017.9666666666665</v>
      </c>
      <c r="K142" s="299">
        <v>1040.8333333333333</v>
      </c>
      <c r="L142" s="299">
        <v>1061.8166666666666</v>
      </c>
      <c r="M142" s="286">
        <v>1019.85</v>
      </c>
      <c r="N142" s="286">
        <v>976</v>
      </c>
      <c r="O142" s="301">
        <v>12256800</v>
      </c>
      <c r="P142" s="302">
        <v>6.9999014098392981E-3</v>
      </c>
    </row>
    <row r="143" spans="1:16" ht="15">
      <c r="A143" s="263">
        <v>133</v>
      </c>
      <c r="B143" s="364" t="s">
        <v>49</v>
      </c>
      <c r="C143" s="476" t="s">
        <v>186</v>
      </c>
      <c r="D143" s="477">
        <v>44252</v>
      </c>
      <c r="E143" s="298">
        <v>1429.3</v>
      </c>
      <c r="F143" s="298">
        <v>1430.9166666666667</v>
      </c>
      <c r="G143" s="299">
        <v>1413.1333333333334</v>
      </c>
      <c r="H143" s="299">
        <v>1396.9666666666667</v>
      </c>
      <c r="I143" s="299">
        <v>1379.1833333333334</v>
      </c>
      <c r="J143" s="299">
        <v>1447.0833333333335</v>
      </c>
      <c r="K143" s="299">
        <v>1464.8666666666668</v>
      </c>
      <c r="L143" s="299">
        <v>1481.0333333333335</v>
      </c>
      <c r="M143" s="286">
        <v>1448.7</v>
      </c>
      <c r="N143" s="286">
        <v>1414.75</v>
      </c>
      <c r="O143" s="301">
        <v>7567500</v>
      </c>
      <c r="P143" s="302">
        <v>2.9591836734693878E-2</v>
      </c>
    </row>
    <row r="144" spans="1:16" ht="15">
      <c r="A144" s="263">
        <v>134</v>
      </c>
      <c r="B144" s="364" t="s">
        <v>51</v>
      </c>
      <c r="C144" s="476" t="s">
        <v>187</v>
      </c>
      <c r="D144" s="477">
        <v>44252</v>
      </c>
      <c r="E144" s="298">
        <v>2497.0500000000002</v>
      </c>
      <c r="F144" s="298">
        <v>2497.8833333333332</v>
      </c>
      <c r="G144" s="299">
        <v>2459.1666666666665</v>
      </c>
      <c r="H144" s="299">
        <v>2421.2833333333333</v>
      </c>
      <c r="I144" s="299">
        <v>2382.5666666666666</v>
      </c>
      <c r="J144" s="299">
        <v>2535.7666666666664</v>
      </c>
      <c r="K144" s="299">
        <v>2574.4833333333336</v>
      </c>
      <c r="L144" s="299">
        <v>2612.3666666666663</v>
      </c>
      <c r="M144" s="286">
        <v>2536.6</v>
      </c>
      <c r="N144" s="286">
        <v>2460</v>
      </c>
      <c r="O144" s="301">
        <v>1180000</v>
      </c>
      <c r="P144" s="302">
        <v>1.5927679724494187E-2</v>
      </c>
    </row>
    <row r="145" spans="1:16" ht="15">
      <c r="A145" s="263">
        <v>135</v>
      </c>
      <c r="B145" s="364" t="s">
        <v>42</v>
      </c>
      <c r="C145" s="476" t="s">
        <v>188</v>
      </c>
      <c r="D145" s="477">
        <v>44252</v>
      </c>
      <c r="E145" s="298">
        <v>366.6</v>
      </c>
      <c r="F145" s="298">
        <v>368.76666666666665</v>
      </c>
      <c r="G145" s="299">
        <v>359.58333333333331</v>
      </c>
      <c r="H145" s="299">
        <v>352.56666666666666</v>
      </c>
      <c r="I145" s="299">
        <v>343.38333333333333</v>
      </c>
      <c r="J145" s="299">
        <v>375.7833333333333</v>
      </c>
      <c r="K145" s="299">
        <v>384.9666666666667</v>
      </c>
      <c r="L145" s="299">
        <v>391.98333333333329</v>
      </c>
      <c r="M145" s="286">
        <v>377.95</v>
      </c>
      <c r="N145" s="286">
        <v>361.75</v>
      </c>
      <c r="O145" s="301">
        <v>3507000</v>
      </c>
      <c r="P145" s="302">
        <v>-1.8471872376154493E-2</v>
      </c>
    </row>
    <row r="146" spans="1:16" ht="15">
      <c r="A146" s="263">
        <v>136</v>
      </c>
      <c r="B146" s="364" t="s">
        <v>43</v>
      </c>
      <c r="C146" s="476" t="s">
        <v>189</v>
      </c>
      <c r="D146" s="477">
        <v>44252</v>
      </c>
      <c r="E146" s="298">
        <v>607.75</v>
      </c>
      <c r="F146" s="298">
        <v>609.43333333333339</v>
      </c>
      <c r="G146" s="299">
        <v>598.96666666666681</v>
      </c>
      <c r="H146" s="299">
        <v>590.18333333333339</v>
      </c>
      <c r="I146" s="299">
        <v>579.71666666666681</v>
      </c>
      <c r="J146" s="299">
        <v>618.21666666666681</v>
      </c>
      <c r="K146" s="299">
        <v>628.68333333333351</v>
      </c>
      <c r="L146" s="299">
        <v>637.46666666666681</v>
      </c>
      <c r="M146" s="286">
        <v>619.9</v>
      </c>
      <c r="N146" s="286">
        <v>600.65</v>
      </c>
      <c r="O146" s="301">
        <v>4611600</v>
      </c>
      <c r="P146" s="302">
        <v>-1.2589928057553957E-2</v>
      </c>
    </row>
    <row r="147" spans="1:16" ht="15">
      <c r="A147" s="263">
        <v>137</v>
      </c>
      <c r="B147" s="364" t="s">
        <v>49</v>
      </c>
      <c r="C147" s="476" t="s">
        <v>190</v>
      </c>
      <c r="D147" s="477">
        <v>44252</v>
      </c>
      <c r="E147" s="298">
        <v>1218.3499999999999</v>
      </c>
      <c r="F147" s="298">
        <v>1227.2166666666667</v>
      </c>
      <c r="G147" s="299">
        <v>1203.2833333333333</v>
      </c>
      <c r="H147" s="299">
        <v>1188.2166666666667</v>
      </c>
      <c r="I147" s="299">
        <v>1164.2833333333333</v>
      </c>
      <c r="J147" s="299">
        <v>1242.2833333333333</v>
      </c>
      <c r="K147" s="299">
        <v>1266.2166666666667</v>
      </c>
      <c r="L147" s="299">
        <v>1281.2833333333333</v>
      </c>
      <c r="M147" s="286">
        <v>1251.1500000000001</v>
      </c>
      <c r="N147" s="286">
        <v>1212.1500000000001</v>
      </c>
      <c r="O147" s="301">
        <v>1323000</v>
      </c>
      <c r="P147" s="302">
        <v>2.8291621327529923E-2</v>
      </c>
    </row>
    <row r="148" spans="1:16" ht="15">
      <c r="A148" s="263">
        <v>138</v>
      </c>
      <c r="B148" s="364" t="s">
        <v>37</v>
      </c>
      <c r="C148" s="476" t="s">
        <v>192</v>
      </c>
      <c r="D148" s="477">
        <v>44252</v>
      </c>
      <c r="E148" s="298">
        <v>6224.65</v>
      </c>
      <c r="F148" s="298">
        <v>6247.0166666666673</v>
      </c>
      <c r="G148" s="299">
        <v>6160.2333333333345</v>
      </c>
      <c r="H148" s="299">
        <v>6095.8166666666675</v>
      </c>
      <c r="I148" s="299">
        <v>6009.0333333333347</v>
      </c>
      <c r="J148" s="299">
        <v>6311.4333333333343</v>
      </c>
      <c r="K148" s="299">
        <v>6398.2166666666672</v>
      </c>
      <c r="L148" s="299">
        <v>6462.6333333333341</v>
      </c>
      <c r="M148" s="286">
        <v>6333.8</v>
      </c>
      <c r="N148" s="286">
        <v>6182.6</v>
      </c>
      <c r="O148" s="301">
        <v>1473400</v>
      </c>
      <c r="P148" s="302">
        <v>1.9512870190977027E-2</v>
      </c>
    </row>
    <row r="149" spans="1:16" ht="15">
      <c r="A149" s="263">
        <v>139</v>
      </c>
      <c r="B149" s="364" t="s">
        <v>177</v>
      </c>
      <c r="C149" s="476" t="s">
        <v>194</v>
      </c>
      <c r="D149" s="477">
        <v>44252</v>
      </c>
      <c r="E149" s="298">
        <v>553</v>
      </c>
      <c r="F149" s="298">
        <v>553.6</v>
      </c>
      <c r="G149" s="299">
        <v>540.05000000000007</v>
      </c>
      <c r="H149" s="299">
        <v>527.1</v>
      </c>
      <c r="I149" s="299">
        <v>513.55000000000007</v>
      </c>
      <c r="J149" s="299">
        <v>566.55000000000007</v>
      </c>
      <c r="K149" s="299">
        <v>580.1</v>
      </c>
      <c r="L149" s="299">
        <v>593.05000000000007</v>
      </c>
      <c r="M149" s="286">
        <v>567.15</v>
      </c>
      <c r="N149" s="286">
        <v>540.65</v>
      </c>
      <c r="O149" s="301">
        <v>19867900</v>
      </c>
      <c r="P149" s="302">
        <v>5.1317328197014518E-2</v>
      </c>
    </row>
    <row r="150" spans="1:16" ht="15">
      <c r="A150" s="263">
        <v>140</v>
      </c>
      <c r="B150" s="364" t="s">
        <v>111</v>
      </c>
      <c r="C150" s="476" t="s">
        <v>195</v>
      </c>
      <c r="D150" s="477">
        <v>44252</v>
      </c>
      <c r="E150" s="298">
        <v>191.6</v>
      </c>
      <c r="F150" s="298">
        <v>191.31666666666669</v>
      </c>
      <c r="G150" s="299">
        <v>186.28333333333339</v>
      </c>
      <c r="H150" s="299">
        <v>180.9666666666667</v>
      </c>
      <c r="I150" s="299">
        <v>175.93333333333339</v>
      </c>
      <c r="J150" s="299">
        <v>196.63333333333338</v>
      </c>
      <c r="K150" s="299">
        <v>201.66666666666669</v>
      </c>
      <c r="L150" s="299">
        <v>206.98333333333338</v>
      </c>
      <c r="M150" s="286">
        <v>196.35</v>
      </c>
      <c r="N150" s="286">
        <v>186</v>
      </c>
      <c r="O150" s="301">
        <v>96943200</v>
      </c>
      <c r="P150" s="302">
        <v>4.0527051307646236E-2</v>
      </c>
    </row>
    <row r="151" spans="1:16" ht="15">
      <c r="A151" s="263">
        <v>141</v>
      </c>
      <c r="B151" s="364" t="s">
        <v>63</v>
      </c>
      <c r="C151" s="476" t="s">
        <v>196</v>
      </c>
      <c r="D151" s="477">
        <v>44252</v>
      </c>
      <c r="E151" s="298">
        <v>1004</v>
      </c>
      <c r="F151" s="298">
        <v>1011.0166666666668</v>
      </c>
      <c r="G151" s="299">
        <v>987.18333333333362</v>
      </c>
      <c r="H151" s="299">
        <v>970.3666666666669</v>
      </c>
      <c r="I151" s="299">
        <v>946.53333333333376</v>
      </c>
      <c r="J151" s="299">
        <v>1027.8333333333335</v>
      </c>
      <c r="K151" s="299">
        <v>1051.6666666666667</v>
      </c>
      <c r="L151" s="299">
        <v>1068.4833333333333</v>
      </c>
      <c r="M151" s="286">
        <v>1034.8499999999999</v>
      </c>
      <c r="N151" s="286">
        <v>994.2</v>
      </c>
      <c r="O151" s="301">
        <v>2726000</v>
      </c>
      <c r="P151" s="302">
        <v>-8.0058224163027658E-3</v>
      </c>
    </row>
    <row r="152" spans="1:16" ht="15">
      <c r="A152" s="263">
        <v>142</v>
      </c>
      <c r="B152" s="364" t="s">
        <v>106</v>
      </c>
      <c r="C152" s="476" t="s">
        <v>197</v>
      </c>
      <c r="D152" s="477">
        <v>44252</v>
      </c>
      <c r="E152" s="298">
        <v>431.1</v>
      </c>
      <c r="F152" s="298">
        <v>431.65000000000003</v>
      </c>
      <c r="G152" s="299">
        <v>426.55000000000007</v>
      </c>
      <c r="H152" s="299">
        <v>422.00000000000006</v>
      </c>
      <c r="I152" s="299">
        <v>416.90000000000009</v>
      </c>
      <c r="J152" s="299">
        <v>436.20000000000005</v>
      </c>
      <c r="K152" s="299">
        <v>441.30000000000007</v>
      </c>
      <c r="L152" s="299">
        <v>445.85</v>
      </c>
      <c r="M152" s="286">
        <v>436.75</v>
      </c>
      <c r="N152" s="286">
        <v>427.1</v>
      </c>
      <c r="O152" s="301">
        <v>33843200</v>
      </c>
      <c r="P152" s="302">
        <v>-1.0386450828108917E-2</v>
      </c>
    </row>
    <row r="153" spans="1:16" ht="15">
      <c r="A153" s="263">
        <v>143</v>
      </c>
      <c r="B153" s="364" t="s">
        <v>88</v>
      </c>
      <c r="C153" s="476" t="s">
        <v>199</v>
      </c>
      <c r="D153" s="477">
        <v>44252</v>
      </c>
      <c r="E153" s="298">
        <v>208.6</v>
      </c>
      <c r="F153" s="298">
        <v>209.38333333333333</v>
      </c>
      <c r="G153" s="299">
        <v>204.71666666666664</v>
      </c>
      <c r="H153" s="299">
        <v>200.83333333333331</v>
      </c>
      <c r="I153" s="299">
        <v>196.16666666666663</v>
      </c>
      <c r="J153" s="299">
        <v>213.26666666666665</v>
      </c>
      <c r="K153" s="299">
        <v>217.93333333333334</v>
      </c>
      <c r="L153" s="299">
        <v>221.81666666666666</v>
      </c>
      <c r="M153" s="286">
        <v>214.05</v>
      </c>
      <c r="N153" s="286">
        <v>205.5</v>
      </c>
      <c r="O153" s="301">
        <v>38109000</v>
      </c>
      <c r="P153" s="302">
        <v>2.8916248177547385E-2</v>
      </c>
    </row>
    <row r="154" spans="1:16">
      <c r="A154" s="263">
        <v>144</v>
      </c>
      <c r="B154" s="278"/>
    </row>
    <row r="155" spans="1:16">
      <c r="A155" s="263">
        <v>145</v>
      </c>
      <c r="B155" s="278"/>
      <c r="C155" s="274"/>
      <c r="D155" s="274"/>
      <c r="E155" s="274"/>
      <c r="F155" s="273"/>
      <c r="G155" s="273"/>
      <c r="H155" s="273"/>
      <c r="I155" s="273"/>
      <c r="J155" s="273"/>
      <c r="K155" s="273"/>
      <c r="L155" s="273"/>
      <c r="M155" s="273"/>
    </row>
    <row r="156" spans="1:16">
      <c r="A156" s="263">
        <v>146</v>
      </c>
      <c r="B156" s="278"/>
      <c r="C156" s="274"/>
      <c r="D156" s="274"/>
      <c r="E156" s="274"/>
      <c r="F156" s="273"/>
      <c r="G156" s="273"/>
      <c r="H156" s="273"/>
      <c r="I156" s="273"/>
      <c r="J156" s="273"/>
      <c r="K156" s="273"/>
      <c r="L156" s="273"/>
      <c r="M156" s="273"/>
    </row>
    <row r="157" spans="1:16">
      <c r="A157" s="263">
        <v>147</v>
      </c>
      <c r="B157" s="278"/>
      <c r="C157" s="274"/>
      <c r="D157" s="274"/>
      <c r="E157" s="274"/>
      <c r="F157" s="273"/>
      <c r="G157" s="273"/>
      <c r="H157" s="273"/>
      <c r="I157" s="273"/>
      <c r="J157" s="273"/>
      <c r="K157" s="273"/>
      <c r="L157" s="273"/>
      <c r="M157" s="273"/>
    </row>
    <row r="158" spans="1:16">
      <c r="A158" s="263"/>
      <c r="C158" s="274"/>
      <c r="D158" s="274"/>
      <c r="E158" s="274"/>
      <c r="F158" s="273"/>
      <c r="G158" s="273"/>
      <c r="H158" s="273"/>
      <c r="I158" s="273"/>
      <c r="J158" s="273"/>
      <c r="K158" s="273"/>
      <c r="L158" s="273"/>
      <c r="M158" s="273"/>
    </row>
    <row r="159" spans="1:16">
      <c r="A159" s="263"/>
      <c r="B159" s="282"/>
      <c r="C159" s="274"/>
      <c r="D159" s="274"/>
      <c r="E159" s="274"/>
      <c r="F159" s="273"/>
      <c r="G159" s="273"/>
      <c r="H159" s="273"/>
      <c r="I159" s="273"/>
      <c r="J159" s="273"/>
      <c r="K159" s="273"/>
      <c r="L159" s="273"/>
      <c r="M159" s="273"/>
    </row>
    <row r="160" spans="1:16">
      <c r="A160" s="263"/>
      <c r="B160" s="303"/>
      <c r="C160" s="274"/>
      <c r="D160" s="274"/>
      <c r="E160" s="274"/>
      <c r="F160" s="273"/>
      <c r="G160" s="273"/>
      <c r="H160" s="273"/>
      <c r="I160" s="273"/>
      <c r="J160" s="273"/>
      <c r="K160" s="273"/>
      <c r="L160" s="273"/>
      <c r="M160" s="273"/>
    </row>
    <row r="161" spans="1:13">
      <c r="A161" s="263"/>
      <c r="B161" s="303"/>
      <c r="D161" s="303"/>
      <c r="E161" s="303"/>
      <c r="F161" s="305"/>
      <c r="G161" s="305"/>
      <c r="H161" s="273"/>
      <c r="I161" s="305"/>
      <c r="J161" s="305"/>
      <c r="K161" s="305"/>
      <c r="L161" s="305"/>
      <c r="M161" s="305"/>
    </row>
    <row r="162" spans="1:13">
      <c r="A162" s="263"/>
      <c r="B162" s="303"/>
      <c r="D162" s="303"/>
      <c r="E162" s="303"/>
      <c r="F162" s="305"/>
      <c r="G162" s="305"/>
      <c r="H162" s="305"/>
      <c r="I162" s="305"/>
      <c r="J162" s="305"/>
      <c r="K162" s="305"/>
      <c r="L162" s="305"/>
      <c r="M162" s="305"/>
    </row>
    <row r="163" spans="1:13">
      <c r="A163" s="263"/>
      <c r="B163" s="304"/>
      <c r="D163" s="304"/>
      <c r="E163" s="304"/>
      <c r="F163" s="305"/>
      <c r="G163" s="305"/>
      <c r="H163" s="305"/>
      <c r="I163" s="305"/>
      <c r="J163" s="305"/>
      <c r="K163" s="305"/>
      <c r="L163" s="305"/>
      <c r="M163" s="305"/>
    </row>
    <row r="164" spans="1:13">
      <c r="A164" s="263"/>
      <c r="B164" s="304"/>
      <c r="D164" s="304"/>
      <c r="E164" s="304"/>
      <c r="F164" s="305"/>
      <c r="G164" s="305"/>
      <c r="H164" s="305"/>
      <c r="I164" s="305"/>
      <c r="J164" s="305"/>
      <c r="K164" s="305"/>
      <c r="L164" s="305"/>
      <c r="M164" s="305"/>
    </row>
    <row r="165" spans="1:13">
      <c r="A165" s="263"/>
      <c r="B165" s="304"/>
      <c r="D165" s="304"/>
      <c r="E165" s="304"/>
      <c r="F165" s="305"/>
      <c r="G165" s="305"/>
      <c r="H165" s="305"/>
      <c r="I165" s="305"/>
      <c r="J165" s="305"/>
      <c r="K165" s="305"/>
      <c r="L165" s="305"/>
      <c r="M165" s="305"/>
    </row>
    <row r="166" spans="1:13">
      <c r="A166" s="263"/>
      <c r="B166" s="304"/>
      <c r="D166" s="304"/>
      <c r="E166" s="304"/>
      <c r="F166" s="305"/>
      <c r="G166" s="305"/>
      <c r="H166" s="305"/>
      <c r="I166" s="305"/>
      <c r="J166" s="305"/>
      <c r="K166" s="305"/>
      <c r="L166" s="305"/>
      <c r="M166" s="305"/>
    </row>
    <row r="167" spans="1:13">
      <c r="A167" s="272"/>
      <c r="B167" s="304"/>
      <c r="D167" s="304"/>
      <c r="E167" s="304"/>
      <c r="F167" s="305"/>
      <c r="G167" s="305"/>
      <c r="H167" s="305"/>
      <c r="I167" s="305"/>
      <c r="J167" s="305"/>
      <c r="K167" s="305"/>
      <c r="L167" s="305"/>
      <c r="M167" s="305"/>
    </row>
    <row r="168" spans="1:13">
      <c r="A168" s="272"/>
      <c r="B168" s="304"/>
      <c r="D168" s="304"/>
      <c r="E168" s="304"/>
      <c r="F168" s="305"/>
      <c r="G168" s="305"/>
      <c r="H168" s="305"/>
      <c r="I168" s="305"/>
      <c r="J168" s="305"/>
      <c r="K168" s="305"/>
      <c r="L168" s="305"/>
      <c r="M168" s="305"/>
    </row>
    <row r="169" spans="1:13">
      <c r="H169" s="305"/>
    </row>
    <row r="175" spans="1:13">
      <c r="A175" s="278" t="s">
        <v>200</v>
      </c>
    </row>
    <row r="176" spans="1:13">
      <c r="A176" s="278" t="s">
        <v>201</v>
      </c>
    </row>
    <row r="177" spans="1:1">
      <c r="A177" s="278" t="s">
        <v>202</v>
      </c>
    </row>
    <row r="178" spans="1:1">
      <c r="A178" s="278" t="s">
        <v>203</v>
      </c>
    </row>
    <row r="179" spans="1:1">
      <c r="A179" s="278" t="s">
        <v>204</v>
      </c>
    </row>
    <row r="181" spans="1:1">
      <c r="A181" s="282" t="s">
        <v>205</v>
      </c>
    </row>
    <row r="182" spans="1:1">
      <c r="A182" s="303" t="s">
        <v>206</v>
      </c>
    </row>
    <row r="183" spans="1:1">
      <c r="A183" s="303" t="s">
        <v>207</v>
      </c>
    </row>
    <row r="184" spans="1:1">
      <c r="A184" s="303" t="s">
        <v>208</v>
      </c>
    </row>
    <row r="185" spans="1:1">
      <c r="A185" s="304" t="s">
        <v>209</v>
      </c>
    </row>
    <row r="186" spans="1:1">
      <c r="A186" s="304" t="s">
        <v>210</v>
      </c>
    </row>
    <row r="187" spans="1:1">
      <c r="A187" s="304" t="s">
        <v>211</v>
      </c>
    </row>
    <row r="188" spans="1:1">
      <c r="A188" s="304" t="s">
        <v>212</v>
      </c>
    </row>
    <row r="189" spans="1:1">
      <c r="A189" s="304" t="s">
        <v>213</v>
      </c>
    </row>
    <row r="190" spans="1:1">
      <c r="A190" s="304" t="s">
        <v>214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B8" sqref="B8:B9"/>
    </sheetView>
  </sheetViews>
  <sheetFormatPr defaultColWidth="9.28515625" defaultRowHeight="12.75"/>
  <cols>
    <col min="1" max="1" width="5.85546875" style="8" customWidth="1"/>
    <col min="2" max="2" width="14.28515625" style="8" customWidth="1"/>
    <col min="3" max="3" width="9" style="8" customWidth="1"/>
    <col min="4" max="4" width="9.5703125" style="8" customWidth="1"/>
    <col min="5" max="11" width="9.85546875" style="8" customWidth="1"/>
    <col min="12" max="12" width="9.85546875" style="281" customWidth="1"/>
    <col min="13" max="13" width="12.7109375" style="8" customWidth="1"/>
    <col min="14" max="16384" width="9.28515625" style="8"/>
  </cols>
  <sheetData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87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87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87"/>
      <c r="M4" s="255"/>
      <c r="N4" s="255"/>
      <c r="O4" s="255"/>
    </row>
    <row r="5" spans="1:15" ht="25.5" customHeight="1">
      <c r="M5" s="246" t="s">
        <v>14</v>
      </c>
    </row>
    <row r="6" spans="1:15">
      <c r="A6" s="282" t="s">
        <v>15</v>
      </c>
      <c r="K6" s="266">
        <f>Main!B10</f>
        <v>44249</v>
      </c>
    </row>
    <row r="7" spans="1:15">
      <c r="A7"/>
    </row>
    <row r="8" spans="1:15" ht="28.5" customHeight="1">
      <c r="A8" s="577" t="s">
        <v>16</v>
      </c>
      <c r="B8" s="578" t="s">
        <v>18</v>
      </c>
      <c r="C8" s="576" t="s">
        <v>19</v>
      </c>
      <c r="D8" s="576" t="s">
        <v>20</v>
      </c>
      <c r="E8" s="576" t="s">
        <v>21</v>
      </c>
      <c r="F8" s="576"/>
      <c r="G8" s="576"/>
      <c r="H8" s="576" t="s">
        <v>22</v>
      </c>
      <c r="I8" s="576"/>
      <c r="J8" s="576"/>
      <c r="K8" s="260"/>
      <c r="L8" s="268"/>
      <c r="M8" s="268"/>
    </row>
    <row r="9" spans="1:15" ht="36" customHeight="1">
      <c r="A9" s="572"/>
      <c r="B9" s="574"/>
      <c r="C9" s="579" t="s">
        <v>23</v>
      </c>
      <c r="D9" s="579"/>
      <c r="E9" s="262" t="s">
        <v>24</v>
      </c>
      <c r="F9" s="262" t="s">
        <v>25</v>
      </c>
      <c r="G9" s="262" t="s">
        <v>26</v>
      </c>
      <c r="H9" s="262" t="s">
        <v>27</v>
      </c>
      <c r="I9" s="262" t="s">
        <v>28</v>
      </c>
      <c r="J9" s="262" t="s">
        <v>29</v>
      </c>
      <c r="K9" s="262" t="s">
        <v>30</v>
      </c>
      <c r="L9" s="288" t="s">
        <v>31</v>
      </c>
      <c r="M9" s="270" t="s">
        <v>215</v>
      </c>
    </row>
    <row r="10" spans="1:15">
      <c r="A10" s="283">
        <v>1</v>
      </c>
      <c r="B10" s="263" t="s">
        <v>216</v>
      </c>
      <c r="C10" s="284">
        <v>14981.75</v>
      </c>
      <c r="D10" s="285">
        <v>15008</v>
      </c>
      <c r="E10" s="285">
        <v>14871.95</v>
      </c>
      <c r="F10" s="285">
        <v>14762.150000000001</v>
      </c>
      <c r="G10" s="285">
        <v>14626.100000000002</v>
      </c>
      <c r="H10" s="285">
        <v>15117.8</v>
      </c>
      <c r="I10" s="285">
        <v>15253.849999999999</v>
      </c>
      <c r="J10" s="285">
        <v>15363.649999999998</v>
      </c>
      <c r="K10" s="284">
        <v>15144.05</v>
      </c>
      <c r="L10" s="284">
        <v>14898.2</v>
      </c>
      <c r="M10" s="289"/>
    </row>
    <row r="11" spans="1:15">
      <c r="A11" s="283">
        <v>2</v>
      </c>
      <c r="B11" s="263" t="s">
        <v>217</v>
      </c>
      <c r="C11" s="286">
        <v>35841.599999999999</v>
      </c>
      <c r="D11" s="265">
        <v>36027.466666666667</v>
      </c>
      <c r="E11" s="265">
        <v>35398.733333333337</v>
      </c>
      <c r="F11" s="265">
        <v>34955.866666666669</v>
      </c>
      <c r="G11" s="265">
        <v>34327.133333333339</v>
      </c>
      <c r="H11" s="265">
        <v>36470.333333333336</v>
      </c>
      <c r="I11" s="265">
        <v>37099.066666666658</v>
      </c>
      <c r="J11" s="265">
        <v>37541.933333333334</v>
      </c>
      <c r="K11" s="286">
        <v>36656.199999999997</v>
      </c>
      <c r="L11" s="286">
        <v>35584.6</v>
      </c>
      <c r="M11" s="289"/>
    </row>
    <row r="12" spans="1:15">
      <c r="A12" s="283">
        <v>3</v>
      </c>
      <c r="B12" s="271" t="s">
        <v>218</v>
      </c>
      <c r="C12" s="286">
        <v>1806.7</v>
      </c>
      <c r="D12" s="265">
        <v>1817.8500000000001</v>
      </c>
      <c r="E12" s="265">
        <v>1776.7500000000002</v>
      </c>
      <c r="F12" s="265">
        <v>1746.8000000000002</v>
      </c>
      <c r="G12" s="265">
        <v>1705.7000000000003</v>
      </c>
      <c r="H12" s="265">
        <v>1847.8000000000002</v>
      </c>
      <c r="I12" s="265">
        <v>1888.9</v>
      </c>
      <c r="J12" s="265">
        <v>1918.8500000000001</v>
      </c>
      <c r="K12" s="286">
        <v>1858.95</v>
      </c>
      <c r="L12" s="286">
        <v>1787.9</v>
      </c>
      <c r="M12" s="289"/>
    </row>
    <row r="13" spans="1:15">
      <c r="A13" s="283">
        <v>4</v>
      </c>
      <c r="B13" s="263" t="s">
        <v>219</v>
      </c>
      <c r="C13" s="286">
        <v>4159.8500000000004</v>
      </c>
      <c r="D13" s="265">
        <v>4174.8833333333341</v>
      </c>
      <c r="E13" s="265">
        <v>4118.2666666666682</v>
      </c>
      <c r="F13" s="265">
        <v>4076.6833333333343</v>
      </c>
      <c r="G13" s="265">
        <v>4020.0666666666684</v>
      </c>
      <c r="H13" s="265">
        <v>4216.4666666666681</v>
      </c>
      <c r="I13" s="265">
        <v>4273.0833333333348</v>
      </c>
      <c r="J13" s="265">
        <v>4314.6666666666679</v>
      </c>
      <c r="K13" s="286">
        <v>4231.5</v>
      </c>
      <c r="L13" s="286">
        <v>4133.3</v>
      </c>
      <c r="M13" s="289"/>
    </row>
    <row r="14" spans="1:15">
      <c r="A14" s="283">
        <v>5</v>
      </c>
      <c r="B14" s="263" t="s">
        <v>220</v>
      </c>
      <c r="C14" s="286">
        <v>25503.200000000001</v>
      </c>
      <c r="D14" s="265">
        <v>25490.616666666669</v>
      </c>
      <c r="E14" s="265">
        <v>25305.233333333337</v>
      </c>
      <c r="F14" s="265">
        <v>25107.26666666667</v>
      </c>
      <c r="G14" s="265">
        <v>24921.883333333339</v>
      </c>
      <c r="H14" s="265">
        <v>25688.583333333336</v>
      </c>
      <c r="I14" s="265">
        <v>25873.966666666667</v>
      </c>
      <c r="J14" s="265">
        <v>26071.933333333334</v>
      </c>
      <c r="K14" s="286">
        <v>25676</v>
      </c>
      <c r="L14" s="286">
        <v>25292.65</v>
      </c>
      <c r="M14" s="289"/>
    </row>
    <row r="15" spans="1:15">
      <c r="A15" s="283">
        <v>6</v>
      </c>
      <c r="B15" s="263" t="s">
        <v>221</v>
      </c>
      <c r="C15" s="286">
        <v>3167.25</v>
      </c>
      <c r="D15" s="265">
        <v>3182.7666666666664</v>
      </c>
      <c r="E15" s="265">
        <v>3112.2333333333327</v>
      </c>
      <c r="F15" s="265">
        <v>3057.2166666666662</v>
      </c>
      <c r="G15" s="265">
        <v>2986.6833333333325</v>
      </c>
      <c r="H15" s="265">
        <v>3237.7833333333328</v>
      </c>
      <c r="I15" s="265">
        <v>3308.3166666666666</v>
      </c>
      <c r="J15" s="265">
        <v>3363.333333333333</v>
      </c>
      <c r="K15" s="286">
        <v>3253.3</v>
      </c>
      <c r="L15" s="286">
        <v>3127.75</v>
      </c>
      <c r="M15" s="289"/>
    </row>
    <row r="16" spans="1:15">
      <c r="A16" s="283">
        <v>7</v>
      </c>
      <c r="B16" s="263" t="s">
        <v>222</v>
      </c>
      <c r="C16" s="286">
        <v>6767.75</v>
      </c>
      <c r="D16" s="265">
        <v>6800.6833333333334</v>
      </c>
      <c r="E16" s="265">
        <v>6655.8166666666666</v>
      </c>
      <c r="F16" s="265">
        <v>6543.8833333333332</v>
      </c>
      <c r="G16" s="265">
        <v>6399.0166666666664</v>
      </c>
      <c r="H16" s="265">
        <v>6912.6166666666668</v>
      </c>
      <c r="I16" s="265">
        <v>7057.4833333333336</v>
      </c>
      <c r="J16" s="265">
        <v>7169.416666666667</v>
      </c>
      <c r="K16" s="286">
        <v>6945.55</v>
      </c>
      <c r="L16" s="286">
        <v>6688.75</v>
      </c>
      <c r="M16" s="289"/>
    </row>
    <row r="17" spans="1:13">
      <c r="A17" s="283">
        <v>8</v>
      </c>
      <c r="B17" s="263" t="s">
        <v>38</v>
      </c>
      <c r="C17" s="263">
        <v>1747.35</v>
      </c>
      <c r="D17" s="265">
        <v>1761.5333333333335</v>
      </c>
      <c r="E17" s="265">
        <v>1721.3166666666671</v>
      </c>
      <c r="F17" s="265">
        <v>1695.2833333333335</v>
      </c>
      <c r="G17" s="265">
        <v>1655.0666666666671</v>
      </c>
      <c r="H17" s="265">
        <v>1787.5666666666671</v>
      </c>
      <c r="I17" s="265">
        <v>1827.7833333333338</v>
      </c>
      <c r="J17" s="265">
        <v>1853.8166666666671</v>
      </c>
      <c r="K17" s="263">
        <v>1801.75</v>
      </c>
      <c r="L17" s="263">
        <v>1735.5</v>
      </c>
      <c r="M17" s="263">
        <v>7.6784800000000004</v>
      </c>
    </row>
    <row r="18" spans="1:13">
      <c r="A18" s="283">
        <v>9</v>
      </c>
      <c r="B18" s="263" t="s">
        <v>223</v>
      </c>
      <c r="C18" s="263">
        <v>1109</v>
      </c>
      <c r="D18" s="265">
        <v>1108.0999999999999</v>
      </c>
      <c r="E18" s="265">
        <v>1084.4999999999998</v>
      </c>
      <c r="F18" s="265">
        <v>1059.9999999999998</v>
      </c>
      <c r="G18" s="265">
        <v>1036.3999999999996</v>
      </c>
      <c r="H18" s="265">
        <v>1132.5999999999999</v>
      </c>
      <c r="I18" s="265">
        <v>1156.2000000000003</v>
      </c>
      <c r="J18" s="265">
        <v>1180.7</v>
      </c>
      <c r="K18" s="263">
        <v>1131.7</v>
      </c>
      <c r="L18" s="263">
        <v>1083.5999999999999</v>
      </c>
      <c r="M18" s="263">
        <v>5.5374699999999999</v>
      </c>
    </row>
    <row r="19" spans="1:13">
      <c r="A19" s="283">
        <v>10</v>
      </c>
      <c r="B19" s="263" t="s">
        <v>736</v>
      </c>
      <c r="C19" s="264">
        <v>1187.9000000000001</v>
      </c>
      <c r="D19" s="265">
        <v>1201.5333333333335</v>
      </c>
      <c r="E19" s="265">
        <v>1163.166666666667</v>
      </c>
      <c r="F19" s="265">
        <v>1138.4333333333334</v>
      </c>
      <c r="G19" s="265">
        <v>1100.0666666666668</v>
      </c>
      <c r="H19" s="265">
        <v>1226.2666666666671</v>
      </c>
      <c r="I19" s="265">
        <v>1264.6333333333334</v>
      </c>
      <c r="J19" s="265">
        <v>1289.3666666666672</v>
      </c>
      <c r="K19" s="263">
        <v>1239.9000000000001</v>
      </c>
      <c r="L19" s="263">
        <v>1176.8</v>
      </c>
      <c r="M19" s="263">
        <v>3.10371</v>
      </c>
    </row>
    <row r="20" spans="1:13">
      <c r="A20" s="283">
        <v>11</v>
      </c>
      <c r="B20" s="263" t="s">
        <v>289</v>
      </c>
      <c r="C20" s="263">
        <v>14716.3</v>
      </c>
      <c r="D20" s="265">
        <v>14772.1</v>
      </c>
      <c r="E20" s="265">
        <v>14594.2</v>
      </c>
      <c r="F20" s="265">
        <v>14472.1</v>
      </c>
      <c r="G20" s="265">
        <v>14294.2</v>
      </c>
      <c r="H20" s="265">
        <v>14894.2</v>
      </c>
      <c r="I20" s="265">
        <v>15072.099999999999</v>
      </c>
      <c r="J20" s="265">
        <v>15194.2</v>
      </c>
      <c r="K20" s="263">
        <v>14950</v>
      </c>
      <c r="L20" s="263">
        <v>14650</v>
      </c>
      <c r="M20" s="263">
        <v>9.4070000000000001E-2</v>
      </c>
    </row>
    <row r="21" spans="1:13">
      <c r="A21" s="283">
        <v>12</v>
      </c>
      <c r="B21" s="263" t="s">
        <v>40</v>
      </c>
      <c r="C21" s="263">
        <v>781.9</v>
      </c>
      <c r="D21" s="265">
        <v>780.80000000000007</v>
      </c>
      <c r="E21" s="265">
        <v>730.60000000000014</v>
      </c>
      <c r="F21" s="265">
        <v>679.30000000000007</v>
      </c>
      <c r="G21" s="265">
        <v>629.10000000000014</v>
      </c>
      <c r="H21" s="265">
        <v>832.10000000000014</v>
      </c>
      <c r="I21" s="265">
        <v>882.30000000000018</v>
      </c>
      <c r="J21" s="265">
        <v>933.60000000000014</v>
      </c>
      <c r="K21" s="263">
        <v>831</v>
      </c>
      <c r="L21" s="263">
        <v>729.5</v>
      </c>
      <c r="M21" s="263">
        <v>202.10882000000001</v>
      </c>
    </row>
    <row r="22" spans="1:13">
      <c r="A22" s="283">
        <v>13</v>
      </c>
      <c r="B22" s="263" t="s">
        <v>290</v>
      </c>
      <c r="C22" s="263">
        <v>1117.7</v>
      </c>
      <c r="D22" s="265">
        <v>1104.9166666666667</v>
      </c>
      <c r="E22" s="265">
        <v>1081.8333333333335</v>
      </c>
      <c r="F22" s="265">
        <v>1045.9666666666667</v>
      </c>
      <c r="G22" s="265">
        <v>1022.8833333333334</v>
      </c>
      <c r="H22" s="265">
        <v>1140.7833333333335</v>
      </c>
      <c r="I22" s="265">
        <v>1163.866666666667</v>
      </c>
      <c r="J22" s="265">
        <v>1199.7333333333336</v>
      </c>
      <c r="K22" s="263">
        <v>1128</v>
      </c>
      <c r="L22" s="263">
        <v>1069.05</v>
      </c>
      <c r="M22" s="263">
        <v>10.04331</v>
      </c>
    </row>
    <row r="23" spans="1:13">
      <c r="A23" s="283">
        <v>14</v>
      </c>
      <c r="B23" s="263" t="s">
        <v>41</v>
      </c>
      <c r="C23" s="263">
        <v>653.5</v>
      </c>
      <c r="D23" s="265">
        <v>652.93333333333339</v>
      </c>
      <c r="E23" s="265">
        <v>629.21666666666681</v>
      </c>
      <c r="F23" s="265">
        <v>604.93333333333339</v>
      </c>
      <c r="G23" s="265">
        <v>581.21666666666681</v>
      </c>
      <c r="H23" s="265">
        <v>677.21666666666681</v>
      </c>
      <c r="I23" s="265">
        <v>700.93333333333351</v>
      </c>
      <c r="J23" s="265">
        <v>725.21666666666681</v>
      </c>
      <c r="K23" s="263">
        <v>676.65</v>
      </c>
      <c r="L23" s="263">
        <v>628.65</v>
      </c>
      <c r="M23" s="263">
        <v>175.53743</v>
      </c>
    </row>
    <row r="24" spans="1:13">
      <c r="A24" s="283">
        <v>15</v>
      </c>
      <c r="B24" s="263" t="s">
        <v>837</v>
      </c>
      <c r="C24" s="263">
        <v>497.65</v>
      </c>
      <c r="D24" s="265">
        <v>492.06666666666661</v>
      </c>
      <c r="E24" s="265">
        <v>464.23333333333323</v>
      </c>
      <c r="F24" s="265">
        <v>430.81666666666661</v>
      </c>
      <c r="G24" s="265">
        <v>402.98333333333323</v>
      </c>
      <c r="H24" s="265">
        <v>525.48333333333323</v>
      </c>
      <c r="I24" s="265">
        <v>553.31666666666661</v>
      </c>
      <c r="J24" s="265">
        <v>586.73333333333323</v>
      </c>
      <c r="K24" s="263">
        <v>519.9</v>
      </c>
      <c r="L24" s="263">
        <v>458.65</v>
      </c>
      <c r="M24" s="263">
        <v>24.978919999999999</v>
      </c>
    </row>
    <row r="25" spans="1:13">
      <c r="A25" s="283">
        <v>16</v>
      </c>
      <c r="B25" s="263" t="s">
        <v>291</v>
      </c>
      <c r="C25" s="263">
        <v>770.15</v>
      </c>
      <c r="D25" s="265">
        <v>760.7166666666667</v>
      </c>
      <c r="E25" s="265">
        <v>729.43333333333339</v>
      </c>
      <c r="F25" s="265">
        <v>688.7166666666667</v>
      </c>
      <c r="G25" s="265">
        <v>657.43333333333339</v>
      </c>
      <c r="H25" s="265">
        <v>801.43333333333339</v>
      </c>
      <c r="I25" s="265">
        <v>832.7166666666667</v>
      </c>
      <c r="J25" s="265">
        <v>873.43333333333339</v>
      </c>
      <c r="K25" s="263">
        <v>792</v>
      </c>
      <c r="L25" s="263">
        <v>720</v>
      </c>
      <c r="M25" s="263">
        <v>17.633469999999999</v>
      </c>
    </row>
    <row r="26" spans="1:13">
      <c r="A26" s="283">
        <v>17</v>
      </c>
      <c r="B26" s="263" t="s">
        <v>224</v>
      </c>
      <c r="C26" s="263">
        <v>98.65</v>
      </c>
      <c r="D26" s="265">
        <v>99.8</v>
      </c>
      <c r="E26" s="265">
        <v>94.949999999999989</v>
      </c>
      <c r="F26" s="265">
        <v>91.249999999999986</v>
      </c>
      <c r="G26" s="265">
        <v>86.399999999999977</v>
      </c>
      <c r="H26" s="265">
        <v>103.5</v>
      </c>
      <c r="I26" s="265">
        <v>108.35</v>
      </c>
      <c r="J26" s="265">
        <v>112.05000000000001</v>
      </c>
      <c r="K26" s="263">
        <v>104.65</v>
      </c>
      <c r="L26" s="263">
        <v>96.1</v>
      </c>
      <c r="M26" s="263">
        <v>75.678489999999996</v>
      </c>
    </row>
    <row r="27" spans="1:13">
      <c r="A27" s="283">
        <v>18</v>
      </c>
      <c r="B27" s="263" t="s">
        <v>225</v>
      </c>
      <c r="C27" s="263">
        <v>166</v>
      </c>
      <c r="D27" s="265">
        <v>165.9</v>
      </c>
      <c r="E27" s="265">
        <v>162</v>
      </c>
      <c r="F27" s="265">
        <v>158</v>
      </c>
      <c r="G27" s="265">
        <v>154.1</v>
      </c>
      <c r="H27" s="265">
        <v>169.9</v>
      </c>
      <c r="I27" s="265">
        <v>173.80000000000004</v>
      </c>
      <c r="J27" s="265">
        <v>177.8</v>
      </c>
      <c r="K27" s="263">
        <v>169.8</v>
      </c>
      <c r="L27" s="263">
        <v>161.9</v>
      </c>
      <c r="M27" s="263">
        <v>29.181899999999999</v>
      </c>
    </row>
    <row r="28" spans="1:13">
      <c r="A28" s="283">
        <v>19</v>
      </c>
      <c r="B28" s="263" t="s">
        <v>226</v>
      </c>
      <c r="C28" s="263">
        <v>1738.4</v>
      </c>
      <c r="D28" s="265">
        <v>1750.5166666666664</v>
      </c>
      <c r="E28" s="265">
        <v>1713.9833333333329</v>
      </c>
      <c r="F28" s="265">
        <v>1689.5666666666664</v>
      </c>
      <c r="G28" s="265">
        <v>1653.0333333333328</v>
      </c>
      <c r="H28" s="265">
        <v>1774.9333333333329</v>
      </c>
      <c r="I28" s="265">
        <v>1811.4666666666667</v>
      </c>
      <c r="J28" s="265">
        <v>1835.883333333333</v>
      </c>
      <c r="K28" s="263">
        <v>1787.05</v>
      </c>
      <c r="L28" s="263">
        <v>1726.1</v>
      </c>
      <c r="M28" s="263">
        <v>0.54335</v>
      </c>
    </row>
    <row r="29" spans="1:13">
      <c r="A29" s="283">
        <v>20</v>
      </c>
      <c r="B29" s="263" t="s">
        <v>295</v>
      </c>
      <c r="C29" s="263">
        <v>902.4</v>
      </c>
      <c r="D29" s="265">
        <v>915.33333333333337</v>
      </c>
      <c r="E29" s="265">
        <v>881.86666666666679</v>
      </c>
      <c r="F29" s="265">
        <v>861.33333333333337</v>
      </c>
      <c r="G29" s="265">
        <v>827.86666666666679</v>
      </c>
      <c r="H29" s="265">
        <v>935.86666666666679</v>
      </c>
      <c r="I29" s="265">
        <v>969.33333333333326</v>
      </c>
      <c r="J29" s="265">
        <v>989.86666666666679</v>
      </c>
      <c r="K29" s="263">
        <v>948.8</v>
      </c>
      <c r="L29" s="263">
        <v>894.8</v>
      </c>
      <c r="M29" s="263">
        <v>5.2214099999999997</v>
      </c>
    </row>
    <row r="30" spans="1:13">
      <c r="A30" s="283">
        <v>21</v>
      </c>
      <c r="B30" s="263" t="s">
        <v>227</v>
      </c>
      <c r="C30" s="263">
        <v>2875.5</v>
      </c>
      <c r="D30" s="265">
        <v>2870.0833333333335</v>
      </c>
      <c r="E30" s="265">
        <v>2848.166666666667</v>
      </c>
      <c r="F30" s="265">
        <v>2820.8333333333335</v>
      </c>
      <c r="G30" s="265">
        <v>2798.916666666667</v>
      </c>
      <c r="H30" s="265">
        <v>2897.416666666667</v>
      </c>
      <c r="I30" s="265">
        <v>2919.3333333333339</v>
      </c>
      <c r="J30" s="265">
        <v>2946.666666666667</v>
      </c>
      <c r="K30" s="263">
        <v>2892</v>
      </c>
      <c r="L30" s="263">
        <v>2842.75</v>
      </c>
      <c r="M30" s="263">
        <v>1.0053099999999999</v>
      </c>
    </row>
    <row r="31" spans="1:13">
      <c r="A31" s="283">
        <v>22</v>
      </c>
      <c r="B31" s="263" t="s">
        <v>44</v>
      </c>
      <c r="C31" s="263">
        <v>877.55</v>
      </c>
      <c r="D31" s="265">
        <v>881.4</v>
      </c>
      <c r="E31" s="265">
        <v>864.15</v>
      </c>
      <c r="F31" s="265">
        <v>850.75</v>
      </c>
      <c r="G31" s="265">
        <v>833.5</v>
      </c>
      <c r="H31" s="265">
        <v>894.8</v>
      </c>
      <c r="I31" s="265">
        <v>912.05</v>
      </c>
      <c r="J31" s="265">
        <v>925.44999999999993</v>
      </c>
      <c r="K31" s="263">
        <v>898.65</v>
      </c>
      <c r="L31" s="263">
        <v>868</v>
      </c>
      <c r="M31" s="263">
        <v>10.9564</v>
      </c>
    </row>
    <row r="32" spans="1:13">
      <c r="A32" s="283">
        <v>23</v>
      </c>
      <c r="B32" s="263" t="s">
        <v>45</v>
      </c>
      <c r="C32" s="263">
        <v>275.3</v>
      </c>
      <c r="D32" s="265">
        <v>278.95</v>
      </c>
      <c r="E32" s="265">
        <v>269.39999999999998</v>
      </c>
      <c r="F32" s="265">
        <v>263.5</v>
      </c>
      <c r="G32" s="265">
        <v>253.95</v>
      </c>
      <c r="H32" s="265">
        <v>284.84999999999997</v>
      </c>
      <c r="I32" s="265">
        <v>294.40000000000003</v>
      </c>
      <c r="J32" s="265">
        <v>300.29999999999995</v>
      </c>
      <c r="K32" s="263">
        <v>288.5</v>
      </c>
      <c r="L32" s="263">
        <v>273.05</v>
      </c>
      <c r="M32" s="263">
        <v>180.15853999999999</v>
      </c>
    </row>
    <row r="33" spans="1:13">
      <c r="A33" s="283">
        <v>24</v>
      </c>
      <c r="B33" s="263" t="s">
        <v>46</v>
      </c>
      <c r="C33" s="263">
        <v>2919.95</v>
      </c>
      <c r="D33" s="265">
        <v>2975.0666666666671</v>
      </c>
      <c r="E33" s="265">
        <v>2840.8833333333341</v>
      </c>
      <c r="F33" s="265">
        <v>2761.8166666666671</v>
      </c>
      <c r="G33" s="265">
        <v>2627.6333333333341</v>
      </c>
      <c r="H33" s="265">
        <v>3054.1333333333341</v>
      </c>
      <c r="I33" s="265">
        <v>3188.3166666666675</v>
      </c>
      <c r="J33" s="265">
        <v>3267.3833333333341</v>
      </c>
      <c r="K33" s="263">
        <v>3109.25</v>
      </c>
      <c r="L33" s="263">
        <v>2896</v>
      </c>
      <c r="M33" s="263">
        <v>20.37556</v>
      </c>
    </row>
    <row r="34" spans="1:13">
      <c r="A34" s="283">
        <v>25</v>
      </c>
      <c r="B34" s="263" t="s">
        <v>47</v>
      </c>
      <c r="C34" s="263">
        <v>238.55</v>
      </c>
      <c r="D34" s="265">
        <v>239.23333333333335</v>
      </c>
      <c r="E34" s="265">
        <v>234.41666666666669</v>
      </c>
      <c r="F34" s="265">
        <v>230.28333333333333</v>
      </c>
      <c r="G34" s="265">
        <v>225.46666666666667</v>
      </c>
      <c r="H34" s="265">
        <v>243.3666666666667</v>
      </c>
      <c r="I34" s="265">
        <v>248.18333333333337</v>
      </c>
      <c r="J34" s="265">
        <v>252.31666666666672</v>
      </c>
      <c r="K34" s="263">
        <v>244.05</v>
      </c>
      <c r="L34" s="263">
        <v>235.1</v>
      </c>
      <c r="M34" s="263">
        <v>130.29320999999999</v>
      </c>
    </row>
    <row r="35" spans="1:13">
      <c r="A35" s="283">
        <v>26</v>
      </c>
      <c r="B35" s="263" t="s">
        <v>48</v>
      </c>
      <c r="C35" s="263">
        <v>123.4</v>
      </c>
      <c r="D35" s="265">
        <v>124.61666666666667</v>
      </c>
      <c r="E35" s="265">
        <v>120.28333333333336</v>
      </c>
      <c r="F35" s="265">
        <v>117.16666666666669</v>
      </c>
      <c r="G35" s="265">
        <v>112.83333333333337</v>
      </c>
      <c r="H35" s="265">
        <v>127.73333333333335</v>
      </c>
      <c r="I35" s="265">
        <v>132.06666666666666</v>
      </c>
      <c r="J35" s="265">
        <v>135.18333333333334</v>
      </c>
      <c r="K35" s="263">
        <v>128.94999999999999</v>
      </c>
      <c r="L35" s="263">
        <v>121.5</v>
      </c>
      <c r="M35" s="263">
        <v>298.90147999999999</v>
      </c>
    </row>
    <row r="36" spans="1:13">
      <c r="A36" s="283">
        <v>27</v>
      </c>
      <c r="B36" s="263" t="s">
        <v>50</v>
      </c>
      <c r="C36" s="263">
        <v>2416.4499999999998</v>
      </c>
      <c r="D36" s="265">
        <v>2429.1166666666668</v>
      </c>
      <c r="E36" s="265">
        <v>2387.3333333333335</v>
      </c>
      <c r="F36" s="265">
        <v>2358.2166666666667</v>
      </c>
      <c r="G36" s="265">
        <v>2316.4333333333334</v>
      </c>
      <c r="H36" s="265">
        <v>2458.2333333333336</v>
      </c>
      <c r="I36" s="265">
        <v>2500.0166666666664</v>
      </c>
      <c r="J36" s="265">
        <v>2529.1333333333337</v>
      </c>
      <c r="K36" s="263">
        <v>2470.9</v>
      </c>
      <c r="L36" s="263">
        <v>2400</v>
      </c>
      <c r="M36" s="263">
        <v>22.44567</v>
      </c>
    </row>
    <row r="37" spans="1:13">
      <c r="A37" s="283">
        <v>28</v>
      </c>
      <c r="B37" s="263" t="s">
        <v>52</v>
      </c>
      <c r="C37" s="263">
        <v>888.55</v>
      </c>
      <c r="D37" s="265">
        <v>897.7833333333333</v>
      </c>
      <c r="E37" s="265">
        <v>873.76666666666665</v>
      </c>
      <c r="F37" s="265">
        <v>858.98333333333335</v>
      </c>
      <c r="G37" s="265">
        <v>834.9666666666667</v>
      </c>
      <c r="H37" s="265">
        <v>912.56666666666661</v>
      </c>
      <c r="I37" s="265">
        <v>936.58333333333326</v>
      </c>
      <c r="J37" s="265">
        <v>951.36666666666656</v>
      </c>
      <c r="K37" s="263">
        <v>921.8</v>
      </c>
      <c r="L37" s="263">
        <v>883</v>
      </c>
      <c r="M37" s="263">
        <v>32.9499</v>
      </c>
    </row>
    <row r="38" spans="1:13">
      <c r="A38" s="283">
        <v>29</v>
      </c>
      <c r="B38" s="263" t="s">
        <v>228</v>
      </c>
      <c r="C38" s="263">
        <v>3101.65</v>
      </c>
      <c r="D38" s="265">
        <v>3108.5499999999997</v>
      </c>
      <c r="E38" s="265">
        <v>3051.0999999999995</v>
      </c>
      <c r="F38" s="265">
        <v>3000.5499999999997</v>
      </c>
      <c r="G38" s="265">
        <v>2943.0999999999995</v>
      </c>
      <c r="H38" s="265">
        <v>3159.0999999999995</v>
      </c>
      <c r="I38" s="265">
        <v>3216.5499999999993</v>
      </c>
      <c r="J38" s="265">
        <v>3267.0999999999995</v>
      </c>
      <c r="K38" s="263">
        <v>3166</v>
      </c>
      <c r="L38" s="263">
        <v>3058</v>
      </c>
      <c r="M38" s="263">
        <v>4.0444199999999997</v>
      </c>
    </row>
    <row r="39" spans="1:13">
      <c r="A39" s="283">
        <v>30</v>
      </c>
      <c r="B39" s="263" t="s">
        <v>54</v>
      </c>
      <c r="C39" s="263">
        <v>749.65</v>
      </c>
      <c r="D39" s="265">
        <v>756.06666666666661</v>
      </c>
      <c r="E39" s="265">
        <v>734.93333333333317</v>
      </c>
      <c r="F39" s="265">
        <v>720.21666666666658</v>
      </c>
      <c r="G39" s="265">
        <v>699.08333333333314</v>
      </c>
      <c r="H39" s="265">
        <v>770.78333333333319</v>
      </c>
      <c r="I39" s="265">
        <v>791.91666666666663</v>
      </c>
      <c r="J39" s="265">
        <v>806.63333333333321</v>
      </c>
      <c r="K39" s="263">
        <v>777.2</v>
      </c>
      <c r="L39" s="263">
        <v>741.35</v>
      </c>
      <c r="M39" s="263">
        <v>156.34787</v>
      </c>
    </row>
    <row r="40" spans="1:13">
      <c r="A40" s="283">
        <v>31</v>
      </c>
      <c r="B40" s="263" t="s">
        <v>55</v>
      </c>
      <c r="C40" s="263">
        <v>4001.1</v>
      </c>
      <c r="D40" s="265">
        <v>4028.3333333333335</v>
      </c>
      <c r="E40" s="265">
        <v>3949.9666666666672</v>
      </c>
      <c r="F40" s="265">
        <v>3898.8333333333335</v>
      </c>
      <c r="G40" s="265">
        <v>3820.4666666666672</v>
      </c>
      <c r="H40" s="265">
        <v>4079.4666666666672</v>
      </c>
      <c r="I40" s="265">
        <v>4157.833333333333</v>
      </c>
      <c r="J40" s="265">
        <v>4208.9666666666672</v>
      </c>
      <c r="K40" s="263">
        <v>4106.7</v>
      </c>
      <c r="L40" s="263">
        <v>3977.2</v>
      </c>
      <c r="M40" s="263">
        <v>7.6219999999999999</v>
      </c>
    </row>
    <row r="41" spans="1:13">
      <c r="A41" s="283">
        <v>32</v>
      </c>
      <c r="B41" s="263" t="s">
        <v>58</v>
      </c>
      <c r="C41" s="263">
        <v>5497.95</v>
      </c>
      <c r="D41" s="265">
        <v>5514.9666666666672</v>
      </c>
      <c r="E41" s="265">
        <v>5407.9833333333345</v>
      </c>
      <c r="F41" s="265">
        <v>5318.0166666666673</v>
      </c>
      <c r="G41" s="265">
        <v>5211.0333333333347</v>
      </c>
      <c r="H41" s="265">
        <v>5604.9333333333343</v>
      </c>
      <c r="I41" s="265">
        <v>5711.9166666666679</v>
      </c>
      <c r="J41" s="265">
        <v>5801.8833333333341</v>
      </c>
      <c r="K41" s="263">
        <v>5621.95</v>
      </c>
      <c r="L41" s="263">
        <v>5425</v>
      </c>
      <c r="M41" s="263">
        <v>27.444559999999999</v>
      </c>
    </row>
    <row r="42" spans="1:13">
      <c r="A42" s="283">
        <v>33</v>
      </c>
      <c r="B42" s="263" t="s">
        <v>57</v>
      </c>
      <c r="C42" s="263">
        <v>10250.450000000001</v>
      </c>
      <c r="D42" s="265">
        <v>10272.699999999999</v>
      </c>
      <c r="E42" s="265">
        <v>10117.749999999998</v>
      </c>
      <c r="F42" s="265">
        <v>9985.0499999999993</v>
      </c>
      <c r="G42" s="265">
        <v>9830.0999999999985</v>
      </c>
      <c r="H42" s="265">
        <v>10405.399999999998</v>
      </c>
      <c r="I42" s="265">
        <v>10560.349999999999</v>
      </c>
      <c r="J42" s="265">
        <v>10693.049999999997</v>
      </c>
      <c r="K42" s="263">
        <v>10427.65</v>
      </c>
      <c r="L42" s="263">
        <v>10140</v>
      </c>
      <c r="M42" s="263">
        <v>6.2334300000000002</v>
      </c>
    </row>
    <row r="43" spans="1:13">
      <c r="A43" s="283">
        <v>34</v>
      </c>
      <c r="B43" s="263" t="s">
        <v>229</v>
      </c>
      <c r="C43" s="263">
        <v>3611</v>
      </c>
      <c r="D43" s="265">
        <v>3588.9833333333336</v>
      </c>
      <c r="E43" s="265">
        <v>3532.0666666666671</v>
      </c>
      <c r="F43" s="265">
        <v>3453.1333333333337</v>
      </c>
      <c r="G43" s="265">
        <v>3396.2166666666672</v>
      </c>
      <c r="H43" s="265">
        <v>3667.916666666667</v>
      </c>
      <c r="I43" s="265">
        <v>3724.833333333333</v>
      </c>
      <c r="J43" s="265">
        <v>3803.7666666666669</v>
      </c>
      <c r="K43" s="263">
        <v>3645.9</v>
      </c>
      <c r="L43" s="263">
        <v>3510.05</v>
      </c>
      <c r="M43" s="263">
        <v>0.32639000000000001</v>
      </c>
    </row>
    <row r="44" spans="1:13">
      <c r="A44" s="283">
        <v>35</v>
      </c>
      <c r="B44" s="263" t="s">
        <v>59</v>
      </c>
      <c r="C44" s="263">
        <v>1550.25</v>
      </c>
      <c r="D44" s="265">
        <v>1562</v>
      </c>
      <c r="E44" s="265">
        <v>1524</v>
      </c>
      <c r="F44" s="265">
        <v>1497.75</v>
      </c>
      <c r="G44" s="265">
        <v>1459.75</v>
      </c>
      <c r="H44" s="265">
        <v>1588.25</v>
      </c>
      <c r="I44" s="265">
        <v>1626.25</v>
      </c>
      <c r="J44" s="265">
        <v>1652.5</v>
      </c>
      <c r="K44" s="263">
        <v>1600</v>
      </c>
      <c r="L44" s="263">
        <v>1535.75</v>
      </c>
      <c r="M44" s="263">
        <v>12.1295</v>
      </c>
    </row>
    <row r="45" spans="1:13">
      <c r="A45" s="283">
        <v>36</v>
      </c>
      <c r="B45" s="263" t="s">
        <v>230</v>
      </c>
      <c r="C45" s="263">
        <v>337.25</v>
      </c>
      <c r="D45" s="265">
        <v>340.68333333333334</v>
      </c>
      <c r="E45" s="265">
        <v>331.56666666666666</v>
      </c>
      <c r="F45" s="265">
        <v>325.88333333333333</v>
      </c>
      <c r="G45" s="265">
        <v>316.76666666666665</v>
      </c>
      <c r="H45" s="265">
        <v>346.36666666666667</v>
      </c>
      <c r="I45" s="265">
        <v>355.48333333333335</v>
      </c>
      <c r="J45" s="265">
        <v>361.16666666666669</v>
      </c>
      <c r="K45" s="263">
        <v>349.8</v>
      </c>
      <c r="L45" s="263">
        <v>335</v>
      </c>
      <c r="M45" s="263">
        <v>72.110110000000006</v>
      </c>
    </row>
    <row r="46" spans="1:13">
      <c r="A46" s="283">
        <v>37</v>
      </c>
      <c r="B46" s="263" t="s">
        <v>60</v>
      </c>
      <c r="C46" s="263">
        <v>91.2</v>
      </c>
      <c r="D46" s="265">
        <v>93.233333333333348</v>
      </c>
      <c r="E46" s="265">
        <v>86.616666666666703</v>
      </c>
      <c r="F46" s="265">
        <v>82.03333333333336</v>
      </c>
      <c r="G46" s="265">
        <v>75.416666666666714</v>
      </c>
      <c r="H46" s="265">
        <v>97.816666666666691</v>
      </c>
      <c r="I46" s="265">
        <v>104.43333333333334</v>
      </c>
      <c r="J46" s="265">
        <v>109.01666666666668</v>
      </c>
      <c r="K46" s="263">
        <v>99.85</v>
      </c>
      <c r="L46" s="263">
        <v>88.65</v>
      </c>
      <c r="M46" s="263">
        <v>1842.0558100000001</v>
      </c>
    </row>
    <row r="47" spans="1:13">
      <c r="A47" s="283">
        <v>38</v>
      </c>
      <c r="B47" s="263" t="s">
        <v>61</v>
      </c>
      <c r="C47" s="263">
        <v>84.3</v>
      </c>
      <c r="D47" s="265">
        <v>89.84999999999998</v>
      </c>
      <c r="E47" s="265">
        <v>78.299999999999955</v>
      </c>
      <c r="F47" s="265">
        <v>72.299999999999969</v>
      </c>
      <c r="G47" s="265">
        <v>60.749999999999943</v>
      </c>
      <c r="H47" s="265">
        <v>95.849999999999966</v>
      </c>
      <c r="I47" s="265">
        <v>107.4</v>
      </c>
      <c r="J47" s="265">
        <v>113.39999999999998</v>
      </c>
      <c r="K47" s="263">
        <v>101.4</v>
      </c>
      <c r="L47" s="263">
        <v>83.85</v>
      </c>
      <c r="M47" s="263">
        <v>659.63703999999996</v>
      </c>
    </row>
    <row r="48" spans="1:13">
      <c r="A48" s="283">
        <v>39</v>
      </c>
      <c r="B48" s="263" t="s">
        <v>62</v>
      </c>
      <c r="C48" s="263">
        <v>1499</v>
      </c>
      <c r="D48" s="265">
        <v>1506.4833333333333</v>
      </c>
      <c r="E48" s="265">
        <v>1480.0666666666666</v>
      </c>
      <c r="F48" s="265">
        <v>1461.1333333333332</v>
      </c>
      <c r="G48" s="265">
        <v>1434.7166666666665</v>
      </c>
      <c r="H48" s="265">
        <v>1525.4166666666667</v>
      </c>
      <c r="I48" s="265">
        <v>1551.8333333333333</v>
      </c>
      <c r="J48" s="265">
        <v>1570.7666666666669</v>
      </c>
      <c r="K48" s="263">
        <v>1532.9</v>
      </c>
      <c r="L48" s="263">
        <v>1487.55</v>
      </c>
      <c r="M48" s="263">
        <v>5.8990900000000002</v>
      </c>
    </row>
    <row r="49" spans="1:13">
      <c r="A49" s="283">
        <v>40</v>
      </c>
      <c r="B49" s="263" t="s">
        <v>65</v>
      </c>
      <c r="C49" s="263">
        <v>741.25</v>
      </c>
      <c r="D49" s="265">
        <v>747.65</v>
      </c>
      <c r="E49" s="265">
        <v>731.9</v>
      </c>
      <c r="F49" s="265">
        <v>722.55</v>
      </c>
      <c r="G49" s="265">
        <v>706.8</v>
      </c>
      <c r="H49" s="265">
        <v>757</v>
      </c>
      <c r="I49" s="265">
        <v>772.75</v>
      </c>
      <c r="J49" s="265">
        <v>782.1</v>
      </c>
      <c r="K49" s="263">
        <v>763.4</v>
      </c>
      <c r="L49" s="263">
        <v>738.3</v>
      </c>
      <c r="M49" s="263">
        <v>7.1198499999999996</v>
      </c>
    </row>
    <row r="50" spans="1:13">
      <c r="A50" s="283">
        <v>41</v>
      </c>
      <c r="B50" s="263" t="s">
        <v>64</v>
      </c>
      <c r="C50" s="263">
        <v>135.4</v>
      </c>
      <c r="D50" s="265">
        <v>137.03333333333333</v>
      </c>
      <c r="E50" s="265">
        <v>131.36666666666667</v>
      </c>
      <c r="F50" s="265">
        <v>127.33333333333334</v>
      </c>
      <c r="G50" s="265">
        <v>121.66666666666669</v>
      </c>
      <c r="H50" s="265">
        <v>141.06666666666666</v>
      </c>
      <c r="I50" s="265">
        <v>146.73333333333335</v>
      </c>
      <c r="J50" s="265">
        <v>150.76666666666665</v>
      </c>
      <c r="K50" s="263">
        <v>142.69999999999999</v>
      </c>
      <c r="L50" s="263">
        <v>133</v>
      </c>
      <c r="M50" s="263">
        <v>172.12311</v>
      </c>
    </row>
    <row r="51" spans="1:13">
      <c r="A51" s="283">
        <v>42</v>
      </c>
      <c r="B51" s="263" t="s">
        <v>66</v>
      </c>
      <c r="C51" s="263">
        <v>603</v>
      </c>
      <c r="D51" s="265">
        <v>609.63333333333333</v>
      </c>
      <c r="E51" s="265">
        <v>588.41666666666663</v>
      </c>
      <c r="F51" s="265">
        <v>573.83333333333326</v>
      </c>
      <c r="G51" s="265">
        <v>552.61666666666656</v>
      </c>
      <c r="H51" s="265">
        <v>624.2166666666667</v>
      </c>
      <c r="I51" s="265">
        <v>645.43333333333339</v>
      </c>
      <c r="J51" s="265">
        <v>660.01666666666677</v>
      </c>
      <c r="K51" s="263">
        <v>630.85</v>
      </c>
      <c r="L51" s="263">
        <v>595.04999999999995</v>
      </c>
      <c r="M51" s="263">
        <v>29.339210000000001</v>
      </c>
    </row>
    <row r="52" spans="1:13">
      <c r="A52" s="283">
        <v>43</v>
      </c>
      <c r="B52" s="263" t="s">
        <v>69</v>
      </c>
      <c r="C52" s="263">
        <v>40.4</v>
      </c>
      <c r="D52" s="265">
        <v>41.083333333333336</v>
      </c>
      <c r="E52" s="265">
        <v>38.916666666666671</v>
      </c>
      <c r="F52" s="265">
        <v>37.433333333333337</v>
      </c>
      <c r="G52" s="265">
        <v>35.266666666666673</v>
      </c>
      <c r="H52" s="265">
        <v>42.56666666666667</v>
      </c>
      <c r="I52" s="265">
        <v>44.733333333333341</v>
      </c>
      <c r="J52" s="265">
        <v>46.216666666666669</v>
      </c>
      <c r="K52" s="263">
        <v>43.25</v>
      </c>
      <c r="L52" s="263">
        <v>39.6</v>
      </c>
      <c r="M52" s="263">
        <v>744.72617000000002</v>
      </c>
    </row>
    <row r="53" spans="1:13">
      <c r="A53" s="283">
        <v>44</v>
      </c>
      <c r="B53" s="263" t="s">
        <v>73</v>
      </c>
      <c r="C53" s="263">
        <v>430</v>
      </c>
      <c r="D53" s="265">
        <v>432.76666666666665</v>
      </c>
      <c r="E53" s="265">
        <v>420.73333333333329</v>
      </c>
      <c r="F53" s="265">
        <v>411.46666666666664</v>
      </c>
      <c r="G53" s="265">
        <v>399.43333333333328</v>
      </c>
      <c r="H53" s="265">
        <v>442.0333333333333</v>
      </c>
      <c r="I53" s="265">
        <v>454.06666666666661</v>
      </c>
      <c r="J53" s="265">
        <v>463.33333333333331</v>
      </c>
      <c r="K53" s="263">
        <v>444.8</v>
      </c>
      <c r="L53" s="263">
        <v>423.5</v>
      </c>
      <c r="M53" s="263">
        <v>244.46305000000001</v>
      </c>
    </row>
    <row r="54" spans="1:13">
      <c r="A54" s="283">
        <v>45</v>
      </c>
      <c r="B54" s="263" t="s">
        <v>68</v>
      </c>
      <c r="C54" s="263">
        <v>581.35</v>
      </c>
      <c r="D54" s="265">
        <v>584.2833333333333</v>
      </c>
      <c r="E54" s="265">
        <v>572.56666666666661</v>
      </c>
      <c r="F54" s="265">
        <v>563.7833333333333</v>
      </c>
      <c r="G54" s="265">
        <v>552.06666666666661</v>
      </c>
      <c r="H54" s="265">
        <v>593.06666666666661</v>
      </c>
      <c r="I54" s="265">
        <v>604.7833333333333</v>
      </c>
      <c r="J54" s="265">
        <v>613.56666666666661</v>
      </c>
      <c r="K54" s="263">
        <v>596</v>
      </c>
      <c r="L54" s="263">
        <v>575.5</v>
      </c>
      <c r="M54" s="263">
        <v>191.06404000000001</v>
      </c>
    </row>
    <row r="55" spans="1:13">
      <c r="A55" s="283">
        <v>46</v>
      </c>
      <c r="B55" s="263" t="s">
        <v>70</v>
      </c>
      <c r="C55" s="263">
        <v>404</v>
      </c>
      <c r="D55" s="265">
        <v>408.4666666666667</v>
      </c>
      <c r="E55" s="265">
        <v>397.13333333333338</v>
      </c>
      <c r="F55" s="265">
        <v>390.26666666666671</v>
      </c>
      <c r="G55" s="265">
        <v>378.93333333333339</v>
      </c>
      <c r="H55" s="265">
        <v>415.33333333333337</v>
      </c>
      <c r="I55" s="265">
        <v>426.66666666666663</v>
      </c>
      <c r="J55" s="265">
        <v>433.53333333333336</v>
      </c>
      <c r="K55" s="263">
        <v>419.8</v>
      </c>
      <c r="L55" s="263">
        <v>401.6</v>
      </c>
      <c r="M55" s="263">
        <v>48.341560000000001</v>
      </c>
    </row>
    <row r="56" spans="1:13">
      <c r="A56" s="283">
        <v>47</v>
      </c>
      <c r="B56" s="263" t="s">
        <v>231</v>
      </c>
      <c r="C56" s="263">
        <v>1192.25</v>
      </c>
      <c r="D56" s="265">
        <v>1198.6666666666667</v>
      </c>
      <c r="E56" s="265">
        <v>1178.3333333333335</v>
      </c>
      <c r="F56" s="265">
        <v>1164.4166666666667</v>
      </c>
      <c r="G56" s="265">
        <v>1144.0833333333335</v>
      </c>
      <c r="H56" s="265">
        <v>1212.5833333333335</v>
      </c>
      <c r="I56" s="265">
        <v>1232.916666666667</v>
      </c>
      <c r="J56" s="265">
        <v>1246.8333333333335</v>
      </c>
      <c r="K56" s="263">
        <v>1219</v>
      </c>
      <c r="L56" s="263">
        <v>1184.75</v>
      </c>
      <c r="M56" s="263">
        <v>0.71135999999999999</v>
      </c>
    </row>
    <row r="57" spans="1:13">
      <c r="A57" s="283">
        <v>48</v>
      </c>
      <c r="B57" s="263" t="s">
        <v>71</v>
      </c>
      <c r="C57" s="263">
        <v>15581.45</v>
      </c>
      <c r="D57" s="265">
        <v>15693.85</v>
      </c>
      <c r="E57" s="265">
        <v>15388.7</v>
      </c>
      <c r="F57" s="265">
        <v>15195.95</v>
      </c>
      <c r="G57" s="265">
        <v>14890.800000000001</v>
      </c>
      <c r="H57" s="265">
        <v>15886.6</v>
      </c>
      <c r="I57" s="265">
        <v>16191.749999999998</v>
      </c>
      <c r="J57" s="265">
        <v>16384.5</v>
      </c>
      <c r="K57" s="263">
        <v>15999</v>
      </c>
      <c r="L57" s="263">
        <v>15501.1</v>
      </c>
      <c r="M57" s="263">
        <v>0.54003000000000001</v>
      </c>
    </row>
    <row r="58" spans="1:13">
      <c r="A58" s="283">
        <v>49</v>
      </c>
      <c r="B58" s="263" t="s">
        <v>74</v>
      </c>
      <c r="C58" s="263">
        <v>3331.2</v>
      </c>
      <c r="D58" s="265">
        <v>3344.7333333333336</v>
      </c>
      <c r="E58" s="265">
        <v>3306.4666666666672</v>
      </c>
      <c r="F58" s="265">
        <v>3281.7333333333336</v>
      </c>
      <c r="G58" s="265">
        <v>3243.4666666666672</v>
      </c>
      <c r="H58" s="265">
        <v>3369.4666666666672</v>
      </c>
      <c r="I58" s="265">
        <v>3407.7333333333336</v>
      </c>
      <c r="J58" s="265">
        <v>3432.4666666666672</v>
      </c>
      <c r="K58" s="263">
        <v>3383</v>
      </c>
      <c r="L58" s="263">
        <v>3320</v>
      </c>
      <c r="M58" s="263">
        <v>7.6567600000000002</v>
      </c>
    </row>
    <row r="59" spans="1:13">
      <c r="A59" s="283">
        <v>50</v>
      </c>
      <c r="B59" s="263" t="s">
        <v>80</v>
      </c>
      <c r="C59" s="263">
        <v>611.4</v>
      </c>
      <c r="D59" s="265">
        <v>615.66666666666663</v>
      </c>
      <c r="E59" s="265">
        <v>603.88333333333321</v>
      </c>
      <c r="F59" s="265">
        <v>596.36666666666656</v>
      </c>
      <c r="G59" s="265">
        <v>584.58333333333314</v>
      </c>
      <c r="H59" s="265">
        <v>623.18333333333328</v>
      </c>
      <c r="I59" s="265">
        <v>634.96666666666681</v>
      </c>
      <c r="J59" s="265">
        <v>642.48333333333335</v>
      </c>
      <c r="K59" s="263">
        <v>627.45000000000005</v>
      </c>
      <c r="L59" s="263">
        <v>608.15</v>
      </c>
      <c r="M59" s="263">
        <v>4.1802299999999999</v>
      </c>
    </row>
    <row r="60" spans="1:13">
      <c r="A60" s="283">
        <v>51</v>
      </c>
      <c r="B60" s="263" t="s">
        <v>75</v>
      </c>
      <c r="C60" s="263">
        <v>452.4</v>
      </c>
      <c r="D60" s="265">
        <v>455.25</v>
      </c>
      <c r="E60" s="265">
        <v>444.2</v>
      </c>
      <c r="F60" s="265">
        <v>436</v>
      </c>
      <c r="G60" s="265">
        <v>424.95</v>
      </c>
      <c r="H60" s="265">
        <v>463.45</v>
      </c>
      <c r="I60" s="265">
        <v>474.49999999999994</v>
      </c>
      <c r="J60" s="265">
        <v>482.7</v>
      </c>
      <c r="K60" s="263">
        <v>466.3</v>
      </c>
      <c r="L60" s="263">
        <v>447.05</v>
      </c>
      <c r="M60" s="263">
        <v>32.832430000000002</v>
      </c>
    </row>
    <row r="61" spans="1:13">
      <c r="A61" s="283">
        <v>52</v>
      </c>
      <c r="B61" s="263" t="s">
        <v>76</v>
      </c>
      <c r="C61" s="263">
        <v>160</v>
      </c>
      <c r="D61" s="265">
        <v>162.48333333333332</v>
      </c>
      <c r="E61" s="265">
        <v>155.76666666666665</v>
      </c>
      <c r="F61" s="265">
        <v>151.53333333333333</v>
      </c>
      <c r="G61" s="265">
        <v>144.81666666666666</v>
      </c>
      <c r="H61" s="265">
        <v>166.71666666666664</v>
      </c>
      <c r="I61" s="265">
        <v>173.43333333333328</v>
      </c>
      <c r="J61" s="265">
        <v>177.66666666666663</v>
      </c>
      <c r="K61" s="263">
        <v>169.2</v>
      </c>
      <c r="L61" s="263">
        <v>158.25</v>
      </c>
      <c r="M61" s="263">
        <v>322.82645000000002</v>
      </c>
    </row>
    <row r="62" spans="1:13">
      <c r="A62" s="283">
        <v>53</v>
      </c>
      <c r="B62" s="263" t="s">
        <v>77</v>
      </c>
      <c r="C62" s="263">
        <v>128.80000000000001</v>
      </c>
      <c r="D62" s="265">
        <v>129.98333333333332</v>
      </c>
      <c r="E62" s="265">
        <v>126.76666666666665</v>
      </c>
      <c r="F62" s="265">
        <v>124.73333333333333</v>
      </c>
      <c r="G62" s="265">
        <v>121.51666666666667</v>
      </c>
      <c r="H62" s="265">
        <v>132.01666666666665</v>
      </c>
      <c r="I62" s="265">
        <v>135.23333333333329</v>
      </c>
      <c r="J62" s="265">
        <v>137.26666666666662</v>
      </c>
      <c r="K62" s="263">
        <v>133.19999999999999</v>
      </c>
      <c r="L62" s="263">
        <v>127.95</v>
      </c>
      <c r="M62" s="263">
        <v>17.898849999999999</v>
      </c>
    </row>
    <row r="63" spans="1:13">
      <c r="A63" s="283">
        <v>54</v>
      </c>
      <c r="B63" s="263" t="s">
        <v>81</v>
      </c>
      <c r="C63" s="263">
        <v>530.35</v>
      </c>
      <c r="D63" s="265">
        <v>527.91666666666663</v>
      </c>
      <c r="E63" s="265">
        <v>520.23333333333323</v>
      </c>
      <c r="F63" s="265">
        <v>510.11666666666656</v>
      </c>
      <c r="G63" s="265">
        <v>502.43333333333317</v>
      </c>
      <c r="H63" s="265">
        <v>538.0333333333333</v>
      </c>
      <c r="I63" s="265">
        <v>545.7166666666667</v>
      </c>
      <c r="J63" s="265">
        <v>555.83333333333337</v>
      </c>
      <c r="K63" s="263">
        <v>535.6</v>
      </c>
      <c r="L63" s="263">
        <v>517.79999999999995</v>
      </c>
      <c r="M63" s="263">
        <v>86.541989999999998</v>
      </c>
    </row>
    <row r="64" spans="1:13">
      <c r="A64" s="283">
        <v>55</v>
      </c>
      <c r="B64" s="263" t="s">
        <v>82</v>
      </c>
      <c r="C64" s="263">
        <v>807.35</v>
      </c>
      <c r="D64" s="265">
        <v>810.6</v>
      </c>
      <c r="E64" s="265">
        <v>795.75</v>
      </c>
      <c r="F64" s="265">
        <v>784.15</v>
      </c>
      <c r="G64" s="265">
        <v>769.3</v>
      </c>
      <c r="H64" s="265">
        <v>822.2</v>
      </c>
      <c r="I64" s="265">
        <v>837.05000000000018</v>
      </c>
      <c r="J64" s="265">
        <v>848.65000000000009</v>
      </c>
      <c r="K64" s="263">
        <v>825.45</v>
      </c>
      <c r="L64" s="263">
        <v>799</v>
      </c>
      <c r="M64" s="263">
        <v>38.344430000000003</v>
      </c>
    </row>
    <row r="65" spans="1:13">
      <c r="A65" s="283">
        <v>56</v>
      </c>
      <c r="B65" s="263" t="s">
        <v>232</v>
      </c>
      <c r="C65" s="263">
        <v>164.45</v>
      </c>
      <c r="D65" s="265">
        <v>165.06666666666663</v>
      </c>
      <c r="E65" s="265">
        <v>162.78333333333327</v>
      </c>
      <c r="F65" s="265">
        <v>161.11666666666665</v>
      </c>
      <c r="G65" s="265">
        <v>158.83333333333329</v>
      </c>
      <c r="H65" s="265">
        <v>166.73333333333326</v>
      </c>
      <c r="I65" s="265">
        <v>169.01666666666662</v>
      </c>
      <c r="J65" s="265">
        <v>170.68333333333325</v>
      </c>
      <c r="K65" s="263">
        <v>167.35</v>
      </c>
      <c r="L65" s="263">
        <v>163.4</v>
      </c>
      <c r="M65" s="263">
        <v>16.999020000000002</v>
      </c>
    </row>
    <row r="66" spans="1:13">
      <c r="A66" s="283">
        <v>57</v>
      </c>
      <c r="B66" s="263" t="s">
        <v>83</v>
      </c>
      <c r="C66" s="263">
        <v>139.25</v>
      </c>
      <c r="D66" s="265">
        <v>139.9</v>
      </c>
      <c r="E66" s="265">
        <v>136.60000000000002</v>
      </c>
      <c r="F66" s="265">
        <v>133.95000000000002</v>
      </c>
      <c r="G66" s="265">
        <v>130.65000000000003</v>
      </c>
      <c r="H66" s="265">
        <v>142.55000000000001</v>
      </c>
      <c r="I66" s="265">
        <v>145.85000000000002</v>
      </c>
      <c r="J66" s="265">
        <v>148.5</v>
      </c>
      <c r="K66" s="263">
        <v>143.19999999999999</v>
      </c>
      <c r="L66" s="263">
        <v>137.25</v>
      </c>
      <c r="M66" s="263">
        <v>229.4478</v>
      </c>
    </row>
    <row r="67" spans="1:13">
      <c r="A67" s="283">
        <v>58</v>
      </c>
      <c r="B67" s="263" t="s">
        <v>825</v>
      </c>
      <c r="C67" s="263">
        <v>2570.25</v>
      </c>
      <c r="D67" s="265">
        <v>2586.4166666666665</v>
      </c>
      <c r="E67" s="265">
        <v>2527.9333333333329</v>
      </c>
      <c r="F67" s="265">
        <v>2485.6166666666663</v>
      </c>
      <c r="G67" s="265">
        <v>2427.1333333333328</v>
      </c>
      <c r="H67" s="265">
        <v>2628.7333333333331</v>
      </c>
      <c r="I67" s="265">
        <v>2687.2166666666667</v>
      </c>
      <c r="J67" s="265">
        <v>2729.5333333333333</v>
      </c>
      <c r="K67" s="263">
        <v>2644.9</v>
      </c>
      <c r="L67" s="263">
        <v>2544.1</v>
      </c>
      <c r="M67" s="263">
        <v>2.09259</v>
      </c>
    </row>
    <row r="68" spans="1:13">
      <c r="A68" s="283">
        <v>59</v>
      </c>
      <c r="B68" s="263" t="s">
        <v>84</v>
      </c>
      <c r="C68" s="263">
        <v>1554.8</v>
      </c>
      <c r="D68" s="265">
        <v>1560.3999999999999</v>
      </c>
      <c r="E68" s="265">
        <v>1541.3999999999996</v>
      </c>
      <c r="F68" s="265">
        <v>1527.9999999999998</v>
      </c>
      <c r="G68" s="265">
        <v>1508.9999999999995</v>
      </c>
      <c r="H68" s="265">
        <v>1573.7999999999997</v>
      </c>
      <c r="I68" s="265">
        <v>1592.8000000000002</v>
      </c>
      <c r="J68" s="265">
        <v>1606.1999999999998</v>
      </c>
      <c r="K68" s="263">
        <v>1579.4</v>
      </c>
      <c r="L68" s="263">
        <v>1547</v>
      </c>
      <c r="M68" s="263">
        <v>3.6305999999999998</v>
      </c>
    </row>
    <row r="69" spans="1:13">
      <c r="A69" s="283">
        <v>60</v>
      </c>
      <c r="B69" s="263" t="s">
        <v>85</v>
      </c>
      <c r="C69" s="263">
        <v>568.95000000000005</v>
      </c>
      <c r="D69" s="265">
        <v>570.98333333333335</v>
      </c>
      <c r="E69" s="265">
        <v>554.4666666666667</v>
      </c>
      <c r="F69" s="265">
        <v>539.98333333333335</v>
      </c>
      <c r="G69" s="265">
        <v>523.4666666666667</v>
      </c>
      <c r="H69" s="265">
        <v>585.4666666666667</v>
      </c>
      <c r="I69" s="265">
        <v>601.98333333333335</v>
      </c>
      <c r="J69" s="265">
        <v>616.4666666666667</v>
      </c>
      <c r="K69" s="263">
        <v>587.5</v>
      </c>
      <c r="L69" s="263">
        <v>556.5</v>
      </c>
      <c r="M69" s="263">
        <v>98.805800000000005</v>
      </c>
    </row>
    <row r="70" spans="1:13">
      <c r="A70" s="283">
        <v>61</v>
      </c>
      <c r="B70" s="263" t="s">
        <v>233</v>
      </c>
      <c r="C70" s="263">
        <v>768.4</v>
      </c>
      <c r="D70" s="265">
        <v>773.63333333333333</v>
      </c>
      <c r="E70" s="265">
        <v>758.26666666666665</v>
      </c>
      <c r="F70" s="265">
        <v>748.13333333333333</v>
      </c>
      <c r="G70" s="265">
        <v>732.76666666666665</v>
      </c>
      <c r="H70" s="265">
        <v>783.76666666666665</v>
      </c>
      <c r="I70" s="265">
        <v>799.13333333333321</v>
      </c>
      <c r="J70" s="265">
        <v>809.26666666666665</v>
      </c>
      <c r="K70" s="263">
        <v>789</v>
      </c>
      <c r="L70" s="263">
        <v>763.5</v>
      </c>
      <c r="M70" s="263">
        <v>3.2743500000000001</v>
      </c>
    </row>
    <row r="71" spans="1:13">
      <c r="A71" s="283">
        <v>62</v>
      </c>
      <c r="B71" s="263" t="s">
        <v>234</v>
      </c>
      <c r="C71" s="263">
        <v>396.65</v>
      </c>
      <c r="D71" s="265">
        <v>397.61666666666662</v>
      </c>
      <c r="E71" s="265">
        <v>392.73333333333323</v>
      </c>
      <c r="F71" s="265">
        <v>388.81666666666661</v>
      </c>
      <c r="G71" s="265">
        <v>383.93333333333322</v>
      </c>
      <c r="H71" s="265">
        <v>401.53333333333325</v>
      </c>
      <c r="I71" s="265">
        <v>406.41666666666657</v>
      </c>
      <c r="J71" s="265">
        <v>410.33333333333326</v>
      </c>
      <c r="K71" s="263">
        <v>402.5</v>
      </c>
      <c r="L71" s="263">
        <v>393.7</v>
      </c>
      <c r="M71" s="263">
        <v>16.0867</v>
      </c>
    </row>
    <row r="72" spans="1:13">
      <c r="A72" s="283">
        <v>63</v>
      </c>
      <c r="B72" s="263" t="s">
        <v>86</v>
      </c>
      <c r="C72" s="263">
        <v>769.7</v>
      </c>
      <c r="D72" s="265">
        <v>769.33333333333337</v>
      </c>
      <c r="E72" s="265">
        <v>753.66666666666674</v>
      </c>
      <c r="F72" s="265">
        <v>737.63333333333333</v>
      </c>
      <c r="G72" s="265">
        <v>721.9666666666667</v>
      </c>
      <c r="H72" s="265">
        <v>785.36666666666679</v>
      </c>
      <c r="I72" s="265">
        <v>801.03333333333353</v>
      </c>
      <c r="J72" s="265">
        <v>817.06666666666683</v>
      </c>
      <c r="K72" s="263">
        <v>785</v>
      </c>
      <c r="L72" s="263">
        <v>753.3</v>
      </c>
      <c r="M72" s="263">
        <v>8.3326399999999996</v>
      </c>
    </row>
    <row r="73" spans="1:13">
      <c r="A73" s="283">
        <v>64</v>
      </c>
      <c r="B73" s="263" t="s">
        <v>92</v>
      </c>
      <c r="C73" s="263">
        <v>300.60000000000002</v>
      </c>
      <c r="D73" s="265">
        <v>301.55</v>
      </c>
      <c r="E73" s="265">
        <v>292.10000000000002</v>
      </c>
      <c r="F73" s="265">
        <v>283.60000000000002</v>
      </c>
      <c r="G73" s="265">
        <v>274.15000000000003</v>
      </c>
      <c r="H73" s="265">
        <v>310.05</v>
      </c>
      <c r="I73" s="265">
        <v>319.49999999999994</v>
      </c>
      <c r="J73" s="265">
        <v>328</v>
      </c>
      <c r="K73" s="263">
        <v>311</v>
      </c>
      <c r="L73" s="263">
        <v>293.05</v>
      </c>
      <c r="M73" s="263">
        <v>205.51419999999999</v>
      </c>
    </row>
    <row r="74" spans="1:13">
      <c r="A74" s="283">
        <v>65</v>
      </c>
      <c r="B74" s="263" t="s">
        <v>87</v>
      </c>
      <c r="C74" s="263">
        <v>513.45000000000005</v>
      </c>
      <c r="D74" s="265">
        <v>512.1</v>
      </c>
      <c r="E74" s="265">
        <v>509.20000000000005</v>
      </c>
      <c r="F74" s="265">
        <v>504.95000000000005</v>
      </c>
      <c r="G74" s="265">
        <v>502.05000000000007</v>
      </c>
      <c r="H74" s="265">
        <v>516.35</v>
      </c>
      <c r="I74" s="265">
        <v>519.24999999999989</v>
      </c>
      <c r="J74" s="265">
        <v>523.5</v>
      </c>
      <c r="K74" s="263">
        <v>515</v>
      </c>
      <c r="L74" s="263">
        <v>507.85</v>
      </c>
      <c r="M74" s="263">
        <v>138.49233000000001</v>
      </c>
    </row>
    <row r="75" spans="1:13">
      <c r="A75" s="283">
        <v>66</v>
      </c>
      <c r="B75" s="263" t="s">
        <v>235</v>
      </c>
      <c r="C75" s="263">
        <v>1476.3</v>
      </c>
      <c r="D75" s="265">
        <v>1479.2666666666664</v>
      </c>
      <c r="E75" s="265">
        <v>1463.6333333333328</v>
      </c>
      <c r="F75" s="265">
        <v>1450.9666666666662</v>
      </c>
      <c r="G75" s="265">
        <v>1435.3333333333326</v>
      </c>
      <c r="H75" s="265">
        <v>1491.9333333333329</v>
      </c>
      <c r="I75" s="265">
        <v>1507.5666666666666</v>
      </c>
      <c r="J75" s="265">
        <v>1520.2333333333331</v>
      </c>
      <c r="K75" s="263">
        <v>1494.9</v>
      </c>
      <c r="L75" s="263">
        <v>1466.6</v>
      </c>
      <c r="M75" s="263">
        <v>1.4853700000000001</v>
      </c>
    </row>
    <row r="76" spans="1:13">
      <c r="A76" s="283">
        <v>67</v>
      </c>
      <c r="B76" s="263" t="s">
        <v>839</v>
      </c>
      <c r="C76" s="263">
        <v>357.05</v>
      </c>
      <c r="D76" s="265">
        <v>359.41666666666669</v>
      </c>
      <c r="E76" s="265">
        <v>343.83333333333337</v>
      </c>
      <c r="F76" s="265">
        <v>330.61666666666667</v>
      </c>
      <c r="G76" s="265">
        <v>315.03333333333336</v>
      </c>
      <c r="H76" s="265">
        <v>372.63333333333338</v>
      </c>
      <c r="I76" s="265">
        <v>388.21666666666675</v>
      </c>
      <c r="J76" s="265">
        <v>401.43333333333339</v>
      </c>
      <c r="K76" s="263">
        <v>375</v>
      </c>
      <c r="L76" s="263">
        <v>346.2</v>
      </c>
      <c r="M76" s="263">
        <v>28.77948</v>
      </c>
    </row>
    <row r="77" spans="1:13">
      <c r="A77" s="283">
        <v>68</v>
      </c>
      <c r="B77" s="263" t="s">
        <v>90</v>
      </c>
      <c r="C77" s="263">
        <v>3523.2</v>
      </c>
      <c r="D77" s="265">
        <v>3539.4</v>
      </c>
      <c r="E77" s="265">
        <v>3473.8</v>
      </c>
      <c r="F77" s="265">
        <v>3424.4</v>
      </c>
      <c r="G77" s="265">
        <v>3358.8</v>
      </c>
      <c r="H77" s="265">
        <v>3588.8</v>
      </c>
      <c r="I77" s="265">
        <v>3654.3999999999996</v>
      </c>
      <c r="J77" s="265">
        <v>3703.8</v>
      </c>
      <c r="K77" s="263">
        <v>3605</v>
      </c>
      <c r="L77" s="263">
        <v>3490</v>
      </c>
      <c r="M77" s="263">
        <v>7.4541599999999999</v>
      </c>
    </row>
    <row r="78" spans="1:13">
      <c r="A78" s="283">
        <v>69</v>
      </c>
      <c r="B78" s="263" t="s">
        <v>349</v>
      </c>
      <c r="C78" s="263">
        <v>2428.9</v>
      </c>
      <c r="D78" s="265">
        <v>2438.9666666666667</v>
      </c>
      <c r="E78" s="265">
        <v>2385.9333333333334</v>
      </c>
      <c r="F78" s="265">
        <v>2342.9666666666667</v>
      </c>
      <c r="G78" s="265">
        <v>2289.9333333333334</v>
      </c>
      <c r="H78" s="265">
        <v>2481.9333333333334</v>
      </c>
      <c r="I78" s="265">
        <v>2534.9666666666672</v>
      </c>
      <c r="J78" s="265">
        <v>2577.9333333333334</v>
      </c>
      <c r="K78" s="263">
        <v>2492</v>
      </c>
      <c r="L78" s="263">
        <v>2396</v>
      </c>
      <c r="M78" s="263">
        <v>1.88808</v>
      </c>
    </row>
    <row r="79" spans="1:13">
      <c r="A79" s="283">
        <v>70</v>
      </c>
      <c r="B79" s="263" t="s">
        <v>93</v>
      </c>
      <c r="C79" s="263">
        <v>4681.45</v>
      </c>
      <c r="D79" s="265">
        <v>4646.4833333333336</v>
      </c>
      <c r="E79" s="265">
        <v>4564.9666666666672</v>
      </c>
      <c r="F79" s="265">
        <v>4448.4833333333336</v>
      </c>
      <c r="G79" s="265">
        <v>4366.9666666666672</v>
      </c>
      <c r="H79" s="265">
        <v>4762.9666666666672</v>
      </c>
      <c r="I79" s="265">
        <v>4844.4833333333336</v>
      </c>
      <c r="J79" s="265">
        <v>4960.9666666666672</v>
      </c>
      <c r="K79" s="263">
        <v>4728</v>
      </c>
      <c r="L79" s="263">
        <v>4530</v>
      </c>
      <c r="M79" s="263">
        <v>12.78534</v>
      </c>
    </row>
    <row r="80" spans="1:13">
      <c r="A80" s="283">
        <v>71</v>
      </c>
      <c r="B80" s="263" t="s">
        <v>236</v>
      </c>
      <c r="C80" s="263">
        <v>63.25</v>
      </c>
      <c r="D80" s="265">
        <v>63.666666666666664</v>
      </c>
      <c r="E80" s="265">
        <v>62.333333333333329</v>
      </c>
      <c r="F80" s="265">
        <v>61.416666666666664</v>
      </c>
      <c r="G80" s="265">
        <v>60.083333333333329</v>
      </c>
      <c r="H80" s="265">
        <v>64.583333333333329</v>
      </c>
      <c r="I80" s="265">
        <v>65.916666666666657</v>
      </c>
      <c r="J80" s="265">
        <v>66.833333333333329</v>
      </c>
      <c r="K80" s="263">
        <v>65</v>
      </c>
      <c r="L80" s="263">
        <v>62.75</v>
      </c>
      <c r="M80" s="263">
        <v>23.871569999999998</v>
      </c>
    </row>
    <row r="81" spans="1:13">
      <c r="A81" s="283">
        <v>72</v>
      </c>
      <c r="B81" s="263" t="s">
        <v>94</v>
      </c>
      <c r="C81" s="263">
        <v>2584.65</v>
      </c>
      <c r="D81" s="265">
        <v>2600.85</v>
      </c>
      <c r="E81" s="265">
        <v>2553.7999999999997</v>
      </c>
      <c r="F81" s="265">
        <v>2522.9499999999998</v>
      </c>
      <c r="G81" s="265">
        <v>2475.8999999999996</v>
      </c>
      <c r="H81" s="265">
        <v>2631.7</v>
      </c>
      <c r="I81" s="265">
        <v>2678.75</v>
      </c>
      <c r="J81" s="265">
        <v>2709.6</v>
      </c>
      <c r="K81" s="263">
        <v>2647.9</v>
      </c>
      <c r="L81" s="263">
        <v>2570</v>
      </c>
      <c r="M81" s="263">
        <v>15.88781</v>
      </c>
    </row>
    <row r="82" spans="1:13">
      <c r="A82" s="283">
        <v>73</v>
      </c>
      <c r="B82" s="263" t="s">
        <v>237</v>
      </c>
      <c r="C82" s="263">
        <v>473.9</v>
      </c>
      <c r="D82" s="265">
        <v>470.46666666666664</v>
      </c>
      <c r="E82" s="265">
        <v>460.98333333333329</v>
      </c>
      <c r="F82" s="265">
        <v>448.06666666666666</v>
      </c>
      <c r="G82" s="265">
        <v>438.58333333333331</v>
      </c>
      <c r="H82" s="265">
        <v>483.38333333333327</v>
      </c>
      <c r="I82" s="265">
        <v>492.86666666666662</v>
      </c>
      <c r="J82" s="265">
        <v>505.78333333333325</v>
      </c>
      <c r="K82" s="263">
        <v>479.95</v>
      </c>
      <c r="L82" s="263">
        <v>457.55</v>
      </c>
      <c r="M82" s="263">
        <v>3.58914</v>
      </c>
    </row>
    <row r="83" spans="1:13">
      <c r="A83" s="283">
        <v>74</v>
      </c>
      <c r="B83" s="263" t="s">
        <v>238</v>
      </c>
      <c r="C83" s="263">
        <v>1395.45</v>
      </c>
      <c r="D83" s="265">
        <v>1405.0666666666666</v>
      </c>
      <c r="E83" s="265">
        <v>1371.8833333333332</v>
      </c>
      <c r="F83" s="265">
        <v>1348.3166666666666</v>
      </c>
      <c r="G83" s="265">
        <v>1315.1333333333332</v>
      </c>
      <c r="H83" s="265">
        <v>1428.6333333333332</v>
      </c>
      <c r="I83" s="265">
        <v>1461.8166666666666</v>
      </c>
      <c r="J83" s="265">
        <v>1485.3833333333332</v>
      </c>
      <c r="K83" s="263">
        <v>1438.25</v>
      </c>
      <c r="L83" s="263">
        <v>1381.5</v>
      </c>
      <c r="M83" s="263">
        <v>1.0230999999999999</v>
      </c>
    </row>
    <row r="84" spans="1:13">
      <c r="A84" s="283">
        <v>75</v>
      </c>
      <c r="B84" s="263" t="s">
        <v>96</v>
      </c>
      <c r="C84" s="263">
        <v>1335.95</v>
      </c>
      <c r="D84" s="265">
        <v>1343.8833333333332</v>
      </c>
      <c r="E84" s="265">
        <v>1318.7666666666664</v>
      </c>
      <c r="F84" s="265">
        <v>1301.5833333333333</v>
      </c>
      <c r="G84" s="265">
        <v>1276.4666666666665</v>
      </c>
      <c r="H84" s="265">
        <v>1361.0666666666664</v>
      </c>
      <c r="I84" s="265">
        <v>1386.1833333333332</v>
      </c>
      <c r="J84" s="265">
        <v>1403.3666666666663</v>
      </c>
      <c r="K84" s="263">
        <v>1369</v>
      </c>
      <c r="L84" s="263">
        <v>1326.7</v>
      </c>
      <c r="M84" s="263">
        <v>8.8922500000000007</v>
      </c>
    </row>
    <row r="85" spans="1:13">
      <c r="A85" s="283">
        <v>76</v>
      </c>
      <c r="B85" s="263" t="s">
        <v>97</v>
      </c>
      <c r="C85" s="263">
        <v>204.45</v>
      </c>
      <c r="D85" s="265">
        <v>206.13333333333333</v>
      </c>
      <c r="E85" s="265">
        <v>200.41666666666666</v>
      </c>
      <c r="F85" s="265">
        <v>196.38333333333333</v>
      </c>
      <c r="G85" s="265">
        <v>190.66666666666666</v>
      </c>
      <c r="H85" s="265">
        <v>210.16666666666666</v>
      </c>
      <c r="I85" s="265">
        <v>215.88333333333335</v>
      </c>
      <c r="J85" s="265">
        <v>219.91666666666666</v>
      </c>
      <c r="K85" s="263">
        <v>211.85</v>
      </c>
      <c r="L85" s="263">
        <v>202.1</v>
      </c>
      <c r="M85" s="263">
        <v>49.68674</v>
      </c>
    </row>
    <row r="86" spans="1:13">
      <c r="A86" s="283">
        <v>77</v>
      </c>
      <c r="B86" s="263" t="s">
        <v>98</v>
      </c>
      <c r="C86" s="263">
        <v>83.45</v>
      </c>
      <c r="D86" s="265">
        <v>84.500000000000014</v>
      </c>
      <c r="E86" s="265">
        <v>81.600000000000023</v>
      </c>
      <c r="F86" s="265">
        <v>79.750000000000014</v>
      </c>
      <c r="G86" s="265">
        <v>76.850000000000023</v>
      </c>
      <c r="H86" s="265">
        <v>86.350000000000023</v>
      </c>
      <c r="I86" s="265">
        <v>89.250000000000028</v>
      </c>
      <c r="J86" s="265">
        <v>91.100000000000023</v>
      </c>
      <c r="K86" s="263">
        <v>87.4</v>
      </c>
      <c r="L86" s="263">
        <v>82.65</v>
      </c>
      <c r="M86" s="263">
        <v>219.97526999999999</v>
      </c>
    </row>
    <row r="87" spans="1:13">
      <c r="A87" s="283">
        <v>78</v>
      </c>
      <c r="B87" s="263" t="s">
        <v>360</v>
      </c>
      <c r="C87" s="263">
        <v>158.85</v>
      </c>
      <c r="D87" s="265">
        <v>159.45000000000002</v>
      </c>
      <c r="E87" s="265">
        <v>157.40000000000003</v>
      </c>
      <c r="F87" s="265">
        <v>155.95000000000002</v>
      </c>
      <c r="G87" s="265">
        <v>153.90000000000003</v>
      </c>
      <c r="H87" s="265">
        <v>160.90000000000003</v>
      </c>
      <c r="I87" s="265">
        <v>162.95000000000005</v>
      </c>
      <c r="J87" s="265">
        <v>164.40000000000003</v>
      </c>
      <c r="K87" s="263">
        <v>161.5</v>
      </c>
      <c r="L87" s="263">
        <v>158</v>
      </c>
      <c r="M87" s="263">
        <v>18.037669999999999</v>
      </c>
    </row>
    <row r="88" spans="1:13">
      <c r="A88" s="283">
        <v>79</v>
      </c>
      <c r="B88" s="263" t="s">
        <v>241</v>
      </c>
      <c r="C88" s="263">
        <v>76.05</v>
      </c>
      <c r="D88" s="265">
        <v>77.083333333333329</v>
      </c>
      <c r="E88" s="265">
        <v>73.966666666666654</v>
      </c>
      <c r="F88" s="265">
        <v>71.883333333333326</v>
      </c>
      <c r="G88" s="265">
        <v>68.766666666666652</v>
      </c>
      <c r="H88" s="265">
        <v>79.166666666666657</v>
      </c>
      <c r="I88" s="265">
        <v>82.283333333333331</v>
      </c>
      <c r="J88" s="265">
        <v>84.36666666666666</v>
      </c>
      <c r="K88" s="263">
        <v>80.2</v>
      </c>
      <c r="L88" s="263">
        <v>75</v>
      </c>
      <c r="M88" s="263">
        <v>41.962989999999998</v>
      </c>
    </row>
    <row r="89" spans="1:13">
      <c r="A89" s="283">
        <v>80</v>
      </c>
      <c r="B89" s="263" t="s">
        <v>99</v>
      </c>
      <c r="C89" s="263">
        <v>145.4</v>
      </c>
      <c r="D89" s="265">
        <v>146.11666666666667</v>
      </c>
      <c r="E89" s="265">
        <v>142.78333333333336</v>
      </c>
      <c r="F89" s="265">
        <v>140.16666666666669</v>
      </c>
      <c r="G89" s="265">
        <v>136.83333333333337</v>
      </c>
      <c r="H89" s="265">
        <v>148.73333333333335</v>
      </c>
      <c r="I89" s="265">
        <v>152.06666666666666</v>
      </c>
      <c r="J89" s="265">
        <v>154.68333333333334</v>
      </c>
      <c r="K89" s="263">
        <v>149.44999999999999</v>
      </c>
      <c r="L89" s="263">
        <v>143.5</v>
      </c>
      <c r="M89" s="263">
        <v>696.53863999999999</v>
      </c>
    </row>
    <row r="90" spans="1:13">
      <c r="A90" s="283">
        <v>81</v>
      </c>
      <c r="B90" s="263" t="s">
        <v>102</v>
      </c>
      <c r="C90" s="263">
        <v>25.2</v>
      </c>
      <c r="D90" s="265">
        <v>25.466666666666669</v>
      </c>
      <c r="E90" s="265">
        <v>24.583333333333336</v>
      </c>
      <c r="F90" s="265">
        <v>23.966666666666669</v>
      </c>
      <c r="G90" s="265">
        <v>23.083333333333336</v>
      </c>
      <c r="H90" s="265">
        <v>26.083333333333336</v>
      </c>
      <c r="I90" s="265">
        <v>26.966666666666669</v>
      </c>
      <c r="J90" s="265">
        <v>27.583333333333336</v>
      </c>
      <c r="K90" s="263">
        <v>26.35</v>
      </c>
      <c r="L90" s="263">
        <v>24.85</v>
      </c>
      <c r="M90" s="263">
        <v>162.39597000000001</v>
      </c>
    </row>
    <row r="91" spans="1:13">
      <c r="A91" s="283">
        <v>82</v>
      </c>
      <c r="B91" s="263" t="s">
        <v>242</v>
      </c>
      <c r="C91" s="263">
        <v>205.05</v>
      </c>
      <c r="D91" s="265">
        <v>200.05000000000004</v>
      </c>
      <c r="E91" s="265">
        <v>195.05000000000007</v>
      </c>
      <c r="F91" s="265">
        <v>185.05000000000004</v>
      </c>
      <c r="G91" s="265">
        <v>180.05000000000007</v>
      </c>
      <c r="H91" s="265">
        <v>210.05000000000007</v>
      </c>
      <c r="I91" s="265">
        <v>215.05</v>
      </c>
      <c r="J91" s="265">
        <v>225.05000000000007</v>
      </c>
      <c r="K91" s="263">
        <v>205.05</v>
      </c>
      <c r="L91" s="263">
        <v>190.05</v>
      </c>
      <c r="M91" s="263">
        <v>77.574370000000002</v>
      </c>
    </row>
    <row r="92" spans="1:13">
      <c r="A92" s="283">
        <v>83</v>
      </c>
      <c r="B92" s="263" t="s">
        <v>100</v>
      </c>
      <c r="C92" s="263">
        <v>482.25</v>
      </c>
      <c r="D92" s="265">
        <v>487.41666666666669</v>
      </c>
      <c r="E92" s="265">
        <v>472.98333333333335</v>
      </c>
      <c r="F92" s="265">
        <v>463.71666666666664</v>
      </c>
      <c r="G92" s="265">
        <v>449.2833333333333</v>
      </c>
      <c r="H92" s="265">
        <v>496.68333333333339</v>
      </c>
      <c r="I92" s="265">
        <v>511.11666666666667</v>
      </c>
      <c r="J92" s="265">
        <v>520.38333333333344</v>
      </c>
      <c r="K92" s="263">
        <v>501.85</v>
      </c>
      <c r="L92" s="263">
        <v>478.15</v>
      </c>
      <c r="M92" s="263">
        <v>30.07629</v>
      </c>
    </row>
    <row r="93" spans="1:13">
      <c r="A93" s="283">
        <v>84</v>
      </c>
      <c r="B93" s="263" t="s">
        <v>243</v>
      </c>
      <c r="C93" s="263">
        <v>484.05</v>
      </c>
      <c r="D93" s="265">
        <v>485.86666666666662</v>
      </c>
      <c r="E93" s="265">
        <v>478.23333333333323</v>
      </c>
      <c r="F93" s="265">
        <v>472.41666666666663</v>
      </c>
      <c r="G93" s="265">
        <v>464.78333333333325</v>
      </c>
      <c r="H93" s="265">
        <v>491.68333333333322</v>
      </c>
      <c r="I93" s="265">
        <v>499.31666666666655</v>
      </c>
      <c r="J93" s="265">
        <v>505.13333333333321</v>
      </c>
      <c r="K93" s="263">
        <v>493.5</v>
      </c>
      <c r="L93" s="263">
        <v>480.05</v>
      </c>
      <c r="M93" s="263">
        <v>1.72461</v>
      </c>
    </row>
    <row r="94" spans="1:13">
      <c r="A94" s="283">
        <v>85</v>
      </c>
      <c r="B94" s="263" t="s">
        <v>103</v>
      </c>
      <c r="C94" s="263">
        <v>709.7</v>
      </c>
      <c r="D94" s="265">
        <v>715.31666666666661</v>
      </c>
      <c r="E94" s="265">
        <v>697.68333333333317</v>
      </c>
      <c r="F94" s="265">
        <v>685.66666666666652</v>
      </c>
      <c r="G94" s="265">
        <v>668.03333333333308</v>
      </c>
      <c r="H94" s="265">
        <v>727.33333333333326</v>
      </c>
      <c r="I94" s="265">
        <v>744.9666666666667</v>
      </c>
      <c r="J94" s="265">
        <v>756.98333333333335</v>
      </c>
      <c r="K94" s="263">
        <v>732.95</v>
      </c>
      <c r="L94" s="263">
        <v>703.3</v>
      </c>
      <c r="M94" s="263">
        <v>17.58878</v>
      </c>
    </row>
    <row r="95" spans="1:13">
      <c r="A95" s="283">
        <v>86</v>
      </c>
      <c r="B95" s="263" t="s">
        <v>244</v>
      </c>
      <c r="C95" s="263">
        <v>448</v>
      </c>
      <c r="D95" s="265">
        <v>446.36666666666662</v>
      </c>
      <c r="E95" s="265">
        <v>439.88333333333321</v>
      </c>
      <c r="F95" s="265">
        <v>431.76666666666659</v>
      </c>
      <c r="G95" s="265">
        <v>425.28333333333319</v>
      </c>
      <c r="H95" s="265">
        <v>454.48333333333323</v>
      </c>
      <c r="I95" s="265">
        <v>460.9666666666667</v>
      </c>
      <c r="J95" s="265">
        <v>469.08333333333326</v>
      </c>
      <c r="K95" s="263">
        <v>452.85</v>
      </c>
      <c r="L95" s="263">
        <v>438.25</v>
      </c>
      <c r="M95" s="263">
        <v>1.99315</v>
      </c>
    </row>
    <row r="96" spans="1:13">
      <c r="A96" s="283">
        <v>87</v>
      </c>
      <c r="B96" s="263" t="s">
        <v>245</v>
      </c>
      <c r="C96" s="263">
        <v>1523.25</v>
      </c>
      <c r="D96" s="265">
        <v>1518.2666666666664</v>
      </c>
      <c r="E96" s="265">
        <v>1500.5833333333328</v>
      </c>
      <c r="F96" s="265">
        <v>1477.9166666666663</v>
      </c>
      <c r="G96" s="265">
        <v>1460.2333333333327</v>
      </c>
      <c r="H96" s="265">
        <v>1540.9333333333329</v>
      </c>
      <c r="I96" s="265">
        <v>1558.6166666666663</v>
      </c>
      <c r="J96" s="265">
        <v>1581.2833333333331</v>
      </c>
      <c r="K96" s="263">
        <v>1535.95</v>
      </c>
      <c r="L96" s="263">
        <v>1495.6</v>
      </c>
      <c r="M96" s="263">
        <v>10.6267</v>
      </c>
    </row>
    <row r="97" spans="1:13">
      <c r="A97" s="283">
        <v>88</v>
      </c>
      <c r="B97" s="263" t="s">
        <v>104</v>
      </c>
      <c r="C97" s="263">
        <v>1218</v>
      </c>
      <c r="D97" s="265">
        <v>1222.5666666666666</v>
      </c>
      <c r="E97" s="265">
        <v>1205.4333333333332</v>
      </c>
      <c r="F97" s="265">
        <v>1192.8666666666666</v>
      </c>
      <c r="G97" s="265">
        <v>1175.7333333333331</v>
      </c>
      <c r="H97" s="265">
        <v>1235.1333333333332</v>
      </c>
      <c r="I97" s="265">
        <v>1252.2666666666664</v>
      </c>
      <c r="J97" s="265">
        <v>1264.8333333333333</v>
      </c>
      <c r="K97" s="263">
        <v>1239.7</v>
      </c>
      <c r="L97" s="263">
        <v>1210</v>
      </c>
      <c r="M97" s="263">
        <v>13.14508</v>
      </c>
    </row>
    <row r="98" spans="1:13">
      <c r="A98" s="283">
        <v>89</v>
      </c>
      <c r="B98" s="263" t="s">
        <v>373</v>
      </c>
      <c r="C98" s="263">
        <v>495.85</v>
      </c>
      <c r="D98" s="265">
        <v>494.73333333333335</v>
      </c>
      <c r="E98" s="265">
        <v>483.4666666666667</v>
      </c>
      <c r="F98" s="265">
        <v>471.08333333333337</v>
      </c>
      <c r="G98" s="265">
        <v>459.81666666666672</v>
      </c>
      <c r="H98" s="265">
        <v>507.11666666666667</v>
      </c>
      <c r="I98" s="265">
        <v>518.38333333333333</v>
      </c>
      <c r="J98" s="265">
        <v>530.76666666666665</v>
      </c>
      <c r="K98" s="263">
        <v>506</v>
      </c>
      <c r="L98" s="263">
        <v>482.35</v>
      </c>
      <c r="M98" s="263">
        <v>20.368539999999999</v>
      </c>
    </row>
    <row r="99" spans="1:13">
      <c r="A99" s="283">
        <v>90</v>
      </c>
      <c r="B99" s="263" t="s">
        <v>247</v>
      </c>
      <c r="C99" s="263">
        <v>248.7</v>
      </c>
      <c r="D99" s="265">
        <v>252.16666666666666</v>
      </c>
      <c r="E99" s="265">
        <v>243.5333333333333</v>
      </c>
      <c r="F99" s="265">
        <v>238.36666666666665</v>
      </c>
      <c r="G99" s="265">
        <v>229.73333333333329</v>
      </c>
      <c r="H99" s="265">
        <v>257.33333333333331</v>
      </c>
      <c r="I99" s="265">
        <v>265.9666666666667</v>
      </c>
      <c r="J99" s="265">
        <v>271.13333333333333</v>
      </c>
      <c r="K99" s="263">
        <v>260.8</v>
      </c>
      <c r="L99" s="263">
        <v>247</v>
      </c>
      <c r="M99" s="263">
        <v>13.922549999999999</v>
      </c>
    </row>
    <row r="100" spans="1:13">
      <c r="A100" s="283">
        <v>91</v>
      </c>
      <c r="B100" s="263" t="s">
        <v>107</v>
      </c>
      <c r="C100" s="263">
        <v>950.15</v>
      </c>
      <c r="D100" s="265">
        <v>950.86666666666679</v>
      </c>
      <c r="E100" s="265">
        <v>943.73333333333358</v>
      </c>
      <c r="F100" s="265">
        <v>937.31666666666683</v>
      </c>
      <c r="G100" s="265">
        <v>930.18333333333362</v>
      </c>
      <c r="H100" s="265">
        <v>957.28333333333353</v>
      </c>
      <c r="I100" s="265">
        <v>964.41666666666674</v>
      </c>
      <c r="J100" s="265">
        <v>970.83333333333348</v>
      </c>
      <c r="K100" s="263">
        <v>958</v>
      </c>
      <c r="L100" s="263">
        <v>944.45</v>
      </c>
      <c r="M100" s="263">
        <v>54.948160000000001</v>
      </c>
    </row>
    <row r="101" spans="1:13">
      <c r="A101" s="283">
        <v>92</v>
      </c>
      <c r="B101" s="263" t="s">
        <v>249</v>
      </c>
      <c r="C101" s="263">
        <v>2934.25</v>
      </c>
      <c r="D101" s="265">
        <v>2944.9333333333329</v>
      </c>
      <c r="E101" s="265">
        <v>2891.516666666666</v>
      </c>
      <c r="F101" s="265">
        <v>2848.7833333333328</v>
      </c>
      <c r="G101" s="265">
        <v>2795.3666666666659</v>
      </c>
      <c r="H101" s="265">
        <v>2987.6666666666661</v>
      </c>
      <c r="I101" s="265">
        <v>3041.083333333333</v>
      </c>
      <c r="J101" s="265">
        <v>3083.8166666666662</v>
      </c>
      <c r="K101" s="263">
        <v>2998.35</v>
      </c>
      <c r="L101" s="263">
        <v>2902.2</v>
      </c>
      <c r="M101" s="263">
        <v>1.4468399999999999</v>
      </c>
    </row>
    <row r="102" spans="1:13">
      <c r="A102" s="283">
        <v>93</v>
      </c>
      <c r="B102" s="263" t="s">
        <v>109</v>
      </c>
      <c r="C102" s="263">
        <v>1539.1</v>
      </c>
      <c r="D102" s="265">
        <v>1545.4333333333334</v>
      </c>
      <c r="E102" s="265">
        <v>1526.6666666666667</v>
      </c>
      <c r="F102" s="265">
        <v>1514.2333333333333</v>
      </c>
      <c r="G102" s="265">
        <v>1495.4666666666667</v>
      </c>
      <c r="H102" s="265">
        <v>1557.8666666666668</v>
      </c>
      <c r="I102" s="265">
        <v>1576.6333333333332</v>
      </c>
      <c r="J102" s="265">
        <v>1589.0666666666668</v>
      </c>
      <c r="K102" s="263">
        <v>1564.2</v>
      </c>
      <c r="L102" s="263">
        <v>1533</v>
      </c>
      <c r="M102" s="263">
        <v>85.697540000000004</v>
      </c>
    </row>
    <row r="103" spans="1:13">
      <c r="A103" s="283">
        <v>94</v>
      </c>
      <c r="B103" s="263" t="s">
        <v>250</v>
      </c>
      <c r="C103" s="263">
        <v>710.65</v>
      </c>
      <c r="D103" s="265">
        <v>712.4</v>
      </c>
      <c r="E103" s="265">
        <v>701.34999999999991</v>
      </c>
      <c r="F103" s="265">
        <v>692.05</v>
      </c>
      <c r="G103" s="265">
        <v>680.99999999999989</v>
      </c>
      <c r="H103" s="265">
        <v>721.69999999999993</v>
      </c>
      <c r="I103" s="265">
        <v>732.74999999999989</v>
      </c>
      <c r="J103" s="265">
        <v>742.05</v>
      </c>
      <c r="K103" s="263">
        <v>723.45</v>
      </c>
      <c r="L103" s="263">
        <v>703.1</v>
      </c>
      <c r="M103" s="263">
        <v>37.876379999999997</v>
      </c>
    </row>
    <row r="104" spans="1:13">
      <c r="A104" s="283">
        <v>95</v>
      </c>
      <c r="B104" s="263" t="s">
        <v>105</v>
      </c>
      <c r="C104" s="263">
        <v>1139</v>
      </c>
      <c r="D104" s="265">
        <v>1146.2166666666667</v>
      </c>
      <c r="E104" s="265">
        <v>1121.9333333333334</v>
      </c>
      <c r="F104" s="265">
        <v>1104.8666666666668</v>
      </c>
      <c r="G104" s="265">
        <v>1080.5833333333335</v>
      </c>
      <c r="H104" s="265">
        <v>1163.2833333333333</v>
      </c>
      <c r="I104" s="265">
        <v>1187.5666666666666</v>
      </c>
      <c r="J104" s="265">
        <v>1204.6333333333332</v>
      </c>
      <c r="K104" s="263">
        <v>1170.5</v>
      </c>
      <c r="L104" s="263">
        <v>1129.1500000000001</v>
      </c>
      <c r="M104" s="263">
        <v>15.885</v>
      </c>
    </row>
    <row r="105" spans="1:13">
      <c r="A105" s="283">
        <v>96</v>
      </c>
      <c r="B105" s="263" t="s">
        <v>110</v>
      </c>
      <c r="C105" s="263">
        <v>3389.7</v>
      </c>
      <c r="D105" s="265">
        <v>3427.5166666666664</v>
      </c>
      <c r="E105" s="265">
        <v>3332.1833333333329</v>
      </c>
      <c r="F105" s="265">
        <v>3274.6666666666665</v>
      </c>
      <c r="G105" s="265">
        <v>3179.333333333333</v>
      </c>
      <c r="H105" s="265">
        <v>3485.0333333333328</v>
      </c>
      <c r="I105" s="265">
        <v>3580.3666666666668</v>
      </c>
      <c r="J105" s="265">
        <v>3637.8833333333328</v>
      </c>
      <c r="K105" s="263">
        <v>3522.85</v>
      </c>
      <c r="L105" s="263">
        <v>3370</v>
      </c>
      <c r="M105" s="263">
        <v>9.95322</v>
      </c>
    </row>
    <row r="106" spans="1:13">
      <c r="A106" s="283">
        <v>97</v>
      </c>
      <c r="B106" s="263" t="s">
        <v>112</v>
      </c>
      <c r="C106" s="263">
        <v>308</v>
      </c>
      <c r="D106" s="265">
        <v>307.86666666666667</v>
      </c>
      <c r="E106" s="265">
        <v>302.38333333333333</v>
      </c>
      <c r="F106" s="265">
        <v>296.76666666666665</v>
      </c>
      <c r="G106" s="265">
        <v>291.2833333333333</v>
      </c>
      <c r="H106" s="265">
        <v>313.48333333333335</v>
      </c>
      <c r="I106" s="265">
        <v>318.9666666666667</v>
      </c>
      <c r="J106" s="265">
        <v>324.58333333333337</v>
      </c>
      <c r="K106" s="263">
        <v>313.35000000000002</v>
      </c>
      <c r="L106" s="263">
        <v>302.25</v>
      </c>
      <c r="M106" s="263">
        <v>174.10356999999999</v>
      </c>
    </row>
    <row r="107" spans="1:13">
      <c r="A107" s="283">
        <v>98</v>
      </c>
      <c r="B107" s="263" t="s">
        <v>113</v>
      </c>
      <c r="C107" s="263">
        <v>244</v>
      </c>
      <c r="D107" s="265">
        <v>244.96666666666667</v>
      </c>
      <c r="E107" s="265">
        <v>237.53333333333333</v>
      </c>
      <c r="F107" s="265">
        <v>231.06666666666666</v>
      </c>
      <c r="G107" s="265">
        <v>223.63333333333333</v>
      </c>
      <c r="H107" s="265">
        <v>251.43333333333334</v>
      </c>
      <c r="I107" s="265">
        <v>258.86666666666667</v>
      </c>
      <c r="J107" s="265">
        <v>265.33333333333337</v>
      </c>
      <c r="K107" s="263">
        <v>252.4</v>
      </c>
      <c r="L107" s="263">
        <v>238.5</v>
      </c>
      <c r="M107" s="263">
        <v>133.01954000000001</v>
      </c>
    </row>
    <row r="108" spans="1:13">
      <c r="A108" s="283">
        <v>99</v>
      </c>
      <c r="B108" s="263" t="s">
        <v>114</v>
      </c>
      <c r="C108" s="263">
        <v>2181.1</v>
      </c>
      <c r="D108" s="265">
        <v>2175.0333333333333</v>
      </c>
      <c r="E108" s="265">
        <v>2156.0666666666666</v>
      </c>
      <c r="F108" s="265">
        <v>2131.0333333333333</v>
      </c>
      <c r="G108" s="265">
        <v>2112.0666666666666</v>
      </c>
      <c r="H108" s="265">
        <v>2200.0666666666666</v>
      </c>
      <c r="I108" s="265">
        <v>2219.0333333333328</v>
      </c>
      <c r="J108" s="265">
        <v>2244.0666666666666</v>
      </c>
      <c r="K108" s="263">
        <v>2194</v>
      </c>
      <c r="L108" s="263">
        <v>2150</v>
      </c>
      <c r="M108" s="263">
        <v>33.640300000000003</v>
      </c>
    </row>
    <row r="109" spans="1:13">
      <c r="A109" s="283">
        <v>100</v>
      </c>
      <c r="B109" s="263" t="s">
        <v>251</v>
      </c>
      <c r="C109" s="263">
        <v>300.5</v>
      </c>
      <c r="D109" s="265">
        <v>302.13333333333338</v>
      </c>
      <c r="E109" s="265">
        <v>296.41666666666674</v>
      </c>
      <c r="F109" s="265">
        <v>292.33333333333337</v>
      </c>
      <c r="G109" s="265">
        <v>286.61666666666673</v>
      </c>
      <c r="H109" s="265">
        <v>306.21666666666675</v>
      </c>
      <c r="I109" s="265">
        <v>311.93333333333334</v>
      </c>
      <c r="J109" s="265">
        <v>316.01666666666677</v>
      </c>
      <c r="K109" s="263">
        <v>307.85000000000002</v>
      </c>
      <c r="L109" s="263">
        <v>298.05</v>
      </c>
      <c r="M109" s="263">
        <v>8.1194799999999994</v>
      </c>
    </row>
    <row r="110" spans="1:13">
      <c r="A110" s="283">
        <v>101</v>
      </c>
      <c r="B110" s="263" t="s">
        <v>252</v>
      </c>
      <c r="C110" s="263">
        <v>45.15</v>
      </c>
      <c r="D110" s="265">
        <v>45.716666666666661</v>
      </c>
      <c r="E110" s="265">
        <v>43.633333333333326</v>
      </c>
      <c r="F110" s="265">
        <v>42.116666666666667</v>
      </c>
      <c r="G110" s="265">
        <v>40.033333333333331</v>
      </c>
      <c r="H110" s="265">
        <v>47.23333333333332</v>
      </c>
      <c r="I110" s="265">
        <v>49.316666666666649</v>
      </c>
      <c r="J110" s="265">
        <v>50.833333333333314</v>
      </c>
      <c r="K110" s="263">
        <v>47.8</v>
      </c>
      <c r="L110" s="263">
        <v>44.2</v>
      </c>
      <c r="M110" s="263">
        <v>48.405659999999997</v>
      </c>
    </row>
    <row r="111" spans="1:13">
      <c r="A111" s="283">
        <v>102</v>
      </c>
      <c r="B111" s="263" t="s">
        <v>108</v>
      </c>
      <c r="C111" s="263">
        <v>2741.3</v>
      </c>
      <c r="D111" s="265">
        <v>2740.15</v>
      </c>
      <c r="E111" s="265">
        <v>2715.3</v>
      </c>
      <c r="F111" s="265">
        <v>2689.3</v>
      </c>
      <c r="G111" s="265">
        <v>2664.4500000000003</v>
      </c>
      <c r="H111" s="265">
        <v>2766.15</v>
      </c>
      <c r="I111" s="265">
        <v>2790.9999999999995</v>
      </c>
      <c r="J111" s="265">
        <v>2817</v>
      </c>
      <c r="K111" s="263">
        <v>2765</v>
      </c>
      <c r="L111" s="263">
        <v>2714.15</v>
      </c>
      <c r="M111" s="263">
        <v>22.751460000000002</v>
      </c>
    </row>
    <row r="112" spans="1:13">
      <c r="A112" s="283">
        <v>103</v>
      </c>
      <c r="B112" s="263" t="s">
        <v>116</v>
      </c>
      <c r="C112" s="263">
        <v>624.04999999999995</v>
      </c>
      <c r="D112" s="265">
        <v>626.18333333333328</v>
      </c>
      <c r="E112" s="265">
        <v>616.86666666666656</v>
      </c>
      <c r="F112" s="265">
        <v>609.68333333333328</v>
      </c>
      <c r="G112" s="265">
        <v>600.36666666666656</v>
      </c>
      <c r="H112" s="265">
        <v>633.36666666666656</v>
      </c>
      <c r="I112" s="265">
        <v>642.68333333333339</v>
      </c>
      <c r="J112" s="265">
        <v>649.86666666666656</v>
      </c>
      <c r="K112" s="263">
        <v>635.5</v>
      </c>
      <c r="L112" s="263">
        <v>619</v>
      </c>
      <c r="M112" s="263">
        <v>240.55811</v>
      </c>
    </row>
    <row r="113" spans="1:13">
      <c r="A113" s="283">
        <v>104</v>
      </c>
      <c r="B113" s="263" t="s">
        <v>253</v>
      </c>
      <c r="C113" s="263">
        <v>1493.75</v>
      </c>
      <c r="D113" s="265">
        <v>1500.6833333333334</v>
      </c>
      <c r="E113" s="265">
        <v>1481.3666666666668</v>
      </c>
      <c r="F113" s="265">
        <v>1468.9833333333333</v>
      </c>
      <c r="G113" s="265">
        <v>1449.6666666666667</v>
      </c>
      <c r="H113" s="265">
        <v>1513.0666666666668</v>
      </c>
      <c r="I113" s="265">
        <v>1532.3833333333334</v>
      </c>
      <c r="J113" s="265">
        <v>1544.7666666666669</v>
      </c>
      <c r="K113" s="263">
        <v>1520</v>
      </c>
      <c r="L113" s="263">
        <v>1488.3</v>
      </c>
      <c r="M113" s="263">
        <v>7.0551000000000004</v>
      </c>
    </row>
    <row r="114" spans="1:13">
      <c r="A114" s="283">
        <v>105</v>
      </c>
      <c r="B114" s="263" t="s">
        <v>117</v>
      </c>
      <c r="C114" s="263">
        <v>485.45</v>
      </c>
      <c r="D114" s="265">
        <v>487.40000000000003</v>
      </c>
      <c r="E114" s="265">
        <v>477.35000000000008</v>
      </c>
      <c r="F114" s="265">
        <v>469.25000000000006</v>
      </c>
      <c r="G114" s="265">
        <v>459.2000000000001</v>
      </c>
      <c r="H114" s="265">
        <v>495.50000000000006</v>
      </c>
      <c r="I114" s="265">
        <v>505.55</v>
      </c>
      <c r="J114" s="265">
        <v>513.65000000000009</v>
      </c>
      <c r="K114" s="263">
        <v>497.45</v>
      </c>
      <c r="L114" s="263">
        <v>479.3</v>
      </c>
      <c r="M114" s="263">
        <v>31.91423</v>
      </c>
    </row>
    <row r="115" spans="1:13">
      <c r="A115" s="283">
        <v>106</v>
      </c>
      <c r="B115" s="263" t="s">
        <v>388</v>
      </c>
      <c r="C115" s="263">
        <v>402.9</v>
      </c>
      <c r="D115" s="265">
        <v>406.38333333333338</v>
      </c>
      <c r="E115" s="265">
        <v>396.51666666666677</v>
      </c>
      <c r="F115" s="265">
        <v>390.13333333333338</v>
      </c>
      <c r="G115" s="265">
        <v>380.26666666666677</v>
      </c>
      <c r="H115" s="265">
        <v>412.76666666666677</v>
      </c>
      <c r="I115" s="265">
        <v>422.63333333333344</v>
      </c>
      <c r="J115" s="265">
        <v>429.01666666666677</v>
      </c>
      <c r="K115" s="263">
        <v>416.25</v>
      </c>
      <c r="L115" s="263">
        <v>400</v>
      </c>
      <c r="M115" s="263">
        <v>6.2582000000000004</v>
      </c>
    </row>
    <row r="116" spans="1:13">
      <c r="A116" s="283">
        <v>107</v>
      </c>
      <c r="B116" s="263" t="s">
        <v>119</v>
      </c>
      <c r="C116" s="263">
        <v>62.4</v>
      </c>
      <c r="D116" s="265">
        <v>62.266666666666659</v>
      </c>
      <c r="E116" s="265">
        <v>57.73333333333332</v>
      </c>
      <c r="F116" s="265">
        <v>53.066666666666663</v>
      </c>
      <c r="G116" s="265">
        <v>48.533333333333324</v>
      </c>
      <c r="H116" s="265">
        <v>66.933333333333309</v>
      </c>
      <c r="I116" s="265">
        <v>71.466666666666669</v>
      </c>
      <c r="J116" s="265">
        <v>76.133333333333312</v>
      </c>
      <c r="K116" s="263">
        <v>66.8</v>
      </c>
      <c r="L116" s="263">
        <v>57.6</v>
      </c>
      <c r="M116" s="263">
        <v>2614.1798899999999</v>
      </c>
    </row>
    <row r="117" spans="1:13">
      <c r="A117" s="283">
        <v>108</v>
      </c>
      <c r="B117" s="263" t="s">
        <v>126</v>
      </c>
      <c r="C117" s="263">
        <v>215.95</v>
      </c>
      <c r="D117" s="265">
        <v>216.28333333333333</v>
      </c>
      <c r="E117" s="265">
        <v>213.66666666666666</v>
      </c>
      <c r="F117" s="265">
        <v>211.38333333333333</v>
      </c>
      <c r="G117" s="265">
        <v>208.76666666666665</v>
      </c>
      <c r="H117" s="265">
        <v>218.56666666666666</v>
      </c>
      <c r="I117" s="265">
        <v>221.18333333333334</v>
      </c>
      <c r="J117" s="265">
        <v>223.46666666666667</v>
      </c>
      <c r="K117" s="263">
        <v>218.9</v>
      </c>
      <c r="L117" s="263">
        <v>214</v>
      </c>
      <c r="M117" s="263">
        <v>281.25202999999999</v>
      </c>
    </row>
    <row r="118" spans="1:13">
      <c r="A118" s="283">
        <v>109</v>
      </c>
      <c r="B118" s="263" t="s">
        <v>115</v>
      </c>
      <c r="C118" s="263">
        <v>228.9</v>
      </c>
      <c r="D118" s="265">
        <v>233.20000000000002</v>
      </c>
      <c r="E118" s="265">
        <v>219.00000000000003</v>
      </c>
      <c r="F118" s="265">
        <v>209.10000000000002</v>
      </c>
      <c r="G118" s="265">
        <v>194.90000000000003</v>
      </c>
      <c r="H118" s="265">
        <v>243.10000000000002</v>
      </c>
      <c r="I118" s="265">
        <v>257.3</v>
      </c>
      <c r="J118" s="265">
        <v>267.20000000000005</v>
      </c>
      <c r="K118" s="263">
        <v>247.4</v>
      </c>
      <c r="L118" s="263">
        <v>223.3</v>
      </c>
      <c r="M118" s="263">
        <v>563.44546000000003</v>
      </c>
    </row>
    <row r="119" spans="1:13">
      <c r="A119" s="283">
        <v>110</v>
      </c>
      <c r="B119" s="263" t="s">
        <v>256</v>
      </c>
      <c r="C119" s="263">
        <v>123.8</v>
      </c>
      <c r="D119" s="265">
        <v>124.45</v>
      </c>
      <c r="E119" s="265">
        <v>122.7</v>
      </c>
      <c r="F119" s="265">
        <v>121.6</v>
      </c>
      <c r="G119" s="265">
        <v>119.85</v>
      </c>
      <c r="H119" s="265">
        <v>125.55000000000001</v>
      </c>
      <c r="I119" s="265">
        <v>127.30000000000001</v>
      </c>
      <c r="J119" s="265">
        <v>128.40000000000003</v>
      </c>
      <c r="K119" s="263">
        <v>126.2</v>
      </c>
      <c r="L119" s="263">
        <v>123.35</v>
      </c>
      <c r="M119" s="263">
        <v>43.351649999999999</v>
      </c>
    </row>
    <row r="120" spans="1:13">
      <c r="A120" s="283">
        <v>111</v>
      </c>
      <c r="B120" s="263" t="s">
        <v>125</v>
      </c>
      <c r="C120" s="263">
        <v>97.55</v>
      </c>
      <c r="D120" s="265">
        <v>98.05</v>
      </c>
      <c r="E120" s="265">
        <v>95.6</v>
      </c>
      <c r="F120" s="265">
        <v>93.649999999999991</v>
      </c>
      <c r="G120" s="265">
        <v>91.199999999999989</v>
      </c>
      <c r="H120" s="265">
        <v>100</v>
      </c>
      <c r="I120" s="265">
        <v>102.45000000000002</v>
      </c>
      <c r="J120" s="265">
        <v>104.4</v>
      </c>
      <c r="K120" s="263">
        <v>100.5</v>
      </c>
      <c r="L120" s="263">
        <v>96.1</v>
      </c>
      <c r="M120" s="263">
        <v>421.93351000000001</v>
      </c>
    </row>
    <row r="121" spans="1:13">
      <c r="A121" s="283">
        <v>112</v>
      </c>
      <c r="B121" s="263" t="s">
        <v>773</v>
      </c>
      <c r="C121" s="263">
        <v>1675.4</v>
      </c>
      <c r="D121" s="265">
        <v>1682.2</v>
      </c>
      <c r="E121" s="265">
        <v>1649.15</v>
      </c>
      <c r="F121" s="265">
        <v>1622.9</v>
      </c>
      <c r="G121" s="265">
        <v>1589.8500000000001</v>
      </c>
      <c r="H121" s="265">
        <v>1708.45</v>
      </c>
      <c r="I121" s="265">
        <v>1741.4999999999998</v>
      </c>
      <c r="J121" s="265">
        <v>1767.75</v>
      </c>
      <c r="K121" s="263">
        <v>1715.25</v>
      </c>
      <c r="L121" s="263">
        <v>1655.95</v>
      </c>
      <c r="M121" s="263">
        <v>9.9736399999999996</v>
      </c>
    </row>
    <row r="122" spans="1:13">
      <c r="A122" s="283">
        <v>113</v>
      </c>
      <c r="B122" s="263" t="s">
        <v>120</v>
      </c>
      <c r="C122" s="263">
        <v>542.95000000000005</v>
      </c>
      <c r="D122" s="265">
        <v>549.18333333333339</v>
      </c>
      <c r="E122" s="265">
        <v>528.41666666666674</v>
      </c>
      <c r="F122" s="265">
        <v>513.88333333333333</v>
      </c>
      <c r="G122" s="265">
        <v>493.11666666666667</v>
      </c>
      <c r="H122" s="265">
        <v>563.71666666666681</v>
      </c>
      <c r="I122" s="265">
        <v>584.48333333333346</v>
      </c>
      <c r="J122" s="265">
        <v>599.01666666666688</v>
      </c>
      <c r="K122" s="263">
        <v>569.95000000000005</v>
      </c>
      <c r="L122" s="263">
        <v>534.65</v>
      </c>
      <c r="M122" s="263">
        <v>51.114420000000003</v>
      </c>
    </row>
    <row r="123" spans="1:13">
      <c r="A123" s="283">
        <v>114</v>
      </c>
      <c r="B123" s="263" t="s">
        <v>831</v>
      </c>
      <c r="C123" s="263">
        <v>260.75</v>
      </c>
      <c r="D123" s="265">
        <v>260.2166666666667</v>
      </c>
      <c r="E123" s="265">
        <v>254.58333333333337</v>
      </c>
      <c r="F123" s="265">
        <v>248.41666666666669</v>
      </c>
      <c r="G123" s="265">
        <v>242.78333333333336</v>
      </c>
      <c r="H123" s="265">
        <v>266.38333333333338</v>
      </c>
      <c r="I123" s="265">
        <v>272.01666666666671</v>
      </c>
      <c r="J123" s="265">
        <v>278.18333333333339</v>
      </c>
      <c r="K123" s="263">
        <v>265.85000000000002</v>
      </c>
      <c r="L123" s="263">
        <v>254.05</v>
      </c>
      <c r="M123" s="263">
        <v>58.510199999999998</v>
      </c>
    </row>
    <row r="124" spans="1:13">
      <c r="A124" s="283">
        <v>115</v>
      </c>
      <c r="B124" s="263" t="s">
        <v>122</v>
      </c>
      <c r="C124" s="263">
        <v>1065.9000000000001</v>
      </c>
      <c r="D124" s="265">
        <v>1056.0833333333333</v>
      </c>
      <c r="E124" s="265">
        <v>1037.6166666666666</v>
      </c>
      <c r="F124" s="265">
        <v>1009.3333333333333</v>
      </c>
      <c r="G124" s="265">
        <v>990.86666666666656</v>
      </c>
      <c r="H124" s="265">
        <v>1084.3666666666666</v>
      </c>
      <c r="I124" s="265">
        <v>1102.8333333333333</v>
      </c>
      <c r="J124" s="265">
        <v>1131.1166666666666</v>
      </c>
      <c r="K124" s="263">
        <v>1074.55</v>
      </c>
      <c r="L124" s="263">
        <v>1027.8</v>
      </c>
      <c r="M124" s="263">
        <v>145.57526999999999</v>
      </c>
    </row>
    <row r="125" spans="1:13">
      <c r="A125" s="283">
        <v>116</v>
      </c>
      <c r="B125" s="263" t="s">
        <v>257</v>
      </c>
      <c r="C125" s="263">
        <v>5170.1499999999996</v>
      </c>
      <c r="D125" s="265">
        <v>5183.5666666666666</v>
      </c>
      <c r="E125" s="265">
        <v>5097.1333333333332</v>
      </c>
      <c r="F125" s="265">
        <v>5024.1166666666668</v>
      </c>
      <c r="G125" s="265">
        <v>4937.6833333333334</v>
      </c>
      <c r="H125" s="265">
        <v>5256.583333333333</v>
      </c>
      <c r="I125" s="265">
        <v>5343.0166666666655</v>
      </c>
      <c r="J125" s="265">
        <v>5416.0333333333328</v>
      </c>
      <c r="K125" s="263">
        <v>5270</v>
      </c>
      <c r="L125" s="263">
        <v>5110.55</v>
      </c>
      <c r="M125" s="263">
        <v>8.6544600000000003</v>
      </c>
    </row>
    <row r="126" spans="1:13">
      <c r="A126" s="283">
        <v>117</v>
      </c>
      <c r="B126" s="263" t="s">
        <v>124</v>
      </c>
      <c r="C126" s="263">
        <v>1291.3</v>
      </c>
      <c r="D126" s="265">
        <v>1289.2</v>
      </c>
      <c r="E126" s="265">
        <v>1278.9000000000001</v>
      </c>
      <c r="F126" s="265">
        <v>1266.5</v>
      </c>
      <c r="G126" s="265">
        <v>1256.2</v>
      </c>
      <c r="H126" s="265">
        <v>1301.6000000000001</v>
      </c>
      <c r="I126" s="265">
        <v>1311.8999999999999</v>
      </c>
      <c r="J126" s="265">
        <v>1324.3000000000002</v>
      </c>
      <c r="K126" s="263">
        <v>1299.5</v>
      </c>
      <c r="L126" s="263">
        <v>1276.8</v>
      </c>
      <c r="M126" s="263">
        <v>53.89696</v>
      </c>
    </row>
    <row r="127" spans="1:13">
      <c r="A127" s="283">
        <v>118</v>
      </c>
      <c r="B127" s="263" t="s">
        <v>121</v>
      </c>
      <c r="C127" s="263">
        <v>1565.8</v>
      </c>
      <c r="D127" s="265">
        <v>1573.1000000000001</v>
      </c>
      <c r="E127" s="265">
        <v>1537.7500000000002</v>
      </c>
      <c r="F127" s="265">
        <v>1509.7</v>
      </c>
      <c r="G127" s="265">
        <v>1474.3500000000001</v>
      </c>
      <c r="H127" s="265">
        <v>1601.1500000000003</v>
      </c>
      <c r="I127" s="265">
        <v>1636.5000000000002</v>
      </c>
      <c r="J127" s="265">
        <v>1664.5500000000004</v>
      </c>
      <c r="K127" s="263">
        <v>1608.45</v>
      </c>
      <c r="L127" s="263">
        <v>1545.05</v>
      </c>
      <c r="M127" s="263">
        <v>8.5539299999999994</v>
      </c>
    </row>
    <row r="128" spans="1:13">
      <c r="A128" s="283">
        <v>119</v>
      </c>
      <c r="B128" s="263" t="s">
        <v>258</v>
      </c>
      <c r="C128" s="263">
        <v>1849.55</v>
      </c>
      <c r="D128" s="265">
        <v>1851.1166666666668</v>
      </c>
      <c r="E128" s="265">
        <v>1838.4333333333336</v>
      </c>
      <c r="F128" s="265">
        <v>1827.3166666666668</v>
      </c>
      <c r="G128" s="265">
        <v>1814.6333333333337</v>
      </c>
      <c r="H128" s="265">
        <v>1862.2333333333336</v>
      </c>
      <c r="I128" s="265">
        <v>1874.916666666667</v>
      </c>
      <c r="J128" s="265">
        <v>1886.0333333333335</v>
      </c>
      <c r="K128" s="263">
        <v>1863.8</v>
      </c>
      <c r="L128" s="263">
        <v>1840</v>
      </c>
      <c r="M128" s="263">
        <v>1.9214500000000001</v>
      </c>
    </row>
    <row r="129" spans="1:13">
      <c r="A129" s="283">
        <v>120</v>
      </c>
      <c r="B129" s="263" t="s">
        <v>259</v>
      </c>
      <c r="C129" s="263">
        <v>73.95</v>
      </c>
      <c r="D129" s="265">
        <v>73.899999999999991</v>
      </c>
      <c r="E129" s="265">
        <v>72.049999999999983</v>
      </c>
      <c r="F129" s="265">
        <v>70.149999999999991</v>
      </c>
      <c r="G129" s="265">
        <v>68.299999999999983</v>
      </c>
      <c r="H129" s="265">
        <v>75.799999999999983</v>
      </c>
      <c r="I129" s="265">
        <v>77.649999999999977</v>
      </c>
      <c r="J129" s="265">
        <v>79.549999999999983</v>
      </c>
      <c r="K129" s="263">
        <v>75.75</v>
      </c>
      <c r="L129" s="263">
        <v>72</v>
      </c>
      <c r="M129" s="263">
        <v>38.619340000000001</v>
      </c>
    </row>
    <row r="130" spans="1:13">
      <c r="A130" s="283">
        <v>121</v>
      </c>
      <c r="B130" s="263" t="s">
        <v>128</v>
      </c>
      <c r="C130" s="263">
        <v>395.65</v>
      </c>
      <c r="D130" s="265">
        <v>398.33333333333331</v>
      </c>
      <c r="E130" s="265">
        <v>388.26666666666665</v>
      </c>
      <c r="F130" s="265">
        <v>380.88333333333333</v>
      </c>
      <c r="G130" s="265">
        <v>370.81666666666666</v>
      </c>
      <c r="H130" s="265">
        <v>405.71666666666664</v>
      </c>
      <c r="I130" s="265">
        <v>415.78333333333336</v>
      </c>
      <c r="J130" s="265">
        <v>423.16666666666663</v>
      </c>
      <c r="K130" s="263">
        <v>408.4</v>
      </c>
      <c r="L130" s="263">
        <v>390.95</v>
      </c>
      <c r="M130" s="263">
        <v>45.276440000000001</v>
      </c>
    </row>
    <row r="131" spans="1:13">
      <c r="A131" s="283">
        <v>122</v>
      </c>
      <c r="B131" s="263" t="s">
        <v>127</v>
      </c>
      <c r="C131" s="263">
        <v>321.5</v>
      </c>
      <c r="D131" s="265">
        <v>322.26666666666671</v>
      </c>
      <c r="E131" s="265">
        <v>311.58333333333343</v>
      </c>
      <c r="F131" s="265">
        <v>301.66666666666674</v>
      </c>
      <c r="G131" s="265">
        <v>290.98333333333346</v>
      </c>
      <c r="H131" s="265">
        <v>332.18333333333339</v>
      </c>
      <c r="I131" s="265">
        <v>342.86666666666667</v>
      </c>
      <c r="J131" s="265">
        <v>352.78333333333336</v>
      </c>
      <c r="K131" s="263">
        <v>332.95</v>
      </c>
      <c r="L131" s="263">
        <v>312.35000000000002</v>
      </c>
      <c r="M131" s="263">
        <v>117.51459</v>
      </c>
    </row>
    <row r="132" spans="1:13">
      <c r="A132" s="283">
        <v>123</v>
      </c>
      <c r="B132" s="263" t="s">
        <v>129</v>
      </c>
      <c r="C132" s="263">
        <v>2951.25</v>
      </c>
      <c r="D132" s="265">
        <v>2951.1</v>
      </c>
      <c r="E132" s="265">
        <v>2896.95</v>
      </c>
      <c r="F132" s="265">
        <v>2842.65</v>
      </c>
      <c r="G132" s="265">
        <v>2788.5</v>
      </c>
      <c r="H132" s="265">
        <v>3005.3999999999996</v>
      </c>
      <c r="I132" s="265">
        <v>3059.55</v>
      </c>
      <c r="J132" s="265">
        <v>3113.8499999999995</v>
      </c>
      <c r="K132" s="263">
        <v>3005.25</v>
      </c>
      <c r="L132" s="263">
        <v>2896.8</v>
      </c>
      <c r="M132" s="263">
        <v>14.054</v>
      </c>
    </row>
    <row r="133" spans="1:13">
      <c r="A133" s="283">
        <v>124</v>
      </c>
      <c r="B133" s="263" t="s">
        <v>131</v>
      </c>
      <c r="C133" s="263">
        <v>1938.75</v>
      </c>
      <c r="D133" s="265">
        <v>1944.5666666666666</v>
      </c>
      <c r="E133" s="265">
        <v>1919.2833333333333</v>
      </c>
      <c r="F133" s="265">
        <v>1899.8166666666666</v>
      </c>
      <c r="G133" s="265">
        <v>1874.5333333333333</v>
      </c>
      <c r="H133" s="265">
        <v>1964.0333333333333</v>
      </c>
      <c r="I133" s="265">
        <v>1989.3166666666666</v>
      </c>
      <c r="J133" s="265">
        <v>2008.7833333333333</v>
      </c>
      <c r="K133" s="263">
        <v>1969.85</v>
      </c>
      <c r="L133" s="263">
        <v>1925.1</v>
      </c>
      <c r="M133" s="263">
        <v>27.356829999999999</v>
      </c>
    </row>
    <row r="134" spans="1:13">
      <c r="A134" s="283">
        <v>125</v>
      </c>
      <c r="B134" s="263" t="s">
        <v>132</v>
      </c>
      <c r="C134" s="263">
        <v>99.85</v>
      </c>
      <c r="D134" s="265">
        <v>101.28333333333335</v>
      </c>
      <c r="E134" s="265">
        <v>97.366666666666688</v>
      </c>
      <c r="F134" s="265">
        <v>94.88333333333334</v>
      </c>
      <c r="G134" s="265">
        <v>90.966666666666683</v>
      </c>
      <c r="H134" s="265">
        <v>103.76666666666669</v>
      </c>
      <c r="I134" s="265">
        <v>107.68333333333335</v>
      </c>
      <c r="J134" s="265">
        <v>110.1666666666667</v>
      </c>
      <c r="K134" s="263">
        <v>105.2</v>
      </c>
      <c r="L134" s="263">
        <v>98.8</v>
      </c>
      <c r="M134" s="263">
        <v>336.41915999999998</v>
      </c>
    </row>
    <row r="135" spans="1:13">
      <c r="A135" s="283">
        <v>126</v>
      </c>
      <c r="B135" s="263" t="s">
        <v>260</v>
      </c>
      <c r="C135" s="263">
        <v>2643.05</v>
      </c>
      <c r="D135" s="265">
        <v>2631.6333333333332</v>
      </c>
      <c r="E135" s="265">
        <v>2588.2666666666664</v>
      </c>
      <c r="F135" s="265">
        <v>2533.4833333333331</v>
      </c>
      <c r="G135" s="265">
        <v>2490.1166666666663</v>
      </c>
      <c r="H135" s="265">
        <v>2686.4166666666665</v>
      </c>
      <c r="I135" s="265">
        <v>2729.7833333333333</v>
      </c>
      <c r="J135" s="265">
        <v>2784.5666666666666</v>
      </c>
      <c r="K135" s="263">
        <v>2675</v>
      </c>
      <c r="L135" s="263">
        <v>2576.85</v>
      </c>
      <c r="M135" s="263">
        <v>0.91922000000000004</v>
      </c>
    </row>
    <row r="136" spans="1:13">
      <c r="A136" s="283">
        <v>127</v>
      </c>
      <c r="B136" s="263" t="s">
        <v>133</v>
      </c>
      <c r="C136" s="263">
        <v>449.3</v>
      </c>
      <c r="D136" s="265">
        <v>457.2833333333333</v>
      </c>
      <c r="E136" s="265">
        <v>435.66666666666663</v>
      </c>
      <c r="F136" s="265">
        <v>422.0333333333333</v>
      </c>
      <c r="G136" s="265">
        <v>400.41666666666663</v>
      </c>
      <c r="H136" s="265">
        <v>470.91666666666663</v>
      </c>
      <c r="I136" s="265">
        <v>492.5333333333333</v>
      </c>
      <c r="J136" s="265">
        <v>506.16666666666663</v>
      </c>
      <c r="K136" s="263">
        <v>478.9</v>
      </c>
      <c r="L136" s="263">
        <v>443.65</v>
      </c>
      <c r="M136" s="263">
        <v>77.849789999999999</v>
      </c>
    </row>
    <row r="137" spans="1:13">
      <c r="A137" s="283">
        <v>128</v>
      </c>
      <c r="B137" s="263" t="s">
        <v>261</v>
      </c>
      <c r="C137" s="263">
        <v>3820.65</v>
      </c>
      <c r="D137" s="265">
        <v>3851.2166666666667</v>
      </c>
      <c r="E137" s="265">
        <v>3777.4333333333334</v>
      </c>
      <c r="F137" s="265">
        <v>3734.2166666666667</v>
      </c>
      <c r="G137" s="265">
        <v>3660.4333333333334</v>
      </c>
      <c r="H137" s="265">
        <v>3894.4333333333334</v>
      </c>
      <c r="I137" s="265">
        <v>3968.2166666666672</v>
      </c>
      <c r="J137" s="265">
        <v>4011.4333333333334</v>
      </c>
      <c r="K137" s="263">
        <v>3925</v>
      </c>
      <c r="L137" s="263">
        <v>3808</v>
      </c>
      <c r="M137" s="263">
        <v>1.2022600000000001</v>
      </c>
    </row>
    <row r="138" spans="1:13">
      <c r="A138" s="283">
        <v>129</v>
      </c>
      <c r="B138" s="263" t="s">
        <v>134</v>
      </c>
      <c r="C138" s="263">
        <v>1508.8</v>
      </c>
      <c r="D138" s="265">
        <v>1518.2166666666665</v>
      </c>
      <c r="E138" s="265">
        <v>1489.4333333333329</v>
      </c>
      <c r="F138" s="265">
        <v>1470.0666666666664</v>
      </c>
      <c r="G138" s="265">
        <v>1441.2833333333328</v>
      </c>
      <c r="H138" s="265">
        <v>1537.583333333333</v>
      </c>
      <c r="I138" s="265">
        <v>1566.3666666666663</v>
      </c>
      <c r="J138" s="265">
        <v>1585.7333333333331</v>
      </c>
      <c r="K138" s="263">
        <v>1547</v>
      </c>
      <c r="L138" s="263">
        <v>1498.85</v>
      </c>
      <c r="M138" s="263">
        <v>30.442399999999999</v>
      </c>
    </row>
    <row r="139" spans="1:13">
      <c r="A139" s="283">
        <v>130</v>
      </c>
      <c r="B139" s="263" t="s">
        <v>135</v>
      </c>
      <c r="C139" s="263">
        <v>1021.7</v>
      </c>
      <c r="D139" s="265">
        <v>1031.2833333333335</v>
      </c>
      <c r="E139" s="265">
        <v>1006.416666666667</v>
      </c>
      <c r="F139" s="265">
        <v>991.13333333333344</v>
      </c>
      <c r="G139" s="265">
        <v>966.26666666666688</v>
      </c>
      <c r="H139" s="265">
        <v>1046.5666666666671</v>
      </c>
      <c r="I139" s="265">
        <v>1071.4333333333334</v>
      </c>
      <c r="J139" s="265">
        <v>1086.7166666666672</v>
      </c>
      <c r="K139" s="263">
        <v>1056.1500000000001</v>
      </c>
      <c r="L139" s="263">
        <v>1016</v>
      </c>
      <c r="M139" s="263">
        <v>28.10229</v>
      </c>
    </row>
    <row r="140" spans="1:13">
      <c r="A140" s="283">
        <v>131</v>
      </c>
      <c r="B140" s="263" t="s">
        <v>146</v>
      </c>
      <c r="C140" s="263">
        <v>88120.1</v>
      </c>
      <c r="D140" s="265">
        <v>88163.316666666666</v>
      </c>
      <c r="E140" s="265">
        <v>86956.783333333326</v>
      </c>
      <c r="F140" s="265">
        <v>85793.46666666666</v>
      </c>
      <c r="G140" s="265">
        <v>84586.93333333332</v>
      </c>
      <c r="H140" s="265">
        <v>89326.633333333331</v>
      </c>
      <c r="I140" s="265">
        <v>90533.166666666686</v>
      </c>
      <c r="J140" s="265">
        <v>91696.483333333337</v>
      </c>
      <c r="K140" s="263">
        <v>89369.85</v>
      </c>
      <c r="L140" s="263">
        <v>87000</v>
      </c>
      <c r="M140" s="263">
        <v>0.34825</v>
      </c>
    </row>
    <row r="141" spans="1:13">
      <c r="A141" s="283">
        <v>132</v>
      </c>
      <c r="B141" s="263" t="s">
        <v>143</v>
      </c>
      <c r="C141" s="263">
        <v>1183.05</v>
      </c>
      <c r="D141" s="265">
        <v>1184.5333333333335</v>
      </c>
      <c r="E141" s="265">
        <v>1163.0666666666671</v>
      </c>
      <c r="F141" s="265">
        <v>1143.0833333333335</v>
      </c>
      <c r="G141" s="265">
        <v>1121.616666666667</v>
      </c>
      <c r="H141" s="265">
        <v>1204.5166666666671</v>
      </c>
      <c r="I141" s="265">
        <v>1225.9833333333338</v>
      </c>
      <c r="J141" s="265">
        <v>1245.9666666666672</v>
      </c>
      <c r="K141" s="263">
        <v>1206</v>
      </c>
      <c r="L141" s="263">
        <v>1164.55</v>
      </c>
      <c r="M141" s="263">
        <v>15.23367</v>
      </c>
    </row>
    <row r="142" spans="1:13">
      <c r="A142" s="283">
        <v>133</v>
      </c>
      <c r="B142" s="263" t="s">
        <v>137</v>
      </c>
      <c r="C142" s="263">
        <v>208.55</v>
      </c>
      <c r="D142" s="265">
        <v>210.6</v>
      </c>
      <c r="E142" s="265">
        <v>202.75</v>
      </c>
      <c r="F142" s="265">
        <v>196.95000000000002</v>
      </c>
      <c r="G142" s="265">
        <v>189.10000000000002</v>
      </c>
      <c r="H142" s="265">
        <v>216.39999999999998</v>
      </c>
      <c r="I142" s="265">
        <v>224.24999999999994</v>
      </c>
      <c r="J142" s="265">
        <v>230.04999999999995</v>
      </c>
      <c r="K142" s="263">
        <v>218.45</v>
      </c>
      <c r="L142" s="263">
        <v>204.8</v>
      </c>
      <c r="M142" s="263">
        <v>102.36529</v>
      </c>
    </row>
    <row r="143" spans="1:13">
      <c r="A143" s="283">
        <v>134</v>
      </c>
      <c r="B143" s="263" t="s">
        <v>136</v>
      </c>
      <c r="C143" s="263">
        <v>879.25</v>
      </c>
      <c r="D143" s="265">
        <v>882.58333333333337</v>
      </c>
      <c r="E143" s="265">
        <v>859.51666666666677</v>
      </c>
      <c r="F143" s="265">
        <v>839.78333333333342</v>
      </c>
      <c r="G143" s="265">
        <v>816.71666666666681</v>
      </c>
      <c r="H143" s="265">
        <v>902.31666666666672</v>
      </c>
      <c r="I143" s="265">
        <v>925.38333333333333</v>
      </c>
      <c r="J143" s="265">
        <v>945.11666666666667</v>
      </c>
      <c r="K143" s="263">
        <v>905.65</v>
      </c>
      <c r="L143" s="263">
        <v>862.85</v>
      </c>
      <c r="M143" s="263">
        <v>51.71996</v>
      </c>
    </row>
    <row r="144" spans="1:13">
      <c r="A144" s="283">
        <v>135</v>
      </c>
      <c r="B144" s="263" t="s">
        <v>138</v>
      </c>
      <c r="C144" s="263">
        <v>172.2</v>
      </c>
      <c r="D144" s="265">
        <v>173.75</v>
      </c>
      <c r="E144" s="265">
        <v>169</v>
      </c>
      <c r="F144" s="265">
        <v>165.8</v>
      </c>
      <c r="G144" s="265">
        <v>161.05000000000001</v>
      </c>
      <c r="H144" s="265">
        <v>176.95</v>
      </c>
      <c r="I144" s="265">
        <v>181.7</v>
      </c>
      <c r="J144" s="265">
        <v>184.89999999999998</v>
      </c>
      <c r="K144" s="263">
        <v>178.5</v>
      </c>
      <c r="L144" s="263">
        <v>170.55</v>
      </c>
      <c r="M144" s="263">
        <v>58.131610000000002</v>
      </c>
    </row>
    <row r="145" spans="1:13">
      <c r="A145" s="283">
        <v>136</v>
      </c>
      <c r="B145" s="263" t="s">
        <v>139</v>
      </c>
      <c r="C145" s="263">
        <v>424.85</v>
      </c>
      <c r="D145" s="265">
        <v>423.25</v>
      </c>
      <c r="E145" s="265">
        <v>418.6</v>
      </c>
      <c r="F145" s="265">
        <v>412.35</v>
      </c>
      <c r="G145" s="265">
        <v>407.70000000000005</v>
      </c>
      <c r="H145" s="265">
        <v>429.5</v>
      </c>
      <c r="I145" s="265">
        <v>434.15</v>
      </c>
      <c r="J145" s="265">
        <v>440.4</v>
      </c>
      <c r="K145" s="263">
        <v>427.9</v>
      </c>
      <c r="L145" s="263">
        <v>417</v>
      </c>
      <c r="M145" s="263">
        <v>46.20093</v>
      </c>
    </row>
    <row r="146" spans="1:13">
      <c r="A146" s="283">
        <v>137</v>
      </c>
      <c r="B146" s="263" t="s">
        <v>140</v>
      </c>
      <c r="C146" s="263">
        <v>7323</v>
      </c>
      <c r="D146" s="265">
        <v>7364.8</v>
      </c>
      <c r="E146" s="265">
        <v>7243.2000000000007</v>
      </c>
      <c r="F146" s="265">
        <v>7163.4000000000005</v>
      </c>
      <c r="G146" s="265">
        <v>7041.8000000000011</v>
      </c>
      <c r="H146" s="265">
        <v>7444.6</v>
      </c>
      <c r="I146" s="265">
        <v>7566.2000000000007</v>
      </c>
      <c r="J146" s="265">
        <v>7646</v>
      </c>
      <c r="K146" s="263">
        <v>7486.4</v>
      </c>
      <c r="L146" s="263">
        <v>7285</v>
      </c>
      <c r="M146" s="263">
        <v>10.138870000000001</v>
      </c>
    </row>
    <row r="147" spans="1:13">
      <c r="A147" s="283">
        <v>138</v>
      </c>
      <c r="B147" s="263" t="s">
        <v>142</v>
      </c>
      <c r="C147" s="263">
        <v>838.7</v>
      </c>
      <c r="D147" s="265">
        <v>845.91666666666663</v>
      </c>
      <c r="E147" s="265">
        <v>821.83333333333326</v>
      </c>
      <c r="F147" s="265">
        <v>804.96666666666658</v>
      </c>
      <c r="G147" s="265">
        <v>780.88333333333321</v>
      </c>
      <c r="H147" s="265">
        <v>862.7833333333333</v>
      </c>
      <c r="I147" s="265">
        <v>886.86666666666656</v>
      </c>
      <c r="J147" s="265">
        <v>903.73333333333335</v>
      </c>
      <c r="K147" s="263">
        <v>870</v>
      </c>
      <c r="L147" s="263">
        <v>829.05</v>
      </c>
      <c r="M147" s="263">
        <v>11.532120000000001</v>
      </c>
    </row>
    <row r="148" spans="1:13">
      <c r="A148" s="283">
        <v>139</v>
      </c>
      <c r="B148" s="263" t="s">
        <v>144</v>
      </c>
      <c r="C148" s="263">
        <v>1688.2</v>
      </c>
      <c r="D148" s="265">
        <v>1688.75</v>
      </c>
      <c r="E148" s="265">
        <v>1661.4</v>
      </c>
      <c r="F148" s="265">
        <v>1634.6000000000001</v>
      </c>
      <c r="G148" s="265">
        <v>1607.2500000000002</v>
      </c>
      <c r="H148" s="265">
        <v>1715.55</v>
      </c>
      <c r="I148" s="265">
        <v>1742.8999999999999</v>
      </c>
      <c r="J148" s="265">
        <v>1769.6999999999998</v>
      </c>
      <c r="K148" s="263">
        <v>1716.1</v>
      </c>
      <c r="L148" s="263">
        <v>1661.95</v>
      </c>
      <c r="M148" s="263">
        <v>4.3921599999999996</v>
      </c>
    </row>
    <row r="149" spans="1:13">
      <c r="A149" s="283">
        <v>140</v>
      </c>
      <c r="B149" s="263" t="s">
        <v>145</v>
      </c>
      <c r="C149" s="263">
        <v>213.5</v>
      </c>
      <c r="D149" s="265">
        <v>213.36666666666667</v>
      </c>
      <c r="E149" s="265">
        <v>206.93333333333334</v>
      </c>
      <c r="F149" s="265">
        <v>200.36666666666667</v>
      </c>
      <c r="G149" s="265">
        <v>193.93333333333334</v>
      </c>
      <c r="H149" s="265">
        <v>219.93333333333334</v>
      </c>
      <c r="I149" s="265">
        <v>226.36666666666667</v>
      </c>
      <c r="J149" s="265">
        <v>232.93333333333334</v>
      </c>
      <c r="K149" s="263">
        <v>219.8</v>
      </c>
      <c r="L149" s="263">
        <v>206.8</v>
      </c>
      <c r="M149" s="263">
        <v>278.92579000000001</v>
      </c>
    </row>
    <row r="150" spans="1:13">
      <c r="A150" s="283">
        <v>141</v>
      </c>
      <c r="B150" s="263" t="s">
        <v>263</v>
      </c>
      <c r="C150" s="263">
        <v>1688.6</v>
      </c>
      <c r="D150" s="265">
        <v>1682.2</v>
      </c>
      <c r="E150" s="265">
        <v>1661.4</v>
      </c>
      <c r="F150" s="265">
        <v>1634.2</v>
      </c>
      <c r="G150" s="265">
        <v>1613.4</v>
      </c>
      <c r="H150" s="265">
        <v>1709.4</v>
      </c>
      <c r="I150" s="265">
        <v>1730.1999999999998</v>
      </c>
      <c r="J150" s="265">
        <v>1757.4</v>
      </c>
      <c r="K150" s="263">
        <v>1703</v>
      </c>
      <c r="L150" s="263">
        <v>1655</v>
      </c>
      <c r="M150" s="263">
        <v>1.25265</v>
      </c>
    </row>
    <row r="151" spans="1:13">
      <c r="A151" s="283">
        <v>142</v>
      </c>
      <c r="B151" s="263" t="s">
        <v>147</v>
      </c>
      <c r="C151" s="263">
        <v>1297</v>
      </c>
      <c r="D151" s="265">
        <v>1298.4000000000001</v>
      </c>
      <c r="E151" s="265">
        <v>1276.0000000000002</v>
      </c>
      <c r="F151" s="265">
        <v>1255.0000000000002</v>
      </c>
      <c r="G151" s="265">
        <v>1232.6000000000004</v>
      </c>
      <c r="H151" s="265">
        <v>1319.4</v>
      </c>
      <c r="I151" s="265">
        <v>1341.7999999999997</v>
      </c>
      <c r="J151" s="265">
        <v>1362.8</v>
      </c>
      <c r="K151" s="263">
        <v>1320.8</v>
      </c>
      <c r="L151" s="263">
        <v>1277.4000000000001</v>
      </c>
      <c r="M151" s="263">
        <v>21.564070000000001</v>
      </c>
    </row>
    <row r="152" spans="1:13">
      <c r="A152" s="283">
        <v>143</v>
      </c>
      <c r="B152" s="263" t="s">
        <v>264</v>
      </c>
      <c r="C152" s="263">
        <v>814.7</v>
      </c>
      <c r="D152" s="265">
        <v>803.31666666666661</v>
      </c>
      <c r="E152" s="265">
        <v>782.88333333333321</v>
      </c>
      <c r="F152" s="265">
        <v>751.06666666666661</v>
      </c>
      <c r="G152" s="265">
        <v>730.63333333333321</v>
      </c>
      <c r="H152" s="265">
        <v>835.13333333333321</v>
      </c>
      <c r="I152" s="265">
        <v>855.56666666666661</v>
      </c>
      <c r="J152" s="265">
        <v>887.38333333333321</v>
      </c>
      <c r="K152" s="263">
        <v>823.75</v>
      </c>
      <c r="L152" s="263">
        <v>771.5</v>
      </c>
      <c r="M152" s="263">
        <v>13.65681</v>
      </c>
    </row>
    <row r="153" spans="1:13">
      <c r="A153" s="283">
        <v>144</v>
      </c>
      <c r="B153" s="263" t="s">
        <v>152</v>
      </c>
      <c r="C153" s="263">
        <v>117.95</v>
      </c>
      <c r="D153" s="265">
        <v>119.15000000000002</v>
      </c>
      <c r="E153" s="265">
        <v>114.90000000000003</v>
      </c>
      <c r="F153" s="265">
        <v>111.85000000000001</v>
      </c>
      <c r="G153" s="265">
        <v>107.60000000000002</v>
      </c>
      <c r="H153" s="265">
        <v>122.20000000000005</v>
      </c>
      <c r="I153" s="265">
        <v>126.45000000000002</v>
      </c>
      <c r="J153" s="265">
        <v>129.50000000000006</v>
      </c>
      <c r="K153" s="263">
        <v>123.4</v>
      </c>
      <c r="L153" s="263">
        <v>116.1</v>
      </c>
      <c r="M153" s="263">
        <v>278.92770000000002</v>
      </c>
    </row>
    <row r="154" spans="1:13">
      <c r="A154" s="283">
        <v>145</v>
      </c>
      <c r="B154" s="263" t="s">
        <v>153</v>
      </c>
      <c r="C154" s="263">
        <v>104.2</v>
      </c>
      <c r="D154" s="265">
        <v>104.11666666666667</v>
      </c>
      <c r="E154" s="265">
        <v>101.48333333333335</v>
      </c>
      <c r="F154" s="265">
        <v>98.76666666666668</v>
      </c>
      <c r="G154" s="265">
        <v>96.133333333333354</v>
      </c>
      <c r="H154" s="265">
        <v>106.83333333333334</v>
      </c>
      <c r="I154" s="265">
        <v>109.46666666666667</v>
      </c>
      <c r="J154" s="265">
        <v>112.18333333333334</v>
      </c>
      <c r="K154" s="263">
        <v>106.75</v>
      </c>
      <c r="L154" s="263">
        <v>101.4</v>
      </c>
      <c r="M154" s="263">
        <v>610.69583</v>
      </c>
    </row>
    <row r="155" spans="1:13">
      <c r="A155" s="283">
        <v>146</v>
      </c>
      <c r="B155" s="263" t="s">
        <v>148</v>
      </c>
      <c r="C155" s="263">
        <v>51.75</v>
      </c>
      <c r="D155" s="265">
        <v>52.016666666666673</v>
      </c>
      <c r="E155" s="265">
        <v>50.733333333333348</v>
      </c>
      <c r="F155" s="265">
        <v>49.716666666666676</v>
      </c>
      <c r="G155" s="265">
        <v>48.433333333333351</v>
      </c>
      <c r="H155" s="265">
        <v>53.033333333333346</v>
      </c>
      <c r="I155" s="265">
        <v>54.316666666666663</v>
      </c>
      <c r="J155" s="265">
        <v>55.333333333333343</v>
      </c>
      <c r="K155" s="263">
        <v>53.3</v>
      </c>
      <c r="L155" s="263">
        <v>51</v>
      </c>
      <c r="M155" s="263">
        <v>262.05043999999998</v>
      </c>
    </row>
    <row r="156" spans="1:13">
      <c r="A156" s="283">
        <v>147</v>
      </c>
      <c r="B156" s="263" t="s">
        <v>451</v>
      </c>
      <c r="C156" s="263">
        <v>2481.6</v>
      </c>
      <c r="D156" s="265">
        <v>2498.1333333333332</v>
      </c>
      <c r="E156" s="265">
        <v>2438.4666666666662</v>
      </c>
      <c r="F156" s="265">
        <v>2395.333333333333</v>
      </c>
      <c r="G156" s="265">
        <v>2335.6666666666661</v>
      </c>
      <c r="H156" s="265">
        <v>2541.2666666666664</v>
      </c>
      <c r="I156" s="265">
        <v>2600.9333333333334</v>
      </c>
      <c r="J156" s="265">
        <v>2644.0666666666666</v>
      </c>
      <c r="K156" s="263">
        <v>2557.8000000000002</v>
      </c>
      <c r="L156" s="263">
        <v>2455</v>
      </c>
      <c r="M156" s="263">
        <v>0.64532</v>
      </c>
    </row>
    <row r="157" spans="1:13">
      <c r="A157" s="283">
        <v>148</v>
      </c>
      <c r="B157" s="263" t="s">
        <v>151</v>
      </c>
      <c r="C157" s="263">
        <v>16376.4</v>
      </c>
      <c r="D157" s="265">
        <v>16351.35</v>
      </c>
      <c r="E157" s="265">
        <v>16238</v>
      </c>
      <c r="F157" s="265">
        <v>16099.6</v>
      </c>
      <c r="G157" s="265">
        <v>15986.25</v>
      </c>
      <c r="H157" s="265">
        <v>16489.75</v>
      </c>
      <c r="I157" s="265">
        <v>16603.100000000002</v>
      </c>
      <c r="J157" s="265">
        <v>16741.5</v>
      </c>
      <c r="K157" s="263">
        <v>16464.7</v>
      </c>
      <c r="L157" s="263">
        <v>16212.95</v>
      </c>
      <c r="M157" s="263">
        <v>1.3027500000000001</v>
      </c>
    </row>
    <row r="158" spans="1:13">
      <c r="A158" s="283">
        <v>149</v>
      </c>
      <c r="B158" s="263" t="s">
        <v>792</v>
      </c>
      <c r="C158" s="263">
        <v>333.55</v>
      </c>
      <c r="D158" s="265">
        <v>337.43333333333334</v>
      </c>
      <c r="E158" s="265">
        <v>326.66666666666669</v>
      </c>
      <c r="F158" s="265">
        <v>319.78333333333336</v>
      </c>
      <c r="G158" s="265">
        <v>309.01666666666671</v>
      </c>
      <c r="H158" s="265">
        <v>344.31666666666666</v>
      </c>
      <c r="I158" s="265">
        <v>355.08333333333331</v>
      </c>
      <c r="J158" s="265">
        <v>361.96666666666664</v>
      </c>
      <c r="K158" s="263">
        <v>348.2</v>
      </c>
      <c r="L158" s="263">
        <v>330.55</v>
      </c>
      <c r="M158" s="263">
        <v>7.1438199999999998</v>
      </c>
    </row>
    <row r="159" spans="1:13">
      <c r="A159" s="283">
        <v>150</v>
      </c>
      <c r="B159" s="263" t="s">
        <v>266</v>
      </c>
      <c r="C159" s="263">
        <v>570.20000000000005</v>
      </c>
      <c r="D159" s="265">
        <v>567.63333333333333</v>
      </c>
      <c r="E159" s="265">
        <v>562.31666666666661</v>
      </c>
      <c r="F159" s="265">
        <v>554.43333333333328</v>
      </c>
      <c r="G159" s="265">
        <v>549.11666666666656</v>
      </c>
      <c r="H159" s="265">
        <v>575.51666666666665</v>
      </c>
      <c r="I159" s="265">
        <v>580.83333333333348</v>
      </c>
      <c r="J159" s="265">
        <v>588.7166666666667</v>
      </c>
      <c r="K159" s="263">
        <v>572.95000000000005</v>
      </c>
      <c r="L159" s="263">
        <v>559.75</v>
      </c>
      <c r="M159" s="263">
        <v>2.2276400000000001</v>
      </c>
    </row>
    <row r="160" spans="1:13">
      <c r="A160" s="283">
        <v>151</v>
      </c>
      <c r="B160" s="263" t="s">
        <v>155</v>
      </c>
      <c r="C160" s="263">
        <v>105.1</v>
      </c>
      <c r="D160" s="265">
        <v>107.05</v>
      </c>
      <c r="E160" s="265">
        <v>101.89999999999999</v>
      </c>
      <c r="F160" s="265">
        <v>98.699999999999989</v>
      </c>
      <c r="G160" s="265">
        <v>93.549999999999983</v>
      </c>
      <c r="H160" s="265">
        <v>110.25</v>
      </c>
      <c r="I160" s="265">
        <v>115.4</v>
      </c>
      <c r="J160" s="265">
        <v>118.60000000000001</v>
      </c>
      <c r="K160" s="263">
        <v>112.2</v>
      </c>
      <c r="L160" s="263">
        <v>103.85</v>
      </c>
      <c r="M160" s="263">
        <v>482.25988000000001</v>
      </c>
    </row>
    <row r="161" spans="1:13">
      <c r="A161" s="283">
        <v>152</v>
      </c>
      <c r="B161" s="263" t="s">
        <v>154</v>
      </c>
      <c r="C161" s="263">
        <v>123.35</v>
      </c>
      <c r="D161" s="265">
        <v>123.61666666666667</v>
      </c>
      <c r="E161" s="265">
        <v>120.33333333333334</v>
      </c>
      <c r="F161" s="265">
        <v>117.31666666666666</v>
      </c>
      <c r="G161" s="265">
        <v>114.03333333333333</v>
      </c>
      <c r="H161" s="265">
        <v>126.63333333333335</v>
      </c>
      <c r="I161" s="265">
        <v>129.91666666666669</v>
      </c>
      <c r="J161" s="265">
        <v>132.93333333333337</v>
      </c>
      <c r="K161" s="263">
        <v>126.9</v>
      </c>
      <c r="L161" s="263">
        <v>120.6</v>
      </c>
      <c r="M161" s="263">
        <v>41.628480000000003</v>
      </c>
    </row>
    <row r="162" spans="1:13">
      <c r="A162" s="283">
        <v>153</v>
      </c>
      <c r="B162" s="263" t="s">
        <v>267</v>
      </c>
      <c r="C162" s="263">
        <v>3049.35</v>
      </c>
      <c r="D162" s="265">
        <v>3059.7333333333336</v>
      </c>
      <c r="E162" s="265">
        <v>3033.7166666666672</v>
      </c>
      <c r="F162" s="265">
        <v>3018.0833333333335</v>
      </c>
      <c r="G162" s="265">
        <v>2992.0666666666671</v>
      </c>
      <c r="H162" s="265">
        <v>3075.3666666666672</v>
      </c>
      <c r="I162" s="265">
        <v>3101.3833333333337</v>
      </c>
      <c r="J162" s="265">
        <v>3117.0166666666673</v>
      </c>
      <c r="K162" s="263">
        <v>3085.75</v>
      </c>
      <c r="L162" s="263">
        <v>3044.1</v>
      </c>
      <c r="M162" s="263">
        <v>0.26719999999999999</v>
      </c>
    </row>
    <row r="163" spans="1:13">
      <c r="A163" s="283">
        <v>154</v>
      </c>
      <c r="B163" s="263" t="s">
        <v>268</v>
      </c>
      <c r="C163" s="263">
        <v>2260.6</v>
      </c>
      <c r="D163" s="265">
        <v>2264.4</v>
      </c>
      <c r="E163" s="265">
        <v>2239.15</v>
      </c>
      <c r="F163" s="265">
        <v>2217.6999999999998</v>
      </c>
      <c r="G163" s="265">
        <v>2192.4499999999998</v>
      </c>
      <c r="H163" s="265">
        <v>2285.8500000000004</v>
      </c>
      <c r="I163" s="265">
        <v>2311.1000000000004</v>
      </c>
      <c r="J163" s="265">
        <v>2332.5500000000006</v>
      </c>
      <c r="K163" s="263">
        <v>2289.65</v>
      </c>
      <c r="L163" s="263">
        <v>2242.9499999999998</v>
      </c>
      <c r="M163" s="263">
        <v>1.6392100000000001</v>
      </c>
    </row>
    <row r="164" spans="1:13">
      <c r="A164" s="283">
        <v>155</v>
      </c>
      <c r="B164" s="263" t="s">
        <v>156</v>
      </c>
      <c r="C164" s="263">
        <v>28304.400000000001</v>
      </c>
      <c r="D164" s="265">
        <v>28527.683333333334</v>
      </c>
      <c r="E164" s="265">
        <v>27812.916666666668</v>
      </c>
      <c r="F164" s="265">
        <v>27321.433333333334</v>
      </c>
      <c r="G164" s="265">
        <v>26606.666666666668</v>
      </c>
      <c r="H164" s="265">
        <v>29019.166666666668</v>
      </c>
      <c r="I164" s="265">
        <v>29733.933333333331</v>
      </c>
      <c r="J164" s="265">
        <v>30225.416666666668</v>
      </c>
      <c r="K164" s="263">
        <v>29242.45</v>
      </c>
      <c r="L164" s="263">
        <v>28036.2</v>
      </c>
      <c r="M164" s="263">
        <v>0.46084000000000003</v>
      </c>
    </row>
    <row r="165" spans="1:13">
      <c r="A165" s="283">
        <v>156</v>
      </c>
      <c r="B165" s="263" t="s">
        <v>158</v>
      </c>
      <c r="C165" s="263">
        <v>252.25</v>
      </c>
      <c r="D165" s="265">
        <v>251.83333333333334</v>
      </c>
      <c r="E165" s="265">
        <v>247.41666666666669</v>
      </c>
      <c r="F165" s="265">
        <v>242.58333333333334</v>
      </c>
      <c r="G165" s="265">
        <v>238.16666666666669</v>
      </c>
      <c r="H165" s="265">
        <v>256.66666666666669</v>
      </c>
      <c r="I165" s="265">
        <v>261.08333333333337</v>
      </c>
      <c r="J165" s="265">
        <v>265.91666666666669</v>
      </c>
      <c r="K165" s="263">
        <v>256.25</v>
      </c>
      <c r="L165" s="263">
        <v>247</v>
      </c>
      <c r="M165" s="263">
        <v>147.21972</v>
      </c>
    </row>
    <row r="166" spans="1:13">
      <c r="A166" s="283">
        <v>157</v>
      </c>
      <c r="B166" s="263" t="s">
        <v>270</v>
      </c>
      <c r="C166" s="263">
        <v>4524.5</v>
      </c>
      <c r="D166" s="265">
        <v>4527.0166666666664</v>
      </c>
      <c r="E166" s="265">
        <v>4494.0333333333328</v>
      </c>
      <c r="F166" s="265">
        <v>4463.5666666666666</v>
      </c>
      <c r="G166" s="265">
        <v>4430.583333333333</v>
      </c>
      <c r="H166" s="265">
        <v>4557.4833333333327</v>
      </c>
      <c r="I166" s="265">
        <v>4590.4666666666662</v>
      </c>
      <c r="J166" s="265">
        <v>4620.9333333333325</v>
      </c>
      <c r="K166" s="263">
        <v>4560</v>
      </c>
      <c r="L166" s="263">
        <v>4496.55</v>
      </c>
      <c r="M166" s="263">
        <v>0.23097000000000001</v>
      </c>
    </row>
    <row r="167" spans="1:13">
      <c r="A167" s="283">
        <v>158</v>
      </c>
      <c r="B167" s="263" t="s">
        <v>160</v>
      </c>
      <c r="C167" s="263">
        <v>1781.35</v>
      </c>
      <c r="D167" s="265">
        <v>1786.7833333333335</v>
      </c>
      <c r="E167" s="265">
        <v>1768.5666666666671</v>
      </c>
      <c r="F167" s="265">
        <v>1755.7833333333335</v>
      </c>
      <c r="G167" s="265">
        <v>1737.5666666666671</v>
      </c>
      <c r="H167" s="265">
        <v>1799.5666666666671</v>
      </c>
      <c r="I167" s="265">
        <v>1817.7833333333338</v>
      </c>
      <c r="J167" s="265">
        <v>1830.5666666666671</v>
      </c>
      <c r="K167" s="263">
        <v>1805</v>
      </c>
      <c r="L167" s="263">
        <v>1774</v>
      </c>
      <c r="M167" s="263">
        <v>7.2379199999999999</v>
      </c>
    </row>
    <row r="168" spans="1:13">
      <c r="A168" s="283">
        <v>159</v>
      </c>
      <c r="B168" s="263" t="s">
        <v>157</v>
      </c>
      <c r="C168" s="263">
        <v>1840.5</v>
      </c>
      <c r="D168" s="265">
        <v>1843.8333333333333</v>
      </c>
      <c r="E168" s="265">
        <v>1799.6666666666665</v>
      </c>
      <c r="F168" s="265">
        <v>1758.8333333333333</v>
      </c>
      <c r="G168" s="265">
        <v>1714.6666666666665</v>
      </c>
      <c r="H168" s="265">
        <v>1884.6666666666665</v>
      </c>
      <c r="I168" s="265">
        <v>1928.833333333333</v>
      </c>
      <c r="J168" s="265">
        <v>1969.6666666666665</v>
      </c>
      <c r="K168" s="263">
        <v>1888</v>
      </c>
      <c r="L168" s="263">
        <v>1803</v>
      </c>
      <c r="M168" s="263">
        <v>14.395429999999999</v>
      </c>
    </row>
    <row r="169" spans="1:13">
      <c r="A169" s="283">
        <v>160</v>
      </c>
      <c r="B169" s="263" t="s">
        <v>462</v>
      </c>
      <c r="C169" s="263">
        <v>1329.35</v>
      </c>
      <c r="D169" s="265">
        <v>1329.7833333333333</v>
      </c>
      <c r="E169" s="265">
        <v>1300.5666666666666</v>
      </c>
      <c r="F169" s="265">
        <v>1271.7833333333333</v>
      </c>
      <c r="G169" s="265">
        <v>1242.5666666666666</v>
      </c>
      <c r="H169" s="265">
        <v>1358.5666666666666</v>
      </c>
      <c r="I169" s="265">
        <v>1387.7833333333333</v>
      </c>
      <c r="J169" s="265">
        <v>1416.5666666666666</v>
      </c>
      <c r="K169" s="263">
        <v>1359</v>
      </c>
      <c r="L169" s="263">
        <v>1301</v>
      </c>
      <c r="M169" s="263">
        <v>1.81098</v>
      </c>
    </row>
    <row r="170" spans="1:13">
      <c r="A170" s="283">
        <v>161</v>
      </c>
      <c r="B170" s="263" t="s">
        <v>159</v>
      </c>
      <c r="C170" s="263">
        <v>124.3</v>
      </c>
      <c r="D170" s="265">
        <v>126.33333333333333</v>
      </c>
      <c r="E170" s="265">
        <v>120.96666666666667</v>
      </c>
      <c r="F170" s="265">
        <v>117.63333333333334</v>
      </c>
      <c r="G170" s="265">
        <v>112.26666666666668</v>
      </c>
      <c r="H170" s="265">
        <v>129.66666666666666</v>
      </c>
      <c r="I170" s="265">
        <v>135.0333333333333</v>
      </c>
      <c r="J170" s="265">
        <v>138.36666666666665</v>
      </c>
      <c r="K170" s="263">
        <v>131.69999999999999</v>
      </c>
      <c r="L170" s="263">
        <v>123</v>
      </c>
      <c r="M170" s="263">
        <v>92.420419999999993</v>
      </c>
    </row>
    <row r="171" spans="1:13">
      <c r="A171" s="283">
        <v>162</v>
      </c>
      <c r="B171" s="263" t="s">
        <v>162</v>
      </c>
      <c r="C171" s="263">
        <v>232.2</v>
      </c>
      <c r="D171" s="265">
        <v>232.35</v>
      </c>
      <c r="E171" s="265">
        <v>228.6</v>
      </c>
      <c r="F171" s="265">
        <v>225</v>
      </c>
      <c r="G171" s="265">
        <v>221.25</v>
      </c>
      <c r="H171" s="265">
        <v>235.95</v>
      </c>
      <c r="I171" s="265">
        <v>239.7</v>
      </c>
      <c r="J171" s="265">
        <v>243.29999999999998</v>
      </c>
      <c r="K171" s="263">
        <v>236.1</v>
      </c>
      <c r="L171" s="263">
        <v>228.75</v>
      </c>
      <c r="M171" s="263">
        <v>204.38826</v>
      </c>
    </row>
    <row r="172" spans="1:13">
      <c r="A172" s="283">
        <v>163</v>
      </c>
      <c r="B172" s="263" t="s">
        <v>271</v>
      </c>
      <c r="C172" s="263">
        <v>297.55</v>
      </c>
      <c r="D172" s="265">
        <v>301.05</v>
      </c>
      <c r="E172" s="265">
        <v>289.10000000000002</v>
      </c>
      <c r="F172" s="265">
        <v>280.65000000000003</v>
      </c>
      <c r="G172" s="265">
        <v>268.70000000000005</v>
      </c>
      <c r="H172" s="265">
        <v>309.5</v>
      </c>
      <c r="I172" s="265">
        <v>321.44999999999993</v>
      </c>
      <c r="J172" s="265">
        <v>329.9</v>
      </c>
      <c r="K172" s="263">
        <v>313</v>
      </c>
      <c r="L172" s="263">
        <v>292.60000000000002</v>
      </c>
      <c r="M172" s="263">
        <v>3.6628400000000001</v>
      </c>
    </row>
    <row r="173" spans="1:13">
      <c r="A173" s="283">
        <v>164</v>
      </c>
      <c r="B173" s="263" t="s">
        <v>272</v>
      </c>
      <c r="C173" s="263">
        <v>12926.7</v>
      </c>
      <c r="D173" s="265">
        <v>13041.816666666666</v>
      </c>
      <c r="E173" s="265">
        <v>12734.883333333331</v>
      </c>
      <c r="F173" s="265">
        <v>12543.066666666666</v>
      </c>
      <c r="G173" s="265">
        <v>12236.133333333331</v>
      </c>
      <c r="H173" s="265">
        <v>13233.633333333331</v>
      </c>
      <c r="I173" s="265">
        <v>13540.566666666666</v>
      </c>
      <c r="J173" s="265">
        <v>13732.383333333331</v>
      </c>
      <c r="K173" s="263">
        <v>13348.75</v>
      </c>
      <c r="L173" s="263">
        <v>12850</v>
      </c>
      <c r="M173" s="263">
        <v>0.11608</v>
      </c>
    </row>
    <row r="174" spans="1:13">
      <c r="A174" s="283">
        <v>165</v>
      </c>
      <c r="B174" s="263" t="s">
        <v>161</v>
      </c>
      <c r="C174" s="263">
        <v>42.05</v>
      </c>
      <c r="D174" s="265">
        <v>43.20000000000001</v>
      </c>
      <c r="E174" s="265">
        <v>40.050000000000018</v>
      </c>
      <c r="F174" s="265">
        <v>38.050000000000011</v>
      </c>
      <c r="G174" s="265">
        <v>34.90000000000002</v>
      </c>
      <c r="H174" s="265">
        <v>45.200000000000017</v>
      </c>
      <c r="I174" s="265">
        <v>48.350000000000009</v>
      </c>
      <c r="J174" s="265">
        <v>50.350000000000016</v>
      </c>
      <c r="K174" s="263">
        <v>46.35</v>
      </c>
      <c r="L174" s="263">
        <v>41.2</v>
      </c>
      <c r="M174" s="263">
        <v>4298.8218299999999</v>
      </c>
    </row>
    <row r="175" spans="1:13">
      <c r="A175" s="283">
        <v>166</v>
      </c>
      <c r="B175" s="263" t="s">
        <v>165</v>
      </c>
      <c r="C175" s="263">
        <v>246.25</v>
      </c>
      <c r="D175" s="265">
        <v>249.79999999999998</v>
      </c>
      <c r="E175" s="265">
        <v>239.7</v>
      </c>
      <c r="F175" s="265">
        <v>233.15</v>
      </c>
      <c r="G175" s="265">
        <v>223.05</v>
      </c>
      <c r="H175" s="265">
        <v>256.34999999999997</v>
      </c>
      <c r="I175" s="265">
        <v>266.44999999999993</v>
      </c>
      <c r="J175" s="265">
        <v>272.99999999999994</v>
      </c>
      <c r="K175" s="263">
        <v>259.89999999999998</v>
      </c>
      <c r="L175" s="263">
        <v>243.25</v>
      </c>
      <c r="M175" s="263">
        <v>206.76116999999999</v>
      </c>
    </row>
    <row r="176" spans="1:13">
      <c r="A176" s="283">
        <v>167</v>
      </c>
      <c r="B176" s="263" t="s">
        <v>166</v>
      </c>
      <c r="C176" s="263">
        <v>145.69999999999999</v>
      </c>
      <c r="D176" s="265">
        <v>147.78333333333333</v>
      </c>
      <c r="E176" s="265">
        <v>141.41666666666666</v>
      </c>
      <c r="F176" s="265">
        <v>137.13333333333333</v>
      </c>
      <c r="G176" s="265">
        <v>130.76666666666665</v>
      </c>
      <c r="H176" s="265">
        <v>152.06666666666666</v>
      </c>
      <c r="I176" s="265">
        <v>158.43333333333334</v>
      </c>
      <c r="J176" s="265">
        <v>162.71666666666667</v>
      </c>
      <c r="K176" s="263">
        <v>154.15</v>
      </c>
      <c r="L176" s="263">
        <v>143.5</v>
      </c>
      <c r="M176" s="263">
        <v>76.031099999999995</v>
      </c>
    </row>
    <row r="177" spans="1:13">
      <c r="A177" s="283">
        <v>168</v>
      </c>
      <c r="B177" s="263" t="s">
        <v>274</v>
      </c>
      <c r="C177" s="263">
        <v>510.2</v>
      </c>
      <c r="D177" s="265">
        <v>508.55</v>
      </c>
      <c r="E177" s="265">
        <v>497.6</v>
      </c>
      <c r="F177" s="265">
        <v>485</v>
      </c>
      <c r="G177" s="265">
        <v>474.05</v>
      </c>
      <c r="H177" s="265">
        <v>521.15000000000009</v>
      </c>
      <c r="I177" s="265">
        <v>532.09999999999991</v>
      </c>
      <c r="J177" s="265">
        <v>544.70000000000005</v>
      </c>
      <c r="K177" s="263">
        <v>519.5</v>
      </c>
      <c r="L177" s="263">
        <v>495.95</v>
      </c>
      <c r="M177" s="263">
        <v>8.8194900000000001</v>
      </c>
    </row>
    <row r="178" spans="1:13">
      <c r="A178" s="283">
        <v>169</v>
      </c>
      <c r="B178" s="263" t="s">
        <v>167</v>
      </c>
      <c r="C178" s="263">
        <v>2080.3000000000002</v>
      </c>
      <c r="D178" s="265">
        <v>2079.5166666666669</v>
      </c>
      <c r="E178" s="265">
        <v>2054.0833333333339</v>
      </c>
      <c r="F178" s="265">
        <v>2027.8666666666672</v>
      </c>
      <c r="G178" s="265">
        <v>2002.4333333333343</v>
      </c>
      <c r="H178" s="265">
        <v>2105.7333333333336</v>
      </c>
      <c r="I178" s="265">
        <v>2131.166666666667</v>
      </c>
      <c r="J178" s="265">
        <v>2157.3833333333332</v>
      </c>
      <c r="K178" s="263">
        <v>2104.9499999999998</v>
      </c>
      <c r="L178" s="263">
        <v>2053.3000000000002</v>
      </c>
      <c r="M178" s="263">
        <v>108.00704</v>
      </c>
    </row>
    <row r="179" spans="1:13">
      <c r="A179" s="283">
        <v>170</v>
      </c>
      <c r="B179" s="263" t="s">
        <v>817</v>
      </c>
      <c r="C179" s="263">
        <v>1025.9000000000001</v>
      </c>
      <c r="D179" s="265">
        <v>1040.3833333333334</v>
      </c>
      <c r="E179" s="265">
        <v>985.51666666666688</v>
      </c>
      <c r="F179" s="265">
        <v>945.13333333333344</v>
      </c>
      <c r="G179" s="265">
        <v>890.26666666666688</v>
      </c>
      <c r="H179" s="265">
        <v>1080.7666666666669</v>
      </c>
      <c r="I179" s="265">
        <v>1135.6333333333332</v>
      </c>
      <c r="J179" s="265">
        <v>1176.0166666666669</v>
      </c>
      <c r="K179" s="263">
        <v>1095.25</v>
      </c>
      <c r="L179" s="263">
        <v>1000</v>
      </c>
      <c r="M179" s="263">
        <v>22.482240000000001</v>
      </c>
    </row>
    <row r="180" spans="1:13">
      <c r="A180" s="283">
        <v>171</v>
      </c>
      <c r="B180" s="263" t="s">
        <v>275</v>
      </c>
      <c r="C180" s="263">
        <v>881.5</v>
      </c>
      <c r="D180" s="265">
        <v>884.9666666666667</v>
      </c>
      <c r="E180" s="265">
        <v>870.78333333333342</v>
      </c>
      <c r="F180" s="265">
        <v>860.06666666666672</v>
      </c>
      <c r="G180" s="265">
        <v>845.88333333333344</v>
      </c>
      <c r="H180" s="265">
        <v>895.68333333333339</v>
      </c>
      <c r="I180" s="265">
        <v>909.86666666666679</v>
      </c>
      <c r="J180" s="265">
        <v>920.58333333333337</v>
      </c>
      <c r="K180" s="263">
        <v>899.15</v>
      </c>
      <c r="L180" s="263">
        <v>874.25</v>
      </c>
      <c r="M180" s="263">
        <v>11.208</v>
      </c>
    </row>
    <row r="181" spans="1:13">
      <c r="A181" s="283">
        <v>172</v>
      </c>
      <c r="B181" s="263" t="s">
        <v>172</v>
      </c>
      <c r="C181" s="263">
        <v>5517.6</v>
      </c>
      <c r="D181" s="265">
        <v>5548.4666666666672</v>
      </c>
      <c r="E181" s="265">
        <v>5388.6833333333343</v>
      </c>
      <c r="F181" s="265">
        <v>5259.7666666666673</v>
      </c>
      <c r="G181" s="265">
        <v>5099.9833333333345</v>
      </c>
      <c r="H181" s="265">
        <v>5677.3833333333341</v>
      </c>
      <c r="I181" s="265">
        <v>5837.166666666667</v>
      </c>
      <c r="J181" s="265">
        <v>5966.0833333333339</v>
      </c>
      <c r="K181" s="263">
        <v>5708.25</v>
      </c>
      <c r="L181" s="263">
        <v>5419.55</v>
      </c>
      <c r="M181" s="263">
        <v>1.8557999999999999</v>
      </c>
    </row>
    <row r="182" spans="1:13">
      <c r="A182" s="283">
        <v>173</v>
      </c>
      <c r="B182" s="263" t="s">
        <v>479</v>
      </c>
      <c r="C182" s="263">
        <v>7902.75</v>
      </c>
      <c r="D182" s="265">
        <v>7889.25</v>
      </c>
      <c r="E182" s="265">
        <v>7798.5</v>
      </c>
      <c r="F182" s="265">
        <v>7694.25</v>
      </c>
      <c r="G182" s="265">
        <v>7603.5</v>
      </c>
      <c r="H182" s="265">
        <v>7993.5</v>
      </c>
      <c r="I182" s="265">
        <v>8084.25</v>
      </c>
      <c r="J182" s="265">
        <v>8188.5</v>
      </c>
      <c r="K182" s="263">
        <v>7980</v>
      </c>
      <c r="L182" s="263">
        <v>7785</v>
      </c>
      <c r="M182" s="263">
        <v>0.20635999999999999</v>
      </c>
    </row>
    <row r="183" spans="1:13">
      <c r="A183" s="283">
        <v>174</v>
      </c>
      <c r="B183" s="263" t="s">
        <v>170</v>
      </c>
      <c r="C183" s="263">
        <v>27542.45</v>
      </c>
      <c r="D183" s="265">
        <v>27384.416666666668</v>
      </c>
      <c r="E183" s="265">
        <v>26911.383333333335</v>
      </c>
      <c r="F183" s="265">
        <v>26280.316666666666</v>
      </c>
      <c r="G183" s="265">
        <v>25807.283333333333</v>
      </c>
      <c r="H183" s="265">
        <v>28015.483333333337</v>
      </c>
      <c r="I183" s="265">
        <v>28488.51666666667</v>
      </c>
      <c r="J183" s="265">
        <v>29119.583333333339</v>
      </c>
      <c r="K183" s="263">
        <v>27857.45</v>
      </c>
      <c r="L183" s="263">
        <v>26753.35</v>
      </c>
      <c r="M183" s="263">
        <v>0.50261999999999996</v>
      </c>
    </row>
    <row r="184" spans="1:13">
      <c r="A184" s="283">
        <v>175</v>
      </c>
      <c r="B184" s="263" t="s">
        <v>173</v>
      </c>
      <c r="C184" s="263">
        <v>1404.6</v>
      </c>
      <c r="D184" s="265">
        <v>1410.55</v>
      </c>
      <c r="E184" s="265">
        <v>1375.1</v>
      </c>
      <c r="F184" s="265">
        <v>1345.6</v>
      </c>
      <c r="G184" s="265">
        <v>1310.1499999999999</v>
      </c>
      <c r="H184" s="265">
        <v>1440.05</v>
      </c>
      <c r="I184" s="265">
        <v>1475.5000000000002</v>
      </c>
      <c r="J184" s="265">
        <v>1505</v>
      </c>
      <c r="K184" s="263">
        <v>1446</v>
      </c>
      <c r="L184" s="263">
        <v>1381.05</v>
      </c>
      <c r="M184" s="263">
        <v>20.206520000000001</v>
      </c>
    </row>
    <row r="185" spans="1:13">
      <c r="A185" s="283">
        <v>176</v>
      </c>
      <c r="B185" s="263" t="s">
        <v>171</v>
      </c>
      <c r="C185" s="263">
        <v>1838.7</v>
      </c>
      <c r="D185" s="265">
        <v>1850.45</v>
      </c>
      <c r="E185" s="265">
        <v>1818.4</v>
      </c>
      <c r="F185" s="265">
        <v>1798.1000000000001</v>
      </c>
      <c r="G185" s="265">
        <v>1766.0500000000002</v>
      </c>
      <c r="H185" s="265">
        <v>1870.75</v>
      </c>
      <c r="I185" s="265">
        <v>1902.7999999999997</v>
      </c>
      <c r="J185" s="265">
        <v>1923.1</v>
      </c>
      <c r="K185" s="263">
        <v>1882.5</v>
      </c>
      <c r="L185" s="263">
        <v>1830.15</v>
      </c>
      <c r="M185" s="263">
        <v>4.7611499999999998</v>
      </c>
    </row>
    <row r="186" spans="1:13">
      <c r="A186" s="283">
        <v>177</v>
      </c>
      <c r="B186" s="263" t="s">
        <v>169</v>
      </c>
      <c r="C186" s="263">
        <v>399.55</v>
      </c>
      <c r="D186" s="265">
        <v>403.18333333333334</v>
      </c>
      <c r="E186" s="265">
        <v>391.36666666666667</v>
      </c>
      <c r="F186" s="265">
        <v>383.18333333333334</v>
      </c>
      <c r="G186" s="265">
        <v>371.36666666666667</v>
      </c>
      <c r="H186" s="265">
        <v>411.36666666666667</v>
      </c>
      <c r="I186" s="265">
        <v>423.18333333333339</v>
      </c>
      <c r="J186" s="265">
        <v>431.36666666666667</v>
      </c>
      <c r="K186" s="263">
        <v>415</v>
      </c>
      <c r="L186" s="263">
        <v>395</v>
      </c>
      <c r="M186" s="263">
        <v>661.55517999999995</v>
      </c>
    </row>
    <row r="187" spans="1:13">
      <c r="A187" s="283">
        <v>178</v>
      </c>
      <c r="B187" s="263" t="s">
        <v>168</v>
      </c>
      <c r="C187" s="263">
        <v>65.3</v>
      </c>
      <c r="D187" s="265">
        <v>65.683333333333337</v>
      </c>
      <c r="E187" s="265">
        <v>62.866666666666674</v>
      </c>
      <c r="F187" s="265">
        <v>60.433333333333337</v>
      </c>
      <c r="G187" s="265">
        <v>57.616666666666674</v>
      </c>
      <c r="H187" s="265">
        <v>68.116666666666674</v>
      </c>
      <c r="I187" s="265">
        <v>70.933333333333337</v>
      </c>
      <c r="J187" s="265">
        <v>73.366666666666674</v>
      </c>
      <c r="K187" s="263">
        <v>68.5</v>
      </c>
      <c r="L187" s="263">
        <v>63.25</v>
      </c>
      <c r="M187" s="263">
        <v>449.87639000000001</v>
      </c>
    </row>
    <row r="188" spans="1:13">
      <c r="A188" s="283">
        <v>179</v>
      </c>
      <c r="B188" s="263" t="s">
        <v>175</v>
      </c>
      <c r="C188" s="263">
        <v>607.29999999999995</v>
      </c>
      <c r="D188" s="265">
        <v>610.26666666666665</v>
      </c>
      <c r="E188" s="265">
        <v>598.23333333333335</v>
      </c>
      <c r="F188" s="265">
        <v>589.16666666666674</v>
      </c>
      <c r="G188" s="265">
        <v>577.13333333333344</v>
      </c>
      <c r="H188" s="265">
        <v>619.33333333333326</v>
      </c>
      <c r="I188" s="265">
        <v>631.36666666666656</v>
      </c>
      <c r="J188" s="265">
        <v>640.43333333333317</v>
      </c>
      <c r="K188" s="263">
        <v>622.29999999999995</v>
      </c>
      <c r="L188" s="263">
        <v>601.20000000000005</v>
      </c>
      <c r="M188" s="263">
        <v>73.019750000000002</v>
      </c>
    </row>
    <row r="189" spans="1:13">
      <c r="A189" s="283">
        <v>180</v>
      </c>
      <c r="B189" s="263" t="s">
        <v>176</v>
      </c>
      <c r="C189" s="263">
        <v>504.1</v>
      </c>
      <c r="D189" s="265">
        <v>507.5</v>
      </c>
      <c r="E189" s="265">
        <v>494.25</v>
      </c>
      <c r="F189" s="265">
        <v>484.4</v>
      </c>
      <c r="G189" s="265">
        <v>471.15</v>
      </c>
      <c r="H189" s="265">
        <v>517.35</v>
      </c>
      <c r="I189" s="265">
        <v>530.6</v>
      </c>
      <c r="J189" s="265">
        <v>540.45000000000005</v>
      </c>
      <c r="K189" s="263">
        <v>520.75</v>
      </c>
      <c r="L189" s="263">
        <v>497.65</v>
      </c>
      <c r="M189" s="263">
        <v>25.383759999999999</v>
      </c>
    </row>
    <row r="190" spans="1:13">
      <c r="A190" s="283">
        <v>181</v>
      </c>
      <c r="B190" s="263" t="s">
        <v>276</v>
      </c>
      <c r="C190" s="263">
        <v>580</v>
      </c>
      <c r="D190" s="265">
        <v>582.66666666666663</v>
      </c>
      <c r="E190" s="265">
        <v>572.5333333333333</v>
      </c>
      <c r="F190" s="265">
        <v>565.06666666666672</v>
      </c>
      <c r="G190" s="265">
        <v>554.93333333333339</v>
      </c>
      <c r="H190" s="265">
        <v>590.13333333333321</v>
      </c>
      <c r="I190" s="265">
        <v>600.26666666666665</v>
      </c>
      <c r="J190" s="265">
        <v>607.73333333333312</v>
      </c>
      <c r="K190" s="263">
        <v>592.79999999999995</v>
      </c>
      <c r="L190" s="263">
        <v>575.20000000000005</v>
      </c>
      <c r="M190" s="263">
        <v>3.0514299999999999</v>
      </c>
    </row>
    <row r="191" spans="1:13">
      <c r="A191" s="283">
        <v>182</v>
      </c>
      <c r="B191" s="263" t="s">
        <v>189</v>
      </c>
      <c r="C191" s="263">
        <v>606.25</v>
      </c>
      <c r="D191" s="265">
        <v>607.75</v>
      </c>
      <c r="E191" s="265">
        <v>597.20000000000005</v>
      </c>
      <c r="F191" s="265">
        <v>588.15000000000009</v>
      </c>
      <c r="G191" s="265">
        <v>577.60000000000014</v>
      </c>
      <c r="H191" s="265">
        <v>616.79999999999995</v>
      </c>
      <c r="I191" s="265">
        <v>627.34999999999991</v>
      </c>
      <c r="J191" s="265">
        <v>636.39999999999986</v>
      </c>
      <c r="K191" s="263">
        <v>618.29999999999995</v>
      </c>
      <c r="L191" s="263">
        <v>598.70000000000005</v>
      </c>
      <c r="M191" s="263">
        <v>22.99305</v>
      </c>
    </row>
    <row r="192" spans="1:13">
      <c r="A192" s="283">
        <v>183</v>
      </c>
      <c r="B192" s="263" t="s">
        <v>178</v>
      </c>
      <c r="C192" s="263">
        <v>618.6</v>
      </c>
      <c r="D192" s="265">
        <v>611.08333333333337</v>
      </c>
      <c r="E192" s="265">
        <v>593.51666666666677</v>
      </c>
      <c r="F192" s="265">
        <v>568.43333333333339</v>
      </c>
      <c r="G192" s="265">
        <v>550.86666666666679</v>
      </c>
      <c r="H192" s="265">
        <v>636.16666666666674</v>
      </c>
      <c r="I192" s="265">
        <v>653.73333333333335</v>
      </c>
      <c r="J192" s="265">
        <v>678.81666666666672</v>
      </c>
      <c r="K192" s="263">
        <v>628.65</v>
      </c>
      <c r="L192" s="263">
        <v>586</v>
      </c>
      <c r="M192" s="263">
        <v>223.74010999999999</v>
      </c>
    </row>
    <row r="193" spans="1:13">
      <c r="A193" s="283">
        <v>184</v>
      </c>
      <c r="B193" s="263" t="s">
        <v>184</v>
      </c>
      <c r="C193" s="263">
        <v>3071.85</v>
      </c>
      <c r="D193" s="265">
        <v>3058.3833333333332</v>
      </c>
      <c r="E193" s="265">
        <v>3029.6166666666663</v>
      </c>
      <c r="F193" s="265">
        <v>2987.3833333333332</v>
      </c>
      <c r="G193" s="265">
        <v>2958.6166666666663</v>
      </c>
      <c r="H193" s="265">
        <v>3100.6166666666663</v>
      </c>
      <c r="I193" s="265">
        <v>3129.3833333333328</v>
      </c>
      <c r="J193" s="265">
        <v>3171.6166666666663</v>
      </c>
      <c r="K193" s="263">
        <v>3087.15</v>
      </c>
      <c r="L193" s="263">
        <v>3016.15</v>
      </c>
      <c r="M193" s="263">
        <v>37.250279999999997</v>
      </c>
    </row>
    <row r="194" spans="1:13">
      <c r="A194" s="283">
        <v>185</v>
      </c>
      <c r="B194" s="263" t="s">
        <v>806</v>
      </c>
      <c r="C194" s="263">
        <v>616.95000000000005</v>
      </c>
      <c r="D194" s="265">
        <v>617.83333333333337</v>
      </c>
      <c r="E194" s="265">
        <v>609.56666666666672</v>
      </c>
      <c r="F194" s="265">
        <v>602.18333333333339</v>
      </c>
      <c r="G194" s="265">
        <v>593.91666666666674</v>
      </c>
      <c r="H194" s="265">
        <v>625.2166666666667</v>
      </c>
      <c r="I194" s="265">
        <v>633.48333333333335</v>
      </c>
      <c r="J194" s="265">
        <v>640.86666666666667</v>
      </c>
      <c r="K194" s="263">
        <v>626.1</v>
      </c>
      <c r="L194" s="263">
        <v>610.45000000000005</v>
      </c>
      <c r="M194" s="263">
        <v>30.131039999999999</v>
      </c>
    </row>
    <row r="195" spans="1:13">
      <c r="A195" s="283">
        <v>186</v>
      </c>
      <c r="B195" s="263" t="s">
        <v>180</v>
      </c>
      <c r="C195" s="263">
        <v>311.85000000000002</v>
      </c>
      <c r="D195" s="265">
        <v>311.73333333333329</v>
      </c>
      <c r="E195" s="265">
        <v>301.51666666666659</v>
      </c>
      <c r="F195" s="265">
        <v>291.18333333333328</v>
      </c>
      <c r="G195" s="265">
        <v>280.96666666666658</v>
      </c>
      <c r="H195" s="265">
        <v>322.06666666666661</v>
      </c>
      <c r="I195" s="265">
        <v>332.2833333333333</v>
      </c>
      <c r="J195" s="265">
        <v>342.61666666666662</v>
      </c>
      <c r="K195" s="263">
        <v>321.95</v>
      </c>
      <c r="L195" s="263">
        <v>301.39999999999998</v>
      </c>
      <c r="M195" s="263">
        <v>802.74683000000005</v>
      </c>
    </row>
    <row r="196" spans="1:13">
      <c r="A196" s="283">
        <v>187</v>
      </c>
      <c r="B196" s="254" t="s">
        <v>182</v>
      </c>
      <c r="C196" s="254">
        <v>91.1</v>
      </c>
      <c r="D196" s="290">
        <v>91.766666666666652</v>
      </c>
      <c r="E196" s="290">
        <v>88.683333333333309</v>
      </c>
      <c r="F196" s="290">
        <v>86.266666666666652</v>
      </c>
      <c r="G196" s="290">
        <v>83.183333333333309</v>
      </c>
      <c r="H196" s="290">
        <v>94.183333333333309</v>
      </c>
      <c r="I196" s="290">
        <v>97.266666666666652</v>
      </c>
      <c r="J196" s="290">
        <v>99.683333333333309</v>
      </c>
      <c r="K196" s="254">
        <v>94.85</v>
      </c>
      <c r="L196" s="254">
        <v>89.35</v>
      </c>
      <c r="M196" s="254">
        <v>695.44392000000005</v>
      </c>
    </row>
    <row r="197" spans="1:13">
      <c r="A197" s="283">
        <v>188</v>
      </c>
      <c r="B197" s="254" t="s">
        <v>183</v>
      </c>
      <c r="C197" s="254">
        <v>670.7</v>
      </c>
      <c r="D197" s="290">
        <v>674.2166666666667</v>
      </c>
      <c r="E197" s="290">
        <v>652.43333333333339</v>
      </c>
      <c r="F197" s="290">
        <v>634.16666666666674</v>
      </c>
      <c r="G197" s="290">
        <v>612.38333333333344</v>
      </c>
      <c r="H197" s="290">
        <v>692.48333333333335</v>
      </c>
      <c r="I197" s="290">
        <v>714.26666666666665</v>
      </c>
      <c r="J197" s="290">
        <v>732.5333333333333</v>
      </c>
      <c r="K197" s="254">
        <v>696</v>
      </c>
      <c r="L197" s="254">
        <v>655.95</v>
      </c>
      <c r="M197" s="254">
        <v>223.92385999999999</v>
      </c>
    </row>
    <row r="198" spans="1:13">
      <c r="A198" s="283">
        <v>189</v>
      </c>
      <c r="B198" s="254" t="s">
        <v>185</v>
      </c>
      <c r="C198" s="254">
        <v>993.95</v>
      </c>
      <c r="D198" s="290">
        <v>995.26666666666677</v>
      </c>
      <c r="E198" s="290">
        <v>971.33333333333348</v>
      </c>
      <c r="F198" s="290">
        <v>948.7166666666667</v>
      </c>
      <c r="G198" s="290">
        <v>924.78333333333342</v>
      </c>
      <c r="H198" s="290">
        <v>1017.8833333333336</v>
      </c>
      <c r="I198" s="290">
        <v>1041.8166666666666</v>
      </c>
      <c r="J198" s="290">
        <v>1064.4333333333336</v>
      </c>
      <c r="K198" s="254">
        <v>1019.2</v>
      </c>
      <c r="L198" s="254">
        <v>972.65</v>
      </c>
      <c r="M198" s="254">
        <v>43.576990000000002</v>
      </c>
    </row>
    <row r="199" spans="1:13">
      <c r="A199" s="283">
        <v>190</v>
      </c>
      <c r="B199" s="254" t="s">
        <v>164</v>
      </c>
      <c r="C199" s="254">
        <v>962.2</v>
      </c>
      <c r="D199" s="290">
        <v>959.2833333333333</v>
      </c>
      <c r="E199" s="290">
        <v>946.56666666666661</v>
      </c>
      <c r="F199" s="290">
        <v>930.93333333333328</v>
      </c>
      <c r="G199" s="290">
        <v>918.21666666666658</v>
      </c>
      <c r="H199" s="290">
        <v>974.91666666666663</v>
      </c>
      <c r="I199" s="290">
        <v>987.63333333333333</v>
      </c>
      <c r="J199" s="290">
        <v>1003.2666666666667</v>
      </c>
      <c r="K199" s="254">
        <v>972</v>
      </c>
      <c r="L199" s="254">
        <v>943.65</v>
      </c>
      <c r="M199" s="254">
        <v>4.0796599999999996</v>
      </c>
    </row>
    <row r="200" spans="1:13">
      <c r="A200" s="283">
        <v>191</v>
      </c>
      <c r="B200" s="254" t="s">
        <v>186</v>
      </c>
      <c r="C200" s="254">
        <v>1425.55</v>
      </c>
      <c r="D200" s="290">
        <v>1427.75</v>
      </c>
      <c r="E200" s="290">
        <v>1410.6</v>
      </c>
      <c r="F200" s="290">
        <v>1395.6499999999999</v>
      </c>
      <c r="G200" s="290">
        <v>1378.4999999999998</v>
      </c>
      <c r="H200" s="290">
        <v>1442.7</v>
      </c>
      <c r="I200" s="290">
        <v>1459.8500000000001</v>
      </c>
      <c r="J200" s="290">
        <v>1474.8000000000002</v>
      </c>
      <c r="K200" s="254">
        <v>1444.9</v>
      </c>
      <c r="L200" s="254">
        <v>1412.8</v>
      </c>
      <c r="M200" s="254">
        <v>25.439969999999999</v>
      </c>
    </row>
    <row r="201" spans="1:13">
      <c r="A201" s="283">
        <v>192</v>
      </c>
      <c r="B201" s="254" t="s">
        <v>187</v>
      </c>
      <c r="C201" s="254">
        <v>2497</v>
      </c>
      <c r="D201" s="290">
        <v>2495.9500000000003</v>
      </c>
      <c r="E201" s="290">
        <v>2459.9500000000007</v>
      </c>
      <c r="F201" s="290">
        <v>2422.9000000000005</v>
      </c>
      <c r="G201" s="290">
        <v>2386.900000000001</v>
      </c>
      <c r="H201" s="290">
        <v>2533.0000000000005</v>
      </c>
      <c r="I201" s="290">
        <v>2568.9999999999995</v>
      </c>
      <c r="J201" s="290">
        <v>2606.0500000000002</v>
      </c>
      <c r="K201" s="254">
        <v>2531.9499999999998</v>
      </c>
      <c r="L201" s="254">
        <v>2458.9</v>
      </c>
      <c r="M201" s="254">
        <v>3.3765999999999998</v>
      </c>
    </row>
    <row r="202" spans="1:13">
      <c r="A202" s="283">
        <v>193</v>
      </c>
      <c r="B202" s="254" t="s">
        <v>188</v>
      </c>
      <c r="C202" s="254">
        <v>365.4</v>
      </c>
      <c r="D202" s="290">
        <v>367.91666666666669</v>
      </c>
      <c r="E202" s="290">
        <v>357.83333333333337</v>
      </c>
      <c r="F202" s="290">
        <v>350.26666666666671</v>
      </c>
      <c r="G202" s="290">
        <v>340.18333333333339</v>
      </c>
      <c r="H202" s="290">
        <v>375.48333333333335</v>
      </c>
      <c r="I202" s="290">
        <v>385.56666666666672</v>
      </c>
      <c r="J202" s="290">
        <v>393.13333333333333</v>
      </c>
      <c r="K202" s="254">
        <v>378</v>
      </c>
      <c r="L202" s="254">
        <v>360.35</v>
      </c>
      <c r="M202" s="254">
        <v>27.102740000000001</v>
      </c>
    </row>
    <row r="203" spans="1:13">
      <c r="A203" s="283">
        <v>194</v>
      </c>
      <c r="B203" s="254" t="s">
        <v>511</v>
      </c>
      <c r="C203" s="254">
        <v>794</v>
      </c>
      <c r="D203" s="290">
        <v>788.18333333333339</v>
      </c>
      <c r="E203" s="290">
        <v>771.36666666666679</v>
      </c>
      <c r="F203" s="290">
        <v>748.73333333333335</v>
      </c>
      <c r="G203" s="290">
        <v>731.91666666666674</v>
      </c>
      <c r="H203" s="290">
        <v>810.81666666666683</v>
      </c>
      <c r="I203" s="290">
        <v>827.63333333333344</v>
      </c>
      <c r="J203" s="290">
        <v>850.26666666666688</v>
      </c>
      <c r="K203" s="254">
        <v>805</v>
      </c>
      <c r="L203" s="254">
        <v>765.55</v>
      </c>
      <c r="M203" s="254">
        <v>6.3092899999999998</v>
      </c>
    </row>
    <row r="204" spans="1:13">
      <c r="A204" s="283">
        <v>195</v>
      </c>
      <c r="B204" s="254" t="s">
        <v>194</v>
      </c>
      <c r="C204" s="254">
        <v>552.79999999999995</v>
      </c>
      <c r="D204" s="290">
        <v>552.43333333333328</v>
      </c>
      <c r="E204" s="290">
        <v>539.86666666666656</v>
      </c>
      <c r="F204" s="290">
        <v>526.93333333333328</v>
      </c>
      <c r="G204" s="290">
        <v>514.36666666666656</v>
      </c>
      <c r="H204" s="290">
        <v>565.36666666666656</v>
      </c>
      <c r="I204" s="290">
        <v>577.93333333333339</v>
      </c>
      <c r="J204" s="290">
        <v>590.86666666666656</v>
      </c>
      <c r="K204" s="254">
        <v>565</v>
      </c>
      <c r="L204" s="254">
        <v>539.5</v>
      </c>
      <c r="M204" s="254">
        <v>166.93853999999999</v>
      </c>
    </row>
    <row r="205" spans="1:13">
      <c r="A205" s="283">
        <v>196</v>
      </c>
      <c r="B205" s="254" t="s">
        <v>192</v>
      </c>
      <c r="C205" s="254">
        <v>6208.5</v>
      </c>
      <c r="D205" s="290">
        <v>6234.05</v>
      </c>
      <c r="E205" s="290">
        <v>6149.4500000000007</v>
      </c>
      <c r="F205" s="290">
        <v>6090.4000000000005</v>
      </c>
      <c r="G205" s="290">
        <v>6005.8000000000011</v>
      </c>
      <c r="H205" s="290">
        <v>6293.1</v>
      </c>
      <c r="I205" s="290">
        <v>6377.7000000000007</v>
      </c>
      <c r="J205" s="290">
        <v>6436.75</v>
      </c>
      <c r="K205" s="254">
        <v>6318.65</v>
      </c>
      <c r="L205" s="254">
        <v>6175</v>
      </c>
      <c r="M205" s="254">
        <v>4.9966900000000001</v>
      </c>
    </row>
    <row r="206" spans="1:13">
      <c r="A206" s="283">
        <v>197</v>
      </c>
      <c r="B206" s="254" t="s">
        <v>193</v>
      </c>
      <c r="C206" s="254">
        <v>40.5</v>
      </c>
      <c r="D206" s="290">
        <v>41.18333333333333</v>
      </c>
      <c r="E206" s="290">
        <v>37.566666666666663</v>
      </c>
      <c r="F206" s="290">
        <v>34.633333333333333</v>
      </c>
      <c r="G206" s="290">
        <v>31.016666666666666</v>
      </c>
      <c r="H206" s="290">
        <v>44.11666666666666</v>
      </c>
      <c r="I206" s="290">
        <v>47.73333333333332</v>
      </c>
      <c r="J206" s="290">
        <v>50.666666666666657</v>
      </c>
      <c r="K206" s="254">
        <v>44.8</v>
      </c>
      <c r="L206" s="254">
        <v>38.25</v>
      </c>
      <c r="M206" s="254">
        <v>874.11108000000002</v>
      </c>
    </row>
    <row r="207" spans="1:13">
      <c r="A207" s="283">
        <v>198</v>
      </c>
      <c r="B207" s="254" t="s">
        <v>190</v>
      </c>
      <c r="C207" s="254">
        <v>1217.4000000000001</v>
      </c>
      <c r="D207" s="290">
        <v>1227.1000000000001</v>
      </c>
      <c r="E207" s="290">
        <v>1197.7000000000003</v>
      </c>
      <c r="F207" s="290">
        <v>1178.0000000000002</v>
      </c>
      <c r="G207" s="290">
        <v>1148.6000000000004</v>
      </c>
      <c r="H207" s="290">
        <v>1246.8000000000002</v>
      </c>
      <c r="I207" s="290">
        <v>1276.2000000000003</v>
      </c>
      <c r="J207" s="290">
        <v>1295.9000000000001</v>
      </c>
      <c r="K207" s="254">
        <v>1256.5</v>
      </c>
      <c r="L207" s="254">
        <v>1207.4000000000001</v>
      </c>
      <c r="M207" s="254">
        <v>5.6714200000000003</v>
      </c>
    </row>
    <row r="208" spans="1:13">
      <c r="A208" s="283">
        <v>199</v>
      </c>
      <c r="B208" s="254" t="s">
        <v>141</v>
      </c>
      <c r="C208" s="254">
        <v>556.35</v>
      </c>
      <c r="D208" s="290">
        <v>558.08333333333337</v>
      </c>
      <c r="E208" s="290">
        <v>550.26666666666677</v>
      </c>
      <c r="F208" s="290">
        <v>544.18333333333339</v>
      </c>
      <c r="G208" s="290">
        <v>536.36666666666679</v>
      </c>
      <c r="H208" s="290">
        <v>564.16666666666674</v>
      </c>
      <c r="I208" s="290">
        <v>571.98333333333335</v>
      </c>
      <c r="J208" s="290">
        <v>578.06666666666672</v>
      </c>
      <c r="K208" s="254">
        <v>565.9</v>
      </c>
      <c r="L208" s="254">
        <v>552</v>
      </c>
      <c r="M208" s="254">
        <v>18.615649999999999</v>
      </c>
    </row>
    <row r="209" spans="1:13">
      <c r="A209" s="283">
        <v>200</v>
      </c>
      <c r="B209" s="254" t="s">
        <v>278</v>
      </c>
      <c r="C209" s="254">
        <v>234.1</v>
      </c>
      <c r="D209" s="290">
        <v>232.38333333333333</v>
      </c>
      <c r="E209" s="290">
        <v>227.86666666666665</v>
      </c>
      <c r="F209" s="290">
        <v>221.63333333333333</v>
      </c>
      <c r="G209" s="290">
        <v>217.11666666666665</v>
      </c>
      <c r="H209" s="290">
        <v>238.61666666666665</v>
      </c>
      <c r="I209" s="290">
        <v>243.1333333333333</v>
      </c>
      <c r="J209" s="290">
        <v>249.36666666666665</v>
      </c>
      <c r="K209" s="254">
        <v>236.9</v>
      </c>
      <c r="L209" s="254">
        <v>226.15</v>
      </c>
      <c r="M209" s="254">
        <v>12.94533</v>
      </c>
    </row>
    <row r="210" spans="1:13">
      <c r="A210" s="283">
        <v>201</v>
      </c>
      <c r="B210" s="254" t="s">
        <v>523</v>
      </c>
      <c r="C210" s="254">
        <v>974.05</v>
      </c>
      <c r="D210" s="290">
        <v>966.9666666666667</v>
      </c>
      <c r="E210" s="290">
        <v>951.93333333333339</v>
      </c>
      <c r="F210" s="290">
        <v>929.81666666666672</v>
      </c>
      <c r="G210" s="290">
        <v>914.78333333333342</v>
      </c>
      <c r="H210" s="290">
        <v>989.08333333333337</v>
      </c>
      <c r="I210" s="290">
        <v>1004.1166666666667</v>
      </c>
      <c r="J210" s="290">
        <v>1026.2333333333333</v>
      </c>
      <c r="K210" s="254">
        <v>982</v>
      </c>
      <c r="L210" s="254">
        <v>944.85</v>
      </c>
      <c r="M210" s="254">
        <v>4.2311199999999998</v>
      </c>
    </row>
    <row r="211" spans="1:13">
      <c r="A211" s="283">
        <v>202</v>
      </c>
      <c r="B211" s="254" t="s">
        <v>118</v>
      </c>
      <c r="C211" s="254">
        <v>10.9</v>
      </c>
      <c r="D211" s="290">
        <v>11.133333333333335</v>
      </c>
      <c r="E211" s="290">
        <v>10.56666666666667</v>
      </c>
      <c r="F211" s="290">
        <v>10.233333333333336</v>
      </c>
      <c r="G211" s="290">
        <v>9.6666666666666714</v>
      </c>
      <c r="H211" s="290">
        <v>11.466666666666669</v>
      </c>
      <c r="I211" s="290">
        <v>12.033333333333335</v>
      </c>
      <c r="J211" s="290">
        <v>12.366666666666667</v>
      </c>
      <c r="K211" s="254">
        <v>11.7</v>
      </c>
      <c r="L211" s="254">
        <v>10.8</v>
      </c>
      <c r="M211" s="254">
        <v>3161.7953900000002</v>
      </c>
    </row>
    <row r="212" spans="1:13">
      <c r="A212" s="283">
        <v>203</v>
      </c>
      <c r="B212" s="254" t="s">
        <v>196</v>
      </c>
      <c r="C212" s="254">
        <v>1001.45</v>
      </c>
      <c r="D212" s="290">
        <v>1009.2000000000002</v>
      </c>
      <c r="E212" s="290">
        <v>984.45000000000027</v>
      </c>
      <c r="F212" s="290">
        <v>967.45000000000016</v>
      </c>
      <c r="G212" s="290">
        <v>942.70000000000027</v>
      </c>
      <c r="H212" s="290">
        <v>1026.2000000000003</v>
      </c>
      <c r="I212" s="290">
        <v>1050.95</v>
      </c>
      <c r="J212" s="290">
        <v>1067.9500000000003</v>
      </c>
      <c r="K212" s="254">
        <v>1033.95</v>
      </c>
      <c r="L212" s="254">
        <v>992.2</v>
      </c>
      <c r="M212" s="254">
        <v>22.136050000000001</v>
      </c>
    </row>
    <row r="213" spans="1:13">
      <c r="A213" s="283">
        <v>204</v>
      </c>
      <c r="B213" s="254" t="s">
        <v>529</v>
      </c>
      <c r="C213" s="254">
        <v>2420.9</v>
      </c>
      <c r="D213" s="290">
        <v>2415.6333333333332</v>
      </c>
      <c r="E213" s="290">
        <v>2401.2666666666664</v>
      </c>
      <c r="F213" s="290">
        <v>2381.6333333333332</v>
      </c>
      <c r="G213" s="290">
        <v>2367.2666666666664</v>
      </c>
      <c r="H213" s="290">
        <v>2435.2666666666664</v>
      </c>
      <c r="I213" s="290">
        <v>2449.6333333333332</v>
      </c>
      <c r="J213" s="290">
        <v>2469.2666666666664</v>
      </c>
      <c r="K213" s="254">
        <v>2430</v>
      </c>
      <c r="L213" s="254">
        <v>2396</v>
      </c>
      <c r="M213" s="254">
        <v>0.64954000000000001</v>
      </c>
    </row>
    <row r="214" spans="1:13">
      <c r="A214" s="283">
        <v>205</v>
      </c>
      <c r="B214" s="254" t="s">
        <v>197</v>
      </c>
      <c r="C214" s="290">
        <v>429.95</v>
      </c>
      <c r="D214" s="290">
        <v>430.60000000000008</v>
      </c>
      <c r="E214" s="290">
        <v>425.45000000000016</v>
      </c>
      <c r="F214" s="290">
        <v>420.9500000000001</v>
      </c>
      <c r="G214" s="290">
        <v>415.80000000000018</v>
      </c>
      <c r="H214" s="290">
        <v>435.10000000000014</v>
      </c>
      <c r="I214" s="290">
        <v>440.25000000000011</v>
      </c>
      <c r="J214" s="290">
        <v>444.75000000000011</v>
      </c>
      <c r="K214" s="290">
        <v>435.75</v>
      </c>
      <c r="L214" s="290">
        <v>426.1</v>
      </c>
      <c r="M214" s="290">
        <v>84.786659999999998</v>
      </c>
    </row>
    <row r="215" spans="1:13">
      <c r="A215" s="283">
        <v>206</v>
      </c>
      <c r="B215" s="254" t="s">
        <v>198</v>
      </c>
      <c r="C215" s="290">
        <v>15.95</v>
      </c>
      <c r="D215" s="290">
        <v>16.033333333333335</v>
      </c>
      <c r="E215" s="290">
        <v>15.766666666666669</v>
      </c>
      <c r="F215" s="290">
        <v>15.583333333333334</v>
      </c>
      <c r="G215" s="290">
        <v>15.316666666666668</v>
      </c>
      <c r="H215" s="290">
        <v>16.216666666666669</v>
      </c>
      <c r="I215" s="290">
        <v>16.483333333333334</v>
      </c>
      <c r="J215" s="290">
        <v>16.666666666666671</v>
      </c>
      <c r="K215" s="290">
        <v>16.3</v>
      </c>
      <c r="L215" s="290">
        <v>15.85</v>
      </c>
      <c r="M215" s="290">
        <v>947.98271</v>
      </c>
    </row>
    <row r="216" spans="1:13">
      <c r="A216" s="283">
        <v>207</v>
      </c>
      <c r="B216" s="254" t="s">
        <v>199</v>
      </c>
      <c r="C216" s="290">
        <v>208.55</v>
      </c>
      <c r="D216" s="290">
        <v>209.33333333333334</v>
      </c>
      <c r="E216" s="290">
        <v>204.9666666666667</v>
      </c>
      <c r="F216" s="290">
        <v>201.38333333333335</v>
      </c>
      <c r="G216" s="290">
        <v>197.01666666666671</v>
      </c>
      <c r="H216" s="290">
        <v>212.91666666666669</v>
      </c>
      <c r="I216" s="290">
        <v>217.2833333333333</v>
      </c>
      <c r="J216" s="290">
        <v>220.86666666666667</v>
      </c>
      <c r="K216" s="290">
        <v>213.7</v>
      </c>
      <c r="L216" s="290">
        <v>205.75</v>
      </c>
      <c r="M216" s="290">
        <v>119.80113</v>
      </c>
    </row>
    <row r="217" spans="1:13">
      <c r="A217" s="283"/>
      <c r="B217" s="254"/>
      <c r="C217" s="290"/>
      <c r="D217" s="290"/>
      <c r="E217" s="290"/>
      <c r="F217" s="290"/>
      <c r="G217" s="290"/>
      <c r="H217" s="290"/>
      <c r="I217" s="290"/>
      <c r="J217" s="290"/>
      <c r="K217" s="290"/>
      <c r="L217" s="290"/>
      <c r="M217" s="290"/>
    </row>
    <row r="218" spans="1:13">
      <c r="A218" s="38"/>
      <c r="B218" s="274"/>
      <c r="C218" s="273"/>
      <c r="D218" s="273"/>
      <c r="E218" s="273"/>
      <c r="F218" s="273"/>
      <c r="G218" s="273"/>
      <c r="H218" s="273"/>
      <c r="I218" s="273"/>
      <c r="J218" s="273"/>
      <c r="K218" s="273"/>
      <c r="L218" s="294"/>
      <c r="M218" s="13"/>
    </row>
    <row r="219" spans="1:13">
      <c r="A219" s="38"/>
      <c r="B219" s="13"/>
      <c r="C219" s="273"/>
      <c r="D219" s="273"/>
      <c r="E219" s="273"/>
      <c r="F219" s="273"/>
      <c r="G219" s="273"/>
      <c r="H219" s="273"/>
      <c r="I219" s="273"/>
      <c r="J219" s="273"/>
      <c r="K219" s="273"/>
      <c r="L219" s="294"/>
      <c r="M219" s="13"/>
    </row>
    <row r="220" spans="1:13">
      <c r="A220" s="38"/>
      <c r="B220" s="13"/>
      <c r="C220" s="273"/>
      <c r="D220" s="273"/>
      <c r="E220" s="273"/>
      <c r="F220" s="273"/>
      <c r="G220" s="273"/>
      <c r="H220" s="273"/>
      <c r="I220" s="273"/>
      <c r="J220" s="273"/>
      <c r="K220" s="273"/>
      <c r="L220" s="294"/>
      <c r="M220" s="13"/>
    </row>
    <row r="221" spans="1:13">
      <c r="A221" s="291" t="s">
        <v>280</v>
      </c>
      <c r="B221" s="13"/>
      <c r="C221" s="273"/>
      <c r="D221" s="273"/>
      <c r="E221" s="273"/>
      <c r="F221" s="273"/>
      <c r="G221" s="273"/>
      <c r="H221" s="273"/>
      <c r="I221" s="273"/>
      <c r="J221" s="273"/>
      <c r="K221" s="273"/>
      <c r="L221" s="294"/>
      <c r="M221" s="13"/>
    </row>
    <row r="222" spans="1:13">
      <c r="B222" s="13"/>
      <c r="C222" s="273"/>
      <c r="D222" s="273"/>
      <c r="E222" s="273"/>
      <c r="F222" s="273"/>
      <c r="G222" s="273"/>
      <c r="H222" s="273"/>
      <c r="I222" s="273"/>
      <c r="J222" s="273"/>
      <c r="K222" s="273"/>
      <c r="L222" s="294"/>
      <c r="M222" s="13"/>
    </row>
    <row r="223" spans="1:13">
      <c r="B223" s="13"/>
      <c r="C223" s="273"/>
      <c r="D223" s="273"/>
      <c r="E223" s="273"/>
      <c r="F223" s="273"/>
      <c r="G223" s="273"/>
      <c r="H223" s="273"/>
      <c r="I223" s="273"/>
      <c r="J223" s="273"/>
      <c r="K223" s="273"/>
      <c r="L223" s="294"/>
      <c r="M223" s="13"/>
    </row>
    <row r="224" spans="1:13">
      <c r="A224" s="292" t="s">
        <v>281</v>
      </c>
      <c r="B224" s="13"/>
      <c r="C224" s="273"/>
      <c r="D224" s="273"/>
      <c r="E224" s="273"/>
      <c r="F224" s="273"/>
      <c r="G224" s="273"/>
      <c r="H224" s="273"/>
      <c r="I224" s="273"/>
      <c r="J224" s="273"/>
      <c r="K224" s="273"/>
      <c r="L224" s="294"/>
      <c r="M224" s="13"/>
    </row>
    <row r="225" spans="1:15">
      <c r="A225" s="293"/>
      <c r="B225" s="13"/>
      <c r="C225" s="273"/>
      <c r="D225" s="273"/>
      <c r="E225" s="273"/>
      <c r="F225" s="273"/>
      <c r="G225" s="273"/>
      <c r="H225" s="273"/>
      <c r="I225" s="273"/>
      <c r="J225" s="273"/>
      <c r="K225" s="273"/>
      <c r="L225" s="294"/>
      <c r="M225" s="13"/>
    </row>
    <row r="226" spans="1:15">
      <c r="A226" s="277" t="s">
        <v>282</v>
      </c>
      <c r="B226" s="13"/>
      <c r="C226" s="273"/>
      <c r="D226" s="273"/>
      <c r="E226" s="273"/>
      <c r="F226" s="273"/>
      <c r="G226" s="273"/>
      <c r="H226" s="273"/>
      <c r="I226" s="273"/>
      <c r="J226" s="273"/>
      <c r="K226" s="273"/>
      <c r="L226" s="294"/>
      <c r="M226" s="13"/>
    </row>
    <row r="227" spans="1:15">
      <c r="A227" s="278" t="s">
        <v>200</v>
      </c>
      <c r="B227" s="13"/>
      <c r="C227" s="273"/>
      <c r="D227" s="273"/>
      <c r="E227" s="273"/>
      <c r="F227" s="273"/>
      <c r="G227" s="273"/>
      <c r="H227" s="273"/>
      <c r="I227" s="273"/>
      <c r="J227" s="273"/>
      <c r="K227" s="273"/>
      <c r="L227" s="294"/>
      <c r="M227" s="13"/>
      <c r="N227" s="13"/>
      <c r="O227" s="13"/>
    </row>
    <row r="228" spans="1:15">
      <c r="A228" s="278" t="s">
        <v>201</v>
      </c>
      <c r="B228" s="13"/>
      <c r="C228" s="273"/>
      <c r="D228" s="273"/>
      <c r="E228" s="273"/>
      <c r="F228" s="273"/>
      <c r="G228" s="273"/>
      <c r="H228" s="273"/>
      <c r="I228" s="273"/>
      <c r="J228" s="273"/>
      <c r="K228" s="273"/>
      <c r="L228" s="294"/>
      <c r="M228" s="13"/>
      <c r="N228" s="13"/>
      <c r="O228" s="13"/>
    </row>
    <row r="229" spans="1:15">
      <c r="A229" s="278" t="s">
        <v>202</v>
      </c>
      <c r="B229" s="13"/>
      <c r="C229" s="275"/>
      <c r="D229" s="275"/>
      <c r="E229" s="275"/>
      <c r="F229" s="275"/>
      <c r="G229" s="275"/>
      <c r="H229" s="275"/>
      <c r="I229" s="275"/>
      <c r="J229" s="275"/>
      <c r="K229" s="275"/>
      <c r="L229" s="294"/>
      <c r="M229" s="13"/>
      <c r="N229" s="13"/>
      <c r="O229" s="13"/>
    </row>
    <row r="230" spans="1:15">
      <c r="A230" s="278" t="s">
        <v>203</v>
      </c>
      <c r="B230" s="13"/>
      <c r="C230" s="273"/>
      <c r="D230" s="273"/>
      <c r="E230" s="273"/>
      <c r="F230" s="273"/>
      <c r="G230" s="273"/>
      <c r="H230" s="273"/>
      <c r="I230" s="273"/>
      <c r="J230" s="273"/>
      <c r="K230" s="273"/>
      <c r="L230" s="294"/>
      <c r="M230" s="13"/>
      <c r="N230" s="13"/>
      <c r="O230" s="13"/>
    </row>
    <row r="231" spans="1:15">
      <c r="A231" s="278" t="s">
        <v>204</v>
      </c>
      <c r="B231" s="13"/>
      <c r="C231" s="273"/>
      <c r="D231" s="273"/>
      <c r="E231" s="273"/>
      <c r="F231" s="273"/>
      <c r="G231" s="273"/>
      <c r="H231" s="273"/>
      <c r="I231" s="273"/>
      <c r="J231" s="273"/>
      <c r="K231" s="273"/>
      <c r="L231" s="294"/>
      <c r="M231" s="13"/>
      <c r="N231" s="13"/>
      <c r="O231" s="13"/>
    </row>
    <row r="232" spans="1:15">
      <c r="A232" s="279"/>
      <c r="B232" s="13"/>
      <c r="C232" s="273"/>
      <c r="D232" s="273"/>
      <c r="E232" s="273"/>
      <c r="F232" s="273"/>
      <c r="G232" s="273"/>
      <c r="H232" s="273"/>
      <c r="I232" s="273"/>
      <c r="J232" s="273"/>
      <c r="K232" s="273"/>
      <c r="L232" s="294"/>
      <c r="M232" s="13"/>
      <c r="N232" s="13"/>
      <c r="O232" s="13"/>
    </row>
    <row r="233" spans="1:15">
      <c r="A233" s="13"/>
      <c r="B233" s="13"/>
      <c r="C233" s="273"/>
      <c r="D233" s="273"/>
      <c r="E233" s="273"/>
      <c r="F233" s="273"/>
      <c r="G233" s="273"/>
      <c r="H233" s="273"/>
      <c r="I233" s="273"/>
      <c r="J233" s="273"/>
      <c r="K233" s="273"/>
      <c r="L233" s="294"/>
      <c r="M233" s="13"/>
      <c r="N233" s="13"/>
      <c r="O233" s="13"/>
    </row>
    <row r="234" spans="1:15">
      <c r="A234" s="13"/>
      <c r="B234" s="13"/>
      <c r="C234" s="273"/>
      <c r="D234" s="273"/>
      <c r="E234" s="273"/>
      <c r="F234" s="273"/>
      <c r="G234" s="273"/>
      <c r="H234" s="273"/>
      <c r="I234" s="273"/>
      <c r="J234" s="273"/>
      <c r="K234" s="273"/>
      <c r="L234" s="294"/>
      <c r="M234" s="13"/>
      <c r="N234" s="13"/>
      <c r="O234" s="13"/>
    </row>
    <row r="235" spans="1:15">
      <c r="A235" s="13"/>
      <c r="B235" s="13"/>
      <c r="C235" s="273"/>
      <c r="D235" s="273"/>
      <c r="E235" s="273"/>
      <c r="F235" s="273"/>
      <c r="G235" s="273"/>
      <c r="H235" s="273"/>
      <c r="I235" s="273"/>
      <c r="J235" s="273"/>
      <c r="K235" s="273"/>
      <c r="L235" s="294"/>
      <c r="M235" s="13"/>
      <c r="N235" s="13"/>
      <c r="O235" s="13"/>
    </row>
    <row r="236" spans="1:15">
      <c r="A236" s="13"/>
      <c r="B236" s="13"/>
      <c r="C236" s="273"/>
      <c r="D236" s="273"/>
      <c r="E236" s="273"/>
      <c r="F236" s="273"/>
      <c r="G236" s="273"/>
      <c r="H236" s="273"/>
      <c r="I236" s="273"/>
      <c r="J236" s="273"/>
      <c r="K236" s="273"/>
      <c r="L236" s="294"/>
      <c r="M236" s="13"/>
      <c r="N236" s="13"/>
      <c r="O236" s="13"/>
    </row>
    <row r="237" spans="1:15">
      <c r="A237" s="257" t="s">
        <v>205</v>
      </c>
      <c r="B237" s="13"/>
      <c r="C237" s="273"/>
      <c r="D237" s="273"/>
      <c r="E237" s="273"/>
      <c r="F237" s="273"/>
      <c r="G237" s="273"/>
      <c r="H237" s="273"/>
      <c r="I237" s="273"/>
      <c r="J237" s="273"/>
      <c r="K237" s="273"/>
      <c r="L237" s="294"/>
      <c r="M237" s="13"/>
      <c r="N237" s="13"/>
      <c r="O237" s="13"/>
    </row>
    <row r="238" spans="1:15">
      <c r="A238" s="276" t="s">
        <v>206</v>
      </c>
      <c r="B238" s="13"/>
      <c r="C238" s="273"/>
      <c r="D238" s="273"/>
      <c r="E238" s="273"/>
      <c r="F238" s="273"/>
      <c r="G238" s="273"/>
      <c r="H238" s="273"/>
      <c r="I238" s="273"/>
      <c r="J238" s="273"/>
      <c r="K238" s="273"/>
      <c r="L238" s="294"/>
      <c r="M238" s="13"/>
    </row>
    <row r="239" spans="1:15">
      <c r="A239" s="276" t="s">
        <v>207</v>
      </c>
      <c r="B239" s="13"/>
      <c r="C239" s="273"/>
      <c r="D239" s="273"/>
      <c r="E239" s="273"/>
      <c r="F239" s="273"/>
      <c r="G239" s="273"/>
      <c r="H239" s="273"/>
      <c r="I239" s="273"/>
      <c r="J239" s="273"/>
      <c r="K239" s="273"/>
      <c r="L239" s="294"/>
      <c r="M239" s="13"/>
    </row>
    <row r="240" spans="1:15">
      <c r="A240" s="276" t="s">
        <v>208</v>
      </c>
      <c r="B240" s="13"/>
      <c r="C240" s="273"/>
      <c r="D240" s="273"/>
      <c r="E240" s="273"/>
      <c r="F240" s="273"/>
      <c r="G240" s="273"/>
      <c r="H240" s="273"/>
      <c r="I240" s="273"/>
      <c r="J240" s="273"/>
      <c r="K240" s="273"/>
      <c r="L240" s="294"/>
      <c r="M240" s="13"/>
    </row>
    <row r="241" spans="1:13">
      <c r="A241" s="280" t="s">
        <v>209</v>
      </c>
      <c r="B241" s="13"/>
      <c r="C241" s="273"/>
      <c r="D241" s="273"/>
      <c r="E241" s="273"/>
      <c r="F241" s="273"/>
      <c r="G241" s="273"/>
      <c r="H241" s="273"/>
      <c r="I241" s="273"/>
      <c r="J241" s="273"/>
      <c r="K241" s="273"/>
      <c r="L241" s="294"/>
      <c r="M241" s="13"/>
    </row>
    <row r="242" spans="1:13">
      <c r="A242" s="280" t="s">
        <v>210</v>
      </c>
      <c r="B242" s="13"/>
      <c r="C242" s="273"/>
      <c r="D242" s="273"/>
      <c r="E242" s="273"/>
      <c r="F242" s="273"/>
      <c r="G242" s="273"/>
      <c r="H242" s="273"/>
      <c r="I242" s="273"/>
      <c r="J242" s="273"/>
      <c r="K242" s="273"/>
      <c r="L242" s="294"/>
      <c r="M242" s="13"/>
    </row>
    <row r="243" spans="1:13">
      <c r="A243" s="280" t="s">
        <v>211</v>
      </c>
      <c r="B243" s="13"/>
      <c r="C243" s="273"/>
      <c r="D243" s="273"/>
      <c r="E243" s="273"/>
      <c r="F243" s="273"/>
      <c r="G243" s="273"/>
      <c r="H243" s="273"/>
      <c r="I243" s="273"/>
      <c r="J243" s="273"/>
      <c r="K243" s="273"/>
      <c r="L243" s="294"/>
      <c r="M243" s="13"/>
    </row>
    <row r="244" spans="1:13">
      <c r="A244" s="280" t="s">
        <v>212</v>
      </c>
      <c r="B244" s="13"/>
      <c r="C244" s="273"/>
      <c r="D244" s="273"/>
      <c r="E244" s="273"/>
      <c r="F244" s="273"/>
      <c r="G244" s="273"/>
      <c r="H244" s="273"/>
      <c r="I244" s="273"/>
      <c r="J244" s="273"/>
      <c r="K244" s="273"/>
      <c r="L244" s="294"/>
      <c r="M244" s="13"/>
    </row>
    <row r="245" spans="1:13">
      <c r="A245" s="280" t="s">
        <v>213</v>
      </c>
      <c r="B245" s="13"/>
      <c r="C245" s="273"/>
      <c r="D245" s="273"/>
      <c r="E245" s="273"/>
      <c r="F245" s="273"/>
      <c r="G245" s="273"/>
      <c r="H245" s="273"/>
      <c r="I245" s="273"/>
      <c r="J245" s="273"/>
      <c r="K245" s="273"/>
      <c r="L245" s="294"/>
      <c r="M245" s="13"/>
    </row>
    <row r="246" spans="1:13">
      <c r="A246" s="280" t="s">
        <v>214</v>
      </c>
      <c r="B246" s="13"/>
      <c r="C246" s="275"/>
      <c r="D246" s="275"/>
      <c r="E246" s="275"/>
      <c r="F246" s="275"/>
      <c r="G246" s="275"/>
      <c r="H246" s="275"/>
      <c r="I246" s="275"/>
      <c r="J246" s="275"/>
      <c r="K246" s="275"/>
      <c r="L246" s="294"/>
      <c r="M246" s="13"/>
    </row>
    <row r="247" spans="1:13">
      <c r="B247" s="13"/>
      <c r="C247" s="273"/>
      <c r="D247" s="273"/>
      <c r="E247" s="273"/>
      <c r="F247" s="273"/>
      <c r="G247" s="273"/>
      <c r="H247" s="273"/>
      <c r="I247" s="273"/>
      <c r="J247" s="273"/>
      <c r="K247" s="273"/>
      <c r="L247" s="294"/>
      <c r="M247" s="13"/>
    </row>
    <row r="248" spans="1:13">
      <c r="B248" s="13"/>
      <c r="C248" s="273"/>
      <c r="D248" s="273"/>
      <c r="E248" s="273"/>
      <c r="F248" s="273"/>
      <c r="G248" s="273"/>
      <c r="H248" s="273"/>
      <c r="I248" s="273"/>
      <c r="J248" s="273"/>
      <c r="K248" s="273"/>
      <c r="L248" s="294"/>
      <c r="M248" s="13"/>
    </row>
    <row r="249" spans="1:13">
      <c r="B249" s="13"/>
      <c r="C249" s="273"/>
      <c r="D249" s="273"/>
      <c r="E249" s="273"/>
      <c r="F249" s="273"/>
      <c r="G249" s="273"/>
      <c r="H249" s="273"/>
      <c r="I249" s="273"/>
      <c r="J249" s="273"/>
      <c r="K249" s="273"/>
      <c r="L249" s="294"/>
      <c r="M249" s="13"/>
    </row>
    <row r="250" spans="1:13">
      <c r="B250" s="13"/>
      <c r="C250" s="273"/>
      <c r="D250" s="273"/>
      <c r="E250" s="273"/>
      <c r="F250" s="273"/>
      <c r="G250" s="273"/>
      <c r="H250" s="273"/>
      <c r="I250" s="273"/>
      <c r="J250" s="273"/>
      <c r="K250" s="273"/>
      <c r="L250" s="294"/>
      <c r="M250" s="13"/>
    </row>
    <row r="251" spans="1:13">
      <c r="B251" s="13"/>
      <c r="C251" s="273"/>
      <c r="D251" s="273"/>
      <c r="E251" s="273"/>
      <c r="F251" s="273"/>
      <c r="G251" s="273"/>
      <c r="H251" s="273"/>
      <c r="I251" s="273"/>
      <c r="J251" s="273"/>
      <c r="K251" s="273"/>
      <c r="L251" s="294"/>
      <c r="M251" s="13"/>
    </row>
    <row r="252" spans="1:13">
      <c r="B252" s="13"/>
      <c r="C252" s="273"/>
      <c r="D252" s="273"/>
      <c r="E252" s="273"/>
      <c r="F252" s="273"/>
      <c r="G252" s="273"/>
      <c r="H252" s="273"/>
      <c r="I252" s="273"/>
      <c r="J252" s="273"/>
      <c r="K252" s="273"/>
      <c r="L252" s="294"/>
      <c r="M252" s="13"/>
    </row>
    <row r="253" spans="1:13">
      <c r="B253" s="13"/>
      <c r="C253" s="273"/>
      <c r="D253" s="273"/>
      <c r="E253" s="273"/>
      <c r="F253" s="273"/>
      <c r="G253" s="273"/>
      <c r="H253" s="273"/>
      <c r="I253" s="273"/>
      <c r="J253" s="273"/>
      <c r="K253" s="273"/>
      <c r="L253" s="294"/>
      <c r="M253" s="13"/>
    </row>
    <row r="254" spans="1:13">
      <c r="B254" s="13"/>
      <c r="C254" s="273"/>
      <c r="D254" s="273"/>
      <c r="E254" s="273"/>
      <c r="F254" s="273"/>
      <c r="G254" s="273"/>
      <c r="H254" s="273"/>
      <c r="I254" s="273"/>
      <c r="J254" s="273"/>
      <c r="K254" s="273"/>
      <c r="L254" s="294"/>
      <c r="M254" s="13"/>
    </row>
    <row r="255" spans="1:13">
      <c r="B255" s="13"/>
      <c r="C255" s="273"/>
      <c r="D255" s="273"/>
      <c r="E255" s="273"/>
      <c r="F255" s="273"/>
      <c r="G255" s="273"/>
      <c r="H255" s="273"/>
      <c r="I255" s="273"/>
      <c r="J255" s="273"/>
      <c r="K255" s="273"/>
      <c r="L255" s="294"/>
      <c r="M255" s="13"/>
    </row>
    <row r="256" spans="1:13">
      <c r="B256" s="13"/>
      <c r="C256" s="273"/>
      <c r="D256" s="273"/>
      <c r="E256" s="273"/>
      <c r="F256" s="273"/>
      <c r="G256" s="273"/>
      <c r="H256" s="273"/>
      <c r="I256" s="273"/>
      <c r="J256" s="273"/>
      <c r="K256" s="273"/>
      <c r="L256" s="294"/>
      <c r="M256" s="13"/>
    </row>
    <row r="257" spans="2:13">
      <c r="B257" s="13"/>
      <c r="C257" s="273"/>
      <c r="D257" s="273"/>
      <c r="E257" s="273"/>
      <c r="F257" s="273"/>
      <c r="G257" s="273"/>
      <c r="H257" s="273"/>
      <c r="I257" s="273"/>
      <c r="J257" s="273"/>
      <c r="K257" s="273"/>
      <c r="L257" s="294"/>
      <c r="M257" s="13"/>
    </row>
    <row r="258" spans="2:13">
      <c r="B258" s="13"/>
      <c r="C258" s="273"/>
      <c r="D258" s="273"/>
      <c r="E258" s="273"/>
      <c r="F258" s="273"/>
      <c r="G258" s="273"/>
      <c r="H258" s="273"/>
      <c r="I258" s="273"/>
      <c r="J258" s="273"/>
      <c r="K258" s="273"/>
      <c r="L258" s="294"/>
      <c r="M258" s="13"/>
    </row>
    <row r="259" spans="2:13">
      <c r="B259" s="13"/>
      <c r="C259" s="273"/>
      <c r="D259" s="273"/>
      <c r="E259" s="273"/>
      <c r="F259" s="273"/>
      <c r="G259" s="273"/>
      <c r="H259" s="273"/>
      <c r="I259" s="273"/>
      <c r="J259" s="273"/>
      <c r="K259" s="273"/>
      <c r="L259" s="294"/>
      <c r="M259" s="13"/>
    </row>
    <row r="260" spans="2:13">
      <c r="B260" s="13"/>
      <c r="C260" s="273"/>
      <c r="D260" s="273"/>
      <c r="E260" s="273"/>
      <c r="F260" s="273"/>
      <c r="G260" s="273"/>
      <c r="H260" s="273"/>
      <c r="I260" s="273"/>
      <c r="J260" s="273"/>
      <c r="K260" s="273"/>
      <c r="L260" s="294"/>
      <c r="M260" s="13"/>
    </row>
    <row r="261" spans="2:13">
      <c r="B261" s="13"/>
      <c r="C261" s="273"/>
      <c r="D261" s="273"/>
      <c r="E261" s="273"/>
      <c r="F261" s="273"/>
      <c r="G261" s="273"/>
      <c r="H261" s="273"/>
      <c r="I261" s="273"/>
      <c r="J261" s="273"/>
      <c r="K261" s="273"/>
      <c r="L261" s="294"/>
      <c r="M261" s="13"/>
    </row>
    <row r="262" spans="2:13">
      <c r="B262" s="13"/>
      <c r="C262" s="273"/>
      <c r="D262" s="273"/>
      <c r="E262" s="273"/>
      <c r="F262" s="273"/>
      <c r="G262" s="273"/>
      <c r="H262" s="273"/>
      <c r="I262" s="273"/>
      <c r="J262" s="273"/>
      <c r="K262" s="273"/>
      <c r="L262" s="294"/>
      <c r="M262" s="13"/>
    </row>
    <row r="263" spans="2:13">
      <c r="B263" s="13"/>
      <c r="C263" s="273"/>
      <c r="D263" s="273"/>
      <c r="E263" s="273"/>
      <c r="F263" s="273"/>
      <c r="G263" s="273"/>
      <c r="H263" s="273"/>
      <c r="I263" s="273"/>
      <c r="J263" s="273"/>
      <c r="K263" s="273"/>
      <c r="L263" s="294"/>
      <c r="M263" s="13"/>
    </row>
    <row r="264" spans="2:13">
      <c r="B264" s="13"/>
      <c r="C264" s="273"/>
      <c r="D264" s="273"/>
      <c r="E264" s="273"/>
      <c r="F264" s="273"/>
      <c r="G264" s="273"/>
      <c r="H264" s="273"/>
      <c r="I264" s="273"/>
      <c r="J264" s="273"/>
      <c r="K264" s="273"/>
      <c r="L264" s="294"/>
      <c r="M264" s="13"/>
    </row>
    <row r="265" spans="2:13">
      <c r="B265" s="13"/>
      <c r="C265" s="273"/>
      <c r="D265" s="273"/>
      <c r="E265" s="273"/>
      <c r="F265" s="273"/>
      <c r="G265" s="273"/>
      <c r="H265" s="273"/>
      <c r="I265" s="273"/>
      <c r="J265" s="273"/>
      <c r="K265" s="273"/>
      <c r="L265" s="294"/>
      <c r="M265" s="13"/>
    </row>
    <row r="266" spans="2:13">
      <c r="B266" s="13"/>
      <c r="C266" s="273"/>
      <c r="D266" s="273"/>
      <c r="E266" s="273"/>
      <c r="F266" s="273"/>
      <c r="G266" s="273"/>
      <c r="H266" s="273"/>
      <c r="I266" s="273"/>
      <c r="J266" s="273"/>
      <c r="K266" s="273"/>
      <c r="L266" s="294"/>
      <c r="M266" s="13"/>
    </row>
    <row r="267" spans="2:13">
      <c r="B267" s="13"/>
      <c r="C267" s="273"/>
      <c r="D267" s="273"/>
      <c r="E267" s="273"/>
      <c r="F267" s="273"/>
      <c r="G267" s="273"/>
      <c r="H267" s="273"/>
      <c r="I267" s="273"/>
      <c r="J267" s="273"/>
      <c r="K267" s="273"/>
      <c r="L267" s="294"/>
      <c r="M267" s="13"/>
    </row>
    <row r="268" spans="2:13">
      <c r="B268" s="13"/>
      <c r="C268" s="273"/>
      <c r="D268" s="273"/>
      <c r="E268" s="273"/>
      <c r="F268" s="273"/>
      <c r="G268" s="273"/>
      <c r="H268" s="273"/>
      <c r="I268" s="273"/>
      <c r="J268" s="273"/>
      <c r="K268" s="273"/>
      <c r="L268" s="294"/>
      <c r="M268" s="13"/>
    </row>
    <row r="269" spans="2:13">
      <c r="B269" s="13"/>
      <c r="C269" s="273"/>
      <c r="D269" s="273"/>
      <c r="E269" s="273"/>
      <c r="F269" s="273"/>
      <c r="G269" s="273"/>
      <c r="H269" s="273"/>
      <c r="I269" s="273"/>
      <c r="J269" s="273"/>
      <c r="K269" s="273"/>
      <c r="L269" s="294"/>
      <c r="M269" s="13"/>
    </row>
    <row r="270" spans="2:13">
      <c r="B270" s="13"/>
      <c r="C270" s="273"/>
      <c r="D270" s="273"/>
      <c r="E270" s="273"/>
      <c r="F270" s="273"/>
      <c r="G270" s="273"/>
      <c r="H270" s="273"/>
      <c r="I270" s="273"/>
      <c r="J270" s="273"/>
      <c r="K270" s="273"/>
      <c r="L270" s="294"/>
      <c r="M270" s="13"/>
    </row>
    <row r="271" spans="2:13">
      <c r="B271" s="13"/>
      <c r="C271" s="273"/>
      <c r="D271" s="273"/>
      <c r="E271" s="273"/>
      <c r="F271" s="273"/>
      <c r="G271" s="273"/>
      <c r="H271" s="273"/>
      <c r="I271" s="273"/>
      <c r="J271" s="273"/>
      <c r="K271" s="273"/>
      <c r="L271" s="294"/>
      <c r="M271" s="13"/>
    </row>
    <row r="272" spans="2:13">
      <c r="B272" s="13"/>
      <c r="C272" s="273"/>
      <c r="D272" s="273"/>
      <c r="E272" s="273"/>
      <c r="F272" s="273"/>
      <c r="G272" s="273"/>
      <c r="H272" s="273"/>
      <c r="I272" s="273"/>
      <c r="J272" s="273"/>
      <c r="K272" s="273"/>
      <c r="L272" s="294"/>
      <c r="M272" s="13"/>
    </row>
    <row r="273" spans="2:13">
      <c r="B273" s="13"/>
      <c r="C273" s="273"/>
      <c r="D273" s="273"/>
      <c r="E273" s="273"/>
      <c r="F273" s="273"/>
      <c r="G273" s="273"/>
      <c r="H273" s="273"/>
      <c r="I273" s="273"/>
      <c r="J273" s="273"/>
      <c r="K273" s="273"/>
      <c r="L273" s="294"/>
      <c r="M273" s="13"/>
    </row>
    <row r="274" spans="2:13">
      <c r="B274" s="13"/>
      <c r="C274" s="273"/>
      <c r="D274" s="273"/>
      <c r="E274" s="273"/>
      <c r="F274" s="273"/>
      <c r="G274" s="273"/>
      <c r="H274" s="273"/>
      <c r="I274" s="273"/>
      <c r="J274" s="273"/>
      <c r="K274" s="273"/>
      <c r="L274" s="294"/>
      <c r="M274" s="13"/>
    </row>
    <row r="275" spans="2:13">
      <c r="B275" s="13"/>
      <c r="C275" s="273"/>
      <c r="D275" s="273"/>
      <c r="E275" s="273"/>
      <c r="F275" s="273"/>
      <c r="G275" s="273"/>
      <c r="H275" s="273"/>
      <c r="I275" s="273"/>
      <c r="J275" s="273"/>
      <c r="K275" s="273"/>
      <c r="L275" s="294"/>
      <c r="M275" s="13"/>
    </row>
    <row r="276" spans="2:13">
      <c r="B276" s="13"/>
      <c r="C276" s="273"/>
      <c r="D276" s="273"/>
      <c r="E276" s="273"/>
      <c r="F276" s="273"/>
      <c r="G276" s="273"/>
      <c r="H276" s="273"/>
      <c r="I276" s="273"/>
      <c r="J276" s="273"/>
      <c r="K276" s="273"/>
      <c r="L276" s="294"/>
      <c r="M276" s="13"/>
    </row>
    <row r="277" spans="2:13">
      <c r="B277" s="13"/>
      <c r="C277" s="273"/>
      <c r="D277" s="273"/>
      <c r="E277" s="273"/>
      <c r="F277" s="273"/>
      <c r="G277" s="273"/>
      <c r="H277" s="273"/>
      <c r="I277" s="273"/>
      <c r="J277" s="273"/>
      <c r="K277" s="273"/>
      <c r="L277" s="294"/>
      <c r="M277" s="13"/>
    </row>
    <row r="278" spans="2:13">
      <c r="B278" s="13"/>
      <c r="C278" s="273"/>
      <c r="D278" s="273"/>
      <c r="E278" s="273"/>
      <c r="F278" s="273"/>
      <c r="G278" s="273"/>
      <c r="H278" s="273"/>
      <c r="I278" s="273"/>
      <c r="J278" s="273"/>
      <c r="K278" s="273"/>
      <c r="L278" s="294"/>
      <c r="M278" s="13"/>
    </row>
    <row r="279" spans="2:13">
      <c r="B279" s="13"/>
      <c r="C279" s="273"/>
      <c r="D279" s="273"/>
      <c r="E279" s="273"/>
      <c r="F279" s="273"/>
      <c r="G279" s="273"/>
      <c r="H279" s="273"/>
      <c r="I279" s="273"/>
      <c r="J279" s="273"/>
      <c r="K279" s="273"/>
      <c r="L279" s="294"/>
      <c r="M279" s="13"/>
    </row>
    <row r="280" spans="2:13">
      <c r="B280" s="13"/>
      <c r="C280" s="273"/>
      <c r="D280" s="273"/>
      <c r="E280" s="273"/>
      <c r="F280" s="273"/>
      <c r="G280" s="273"/>
      <c r="H280" s="273"/>
      <c r="I280" s="273"/>
      <c r="J280" s="273"/>
      <c r="K280" s="273"/>
      <c r="L280" s="294"/>
      <c r="M280" s="13"/>
    </row>
    <row r="281" spans="2:13">
      <c r="B281" s="13"/>
      <c r="C281" s="273"/>
      <c r="D281" s="273"/>
      <c r="E281" s="273"/>
      <c r="F281" s="273"/>
      <c r="G281" s="273"/>
      <c r="H281" s="273"/>
      <c r="I281" s="273"/>
      <c r="J281" s="273"/>
      <c r="K281" s="273"/>
      <c r="L281" s="294"/>
      <c r="M281" s="13"/>
    </row>
    <row r="282" spans="2:13">
      <c r="B282" s="13"/>
      <c r="C282" s="273"/>
      <c r="D282" s="273"/>
      <c r="E282" s="273"/>
      <c r="F282" s="273"/>
      <c r="G282" s="273"/>
      <c r="H282" s="273"/>
      <c r="I282" s="273"/>
      <c r="J282" s="273"/>
      <c r="K282" s="273"/>
      <c r="L282" s="294"/>
      <c r="M282" s="13"/>
    </row>
    <row r="283" spans="2:13">
      <c r="B283" s="13"/>
      <c r="C283" s="273"/>
      <c r="D283" s="273"/>
      <c r="E283" s="273"/>
      <c r="F283" s="273"/>
      <c r="G283" s="273"/>
      <c r="H283" s="273"/>
      <c r="I283" s="273"/>
      <c r="J283" s="273"/>
      <c r="K283" s="273"/>
      <c r="L283" s="294"/>
      <c r="M283" s="13"/>
    </row>
    <row r="284" spans="2:13">
      <c r="B284" s="13"/>
      <c r="C284" s="273"/>
      <c r="D284" s="273"/>
      <c r="E284" s="273"/>
      <c r="F284" s="273"/>
      <c r="G284" s="273"/>
      <c r="H284" s="273"/>
      <c r="I284" s="273"/>
      <c r="J284" s="273"/>
      <c r="K284" s="273"/>
      <c r="L284" s="294"/>
      <c r="M284" s="13"/>
    </row>
    <row r="285" spans="2:13">
      <c r="B285" s="13"/>
      <c r="C285" s="273"/>
      <c r="D285" s="273"/>
      <c r="E285" s="273"/>
      <c r="F285" s="273"/>
      <c r="G285" s="273"/>
      <c r="H285" s="273"/>
      <c r="I285" s="273"/>
      <c r="J285" s="273"/>
      <c r="K285" s="273"/>
      <c r="L285" s="294"/>
      <c r="M285" s="13"/>
    </row>
    <row r="286" spans="2:13">
      <c r="B286" s="13"/>
      <c r="C286" s="273"/>
      <c r="D286" s="273"/>
      <c r="E286" s="273"/>
      <c r="F286" s="273"/>
      <c r="G286" s="273"/>
      <c r="H286" s="273"/>
      <c r="I286" s="273"/>
      <c r="J286" s="273"/>
      <c r="K286" s="273"/>
      <c r="L286" s="294"/>
      <c r="M286" s="13"/>
    </row>
    <row r="287" spans="2:13">
      <c r="B287" s="13"/>
      <c r="C287" s="273"/>
      <c r="D287" s="273"/>
      <c r="E287" s="273"/>
      <c r="F287" s="273"/>
      <c r="G287" s="273"/>
      <c r="H287" s="273"/>
      <c r="I287" s="273"/>
      <c r="J287" s="273"/>
      <c r="K287" s="273"/>
      <c r="L287" s="294"/>
      <c r="M287" s="13"/>
    </row>
    <row r="288" spans="2:13">
      <c r="B288" s="13"/>
      <c r="C288" s="273"/>
      <c r="D288" s="273"/>
      <c r="E288" s="273"/>
      <c r="F288" s="273"/>
      <c r="G288" s="273"/>
      <c r="H288" s="273"/>
      <c r="I288" s="273"/>
      <c r="J288" s="273"/>
      <c r="K288" s="273"/>
      <c r="L288" s="294"/>
      <c r="M288" s="13"/>
    </row>
    <row r="289" spans="2:13">
      <c r="B289" s="13"/>
      <c r="C289" s="273"/>
      <c r="D289" s="273"/>
      <c r="E289" s="273"/>
      <c r="F289" s="273"/>
      <c r="G289" s="273"/>
      <c r="H289" s="273"/>
      <c r="I289" s="273"/>
      <c r="J289" s="273"/>
      <c r="K289" s="273"/>
      <c r="L289" s="294"/>
      <c r="M289" s="13"/>
    </row>
    <row r="290" spans="2:13">
      <c r="B290" s="13"/>
      <c r="C290" s="273"/>
      <c r="D290" s="273"/>
      <c r="E290" s="273"/>
      <c r="F290" s="273"/>
      <c r="G290" s="273"/>
      <c r="H290" s="273"/>
      <c r="I290" s="273"/>
      <c r="J290" s="273"/>
      <c r="K290" s="273"/>
      <c r="L290" s="294"/>
      <c r="M290" s="13"/>
    </row>
    <row r="291" spans="2:13">
      <c r="B291" s="13"/>
      <c r="C291" s="273"/>
      <c r="D291" s="273"/>
      <c r="E291" s="273"/>
      <c r="F291" s="273"/>
      <c r="G291" s="273"/>
      <c r="H291" s="273"/>
      <c r="I291" s="273"/>
      <c r="J291" s="273"/>
      <c r="K291" s="273"/>
      <c r="L291" s="294"/>
      <c r="M291" s="13"/>
    </row>
    <row r="292" spans="2:13">
      <c r="B292" s="13"/>
      <c r="C292" s="273"/>
      <c r="D292" s="273"/>
      <c r="E292" s="273"/>
      <c r="F292" s="273"/>
      <c r="G292" s="273"/>
      <c r="H292" s="273"/>
      <c r="I292" s="273"/>
      <c r="J292" s="273"/>
      <c r="K292" s="273"/>
      <c r="L292" s="294"/>
      <c r="M292" s="13"/>
    </row>
    <row r="293" spans="2:13">
      <c r="B293" s="13"/>
      <c r="C293" s="273"/>
      <c r="D293" s="273"/>
      <c r="E293" s="273"/>
      <c r="F293" s="273"/>
      <c r="G293" s="273"/>
      <c r="H293" s="273"/>
      <c r="I293" s="273"/>
      <c r="J293" s="273"/>
      <c r="K293" s="273"/>
      <c r="L293" s="294"/>
      <c r="M293" s="13"/>
    </row>
    <row r="294" spans="2:13">
      <c r="B294" s="13"/>
      <c r="C294" s="275"/>
      <c r="D294" s="275"/>
      <c r="E294" s="275"/>
      <c r="F294" s="275"/>
      <c r="G294" s="275"/>
      <c r="H294" s="275"/>
      <c r="I294" s="275"/>
      <c r="J294" s="275"/>
      <c r="K294" s="275"/>
      <c r="L294" s="294"/>
      <c r="M294" s="13"/>
    </row>
    <row r="295" spans="2:13">
      <c r="B295" s="13"/>
      <c r="C295" s="273"/>
      <c r="D295" s="273"/>
      <c r="E295" s="273"/>
      <c r="F295" s="273"/>
      <c r="G295" s="273"/>
      <c r="H295" s="273"/>
      <c r="I295" s="273"/>
      <c r="J295" s="273"/>
      <c r="K295" s="273"/>
      <c r="L295" s="294"/>
      <c r="M295" s="13"/>
    </row>
    <row r="296" spans="2:13">
      <c r="B296" s="13"/>
      <c r="C296" s="273"/>
      <c r="D296" s="273"/>
      <c r="E296" s="273"/>
      <c r="F296" s="273"/>
      <c r="G296" s="273"/>
      <c r="H296" s="273"/>
      <c r="I296" s="273"/>
      <c r="J296" s="273"/>
      <c r="K296" s="273"/>
      <c r="L296" s="294"/>
      <c r="M296" s="13"/>
    </row>
    <row r="297" spans="2:13">
      <c r="B297" s="13"/>
      <c r="C297" s="273"/>
      <c r="D297" s="273"/>
      <c r="E297" s="273"/>
      <c r="F297" s="273"/>
      <c r="G297" s="273"/>
      <c r="H297" s="273"/>
      <c r="I297" s="273"/>
      <c r="J297" s="273"/>
      <c r="K297" s="273"/>
      <c r="L297" s="294"/>
      <c r="M297" s="13"/>
    </row>
    <row r="298" spans="2:13">
      <c r="B298" s="13"/>
      <c r="C298" s="273"/>
      <c r="D298" s="273"/>
      <c r="E298" s="273"/>
      <c r="F298" s="273"/>
      <c r="G298" s="273"/>
      <c r="H298" s="273"/>
      <c r="I298" s="273"/>
      <c r="J298" s="273"/>
      <c r="K298" s="273"/>
      <c r="L298" s="294"/>
      <c r="M298" s="13"/>
    </row>
    <row r="299" spans="2:13">
      <c r="B299" s="13"/>
      <c r="C299" s="273"/>
      <c r="D299" s="273"/>
      <c r="E299" s="273"/>
      <c r="F299" s="273"/>
      <c r="G299" s="273"/>
      <c r="H299" s="273"/>
      <c r="I299" s="273"/>
      <c r="J299" s="273"/>
      <c r="K299" s="273"/>
      <c r="L299" s="294"/>
      <c r="M299" s="13"/>
    </row>
    <row r="300" spans="2:13">
      <c r="B300" s="13"/>
      <c r="C300" s="273"/>
      <c r="D300" s="273"/>
      <c r="E300" s="273"/>
      <c r="F300" s="273"/>
      <c r="G300" s="273"/>
      <c r="H300" s="273"/>
      <c r="I300" s="273"/>
      <c r="J300" s="273"/>
      <c r="K300" s="273"/>
      <c r="L300" s="294"/>
      <c r="M300" s="13"/>
    </row>
    <row r="301" spans="2:13">
      <c r="B301" s="13"/>
      <c r="C301" s="273"/>
      <c r="D301" s="273"/>
      <c r="E301" s="273"/>
      <c r="F301" s="273"/>
      <c r="G301" s="273"/>
      <c r="H301" s="273"/>
      <c r="I301" s="273"/>
      <c r="J301" s="273"/>
      <c r="K301" s="273"/>
      <c r="L301" s="294"/>
      <c r="M301" s="13"/>
    </row>
    <row r="302" spans="2:13">
      <c r="B302" s="13"/>
      <c r="C302" s="273"/>
      <c r="D302" s="273"/>
      <c r="E302" s="273"/>
      <c r="F302" s="273"/>
      <c r="G302" s="273"/>
      <c r="H302" s="273"/>
      <c r="I302" s="273"/>
      <c r="J302" s="273"/>
      <c r="K302" s="273"/>
      <c r="L302" s="294"/>
      <c r="M302" s="13"/>
    </row>
    <row r="303" spans="2:13">
      <c r="B303" s="13"/>
      <c r="C303" s="273"/>
      <c r="D303" s="273"/>
      <c r="E303" s="273"/>
      <c r="F303" s="273"/>
      <c r="G303" s="273"/>
      <c r="H303" s="273"/>
      <c r="I303" s="273"/>
      <c r="J303" s="273"/>
      <c r="K303" s="273"/>
      <c r="L303" s="294"/>
      <c r="M303" s="13"/>
    </row>
    <row r="304" spans="2:13">
      <c r="B304" s="13"/>
      <c r="C304" s="273"/>
      <c r="D304" s="273"/>
      <c r="E304" s="273"/>
      <c r="F304" s="273"/>
      <c r="G304" s="273"/>
      <c r="H304" s="273"/>
      <c r="I304" s="273"/>
      <c r="J304" s="273"/>
      <c r="K304" s="273"/>
      <c r="L304" s="294"/>
      <c r="M304" s="13"/>
    </row>
    <row r="305" spans="2:13">
      <c r="B305" s="13"/>
      <c r="C305" s="273"/>
      <c r="D305" s="273"/>
      <c r="E305" s="273"/>
      <c r="F305" s="273"/>
      <c r="G305" s="273"/>
      <c r="H305" s="273"/>
      <c r="I305" s="273"/>
      <c r="J305" s="273"/>
      <c r="K305" s="273"/>
      <c r="L305" s="294"/>
      <c r="M305" s="13"/>
    </row>
    <row r="306" spans="2:13">
      <c r="B306" s="13"/>
      <c r="C306" s="273"/>
      <c r="D306" s="273"/>
      <c r="E306" s="273"/>
      <c r="F306" s="273"/>
      <c r="G306" s="273"/>
      <c r="H306" s="273"/>
      <c r="I306" s="273"/>
      <c r="J306" s="273"/>
      <c r="K306" s="273"/>
      <c r="L306" s="294"/>
      <c r="M306" s="13"/>
    </row>
    <row r="307" spans="2:13">
      <c r="B307" s="13"/>
      <c r="C307" s="273"/>
      <c r="D307" s="273"/>
      <c r="E307" s="273"/>
      <c r="F307" s="273"/>
      <c r="G307" s="273"/>
      <c r="H307" s="273"/>
      <c r="I307" s="273"/>
      <c r="J307" s="273"/>
      <c r="K307" s="273"/>
      <c r="L307" s="294"/>
      <c r="M307" s="13"/>
    </row>
    <row r="308" spans="2:13">
      <c r="B308" s="13"/>
      <c r="C308" s="273"/>
      <c r="D308" s="273"/>
      <c r="E308" s="273"/>
      <c r="F308" s="273"/>
      <c r="G308" s="273"/>
      <c r="H308" s="273"/>
      <c r="I308" s="273"/>
      <c r="J308" s="273"/>
      <c r="K308" s="273"/>
      <c r="L308" s="294"/>
      <c r="M308" s="13"/>
    </row>
    <row r="309" spans="2:13">
      <c r="B309" s="13"/>
      <c r="C309" s="273"/>
      <c r="D309" s="273"/>
      <c r="E309" s="273"/>
      <c r="F309" s="273"/>
      <c r="G309" s="273"/>
      <c r="H309" s="273"/>
      <c r="I309" s="273"/>
      <c r="J309" s="273"/>
      <c r="K309" s="273"/>
      <c r="L309" s="294"/>
      <c r="M309" s="13"/>
    </row>
    <row r="310" spans="2:13">
      <c r="B310" s="13"/>
      <c r="C310" s="273"/>
      <c r="D310" s="273"/>
      <c r="E310" s="273"/>
      <c r="F310" s="273"/>
      <c r="G310" s="273"/>
      <c r="H310" s="273"/>
      <c r="I310" s="273"/>
      <c r="J310" s="273"/>
      <c r="K310" s="273"/>
      <c r="L310" s="294"/>
      <c r="M310" s="13"/>
    </row>
    <row r="311" spans="2:13">
      <c r="B311" s="13"/>
      <c r="C311" s="273"/>
      <c r="D311" s="273"/>
      <c r="E311" s="273"/>
      <c r="F311" s="273"/>
      <c r="G311" s="273"/>
      <c r="H311" s="273"/>
      <c r="I311" s="273"/>
      <c r="J311" s="273"/>
      <c r="K311" s="273"/>
      <c r="L311" s="294"/>
      <c r="M311" s="13"/>
    </row>
    <row r="312" spans="2:13">
      <c r="B312" s="13"/>
      <c r="C312" s="273"/>
      <c r="D312" s="273"/>
      <c r="E312" s="273"/>
      <c r="F312" s="273"/>
      <c r="G312" s="273"/>
      <c r="H312" s="273"/>
      <c r="I312" s="273"/>
      <c r="J312" s="273"/>
      <c r="K312" s="273"/>
      <c r="L312" s="294"/>
      <c r="M312" s="13"/>
    </row>
    <row r="313" spans="2:13">
      <c r="B313" s="13"/>
      <c r="C313" s="273"/>
      <c r="D313" s="273"/>
      <c r="E313" s="273"/>
      <c r="F313" s="273"/>
      <c r="G313" s="273"/>
      <c r="H313" s="273"/>
      <c r="I313" s="273"/>
      <c r="J313" s="273"/>
      <c r="K313" s="273"/>
      <c r="L313" s="294"/>
      <c r="M313" s="13"/>
    </row>
    <row r="314" spans="2:13">
      <c r="B314" s="13"/>
      <c r="C314" s="273"/>
      <c r="D314" s="273"/>
      <c r="E314" s="273"/>
      <c r="F314" s="273"/>
      <c r="G314" s="273"/>
      <c r="H314" s="273"/>
      <c r="I314" s="273"/>
      <c r="J314" s="273"/>
      <c r="K314" s="273"/>
      <c r="L314" s="294"/>
      <c r="M314" s="13"/>
    </row>
    <row r="315" spans="2:13">
      <c r="B315" s="13"/>
      <c r="C315" s="273"/>
      <c r="D315" s="273"/>
      <c r="E315" s="273"/>
      <c r="F315" s="273"/>
      <c r="G315" s="273"/>
      <c r="H315" s="273"/>
      <c r="I315" s="273"/>
      <c r="J315" s="273"/>
      <c r="K315" s="273"/>
      <c r="L315" s="294"/>
      <c r="M315" s="13"/>
    </row>
    <row r="316" spans="2:13">
      <c r="B316" s="13"/>
      <c r="C316" s="273"/>
      <c r="D316" s="273"/>
      <c r="E316" s="273"/>
      <c r="F316" s="273"/>
      <c r="G316" s="273"/>
      <c r="H316" s="273"/>
      <c r="I316" s="273"/>
      <c r="J316" s="273"/>
      <c r="K316" s="273"/>
      <c r="L316" s="294"/>
      <c r="M316" s="13"/>
    </row>
    <row r="317" spans="2:13">
      <c r="B317" s="13"/>
      <c r="C317" s="273"/>
      <c r="D317" s="273"/>
      <c r="E317" s="273"/>
      <c r="F317" s="273"/>
      <c r="G317" s="273"/>
      <c r="H317" s="273"/>
      <c r="I317" s="273"/>
      <c r="J317" s="273"/>
      <c r="K317" s="273"/>
      <c r="L317" s="294"/>
      <c r="M317" s="13"/>
    </row>
    <row r="318" spans="2:13">
      <c r="B318" s="13"/>
      <c r="C318" s="273"/>
      <c r="D318" s="273"/>
      <c r="E318" s="273"/>
      <c r="F318" s="273"/>
      <c r="G318" s="273"/>
      <c r="H318" s="273"/>
      <c r="I318" s="273"/>
      <c r="J318" s="273"/>
      <c r="K318" s="273"/>
      <c r="L318" s="294"/>
      <c r="M318" s="13"/>
    </row>
    <row r="319" spans="2:13">
      <c r="B319" s="13"/>
      <c r="C319" s="273"/>
      <c r="D319" s="273"/>
      <c r="E319" s="273"/>
      <c r="F319" s="273"/>
      <c r="G319" s="273"/>
      <c r="H319" s="273"/>
      <c r="I319" s="273"/>
      <c r="J319" s="273"/>
      <c r="K319" s="273"/>
      <c r="L319" s="294"/>
      <c r="M319" s="13"/>
    </row>
    <row r="320" spans="2:13">
      <c r="B320" s="13"/>
      <c r="C320" s="273"/>
      <c r="D320" s="273"/>
      <c r="E320" s="273"/>
      <c r="F320" s="273"/>
      <c r="G320" s="273"/>
      <c r="H320" s="273"/>
      <c r="I320" s="273"/>
      <c r="J320" s="273"/>
      <c r="K320" s="273"/>
      <c r="L320" s="294"/>
      <c r="M320" s="13"/>
    </row>
    <row r="321" spans="2:13">
      <c r="B321" s="13"/>
      <c r="C321" s="273"/>
      <c r="D321" s="273"/>
      <c r="E321" s="273"/>
      <c r="F321" s="273"/>
      <c r="G321" s="273"/>
      <c r="H321" s="273"/>
      <c r="I321" s="273"/>
      <c r="J321" s="273"/>
      <c r="K321" s="273"/>
      <c r="L321" s="294"/>
      <c r="M321" s="13"/>
    </row>
    <row r="322" spans="2:13">
      <c r="B322" s="13"/>
      <c r="C322" s="273"/>
      <c r="D322" s="273"/>
      <c r="E322" s="273"/>
      <c r="F322" s="273"/>
      <c r="G322" s="273"/>
      <c r="H322" s="273"/>
      <c r="I322" s="273"/>
      <c r="J322" s="273"/>
      <c r="K322" s="273"/>
      <c r="L322" s="294"/>
      <c r="M322" s="13"/>
    </row>
    <row r="323" spans="2:13">
      <c r="B323" s="13"/>
      <c r="C323" s="273"/>
      <c r="D323" s="273"/>
      <c r="E323" s="273"/>
      <c r="F323" s="273"/>
      <c r="G323" s="273"/>
      <c r="H323" s="273"/>
      <c r="I323" s="273"/>
      <c r="J323" s="273"/>
      <c r="K323" s="273"/>
      <c r="L323" s="294"/>
      <c r="M323" s="13"/>
    </row>
    <row r="324" spans="2:13">
      <c r="B324" s="13"/>
      <c r="C324" s="273"/>
      <c r="D324" s="273"/>
      <c r="E324" s="273"/>
      <c r="F324" s="273"/>
      <c r="G324" s="273"/>
      <c r="H324" s="273"/>
      <c r="I324" s="273"/>
      <c r="J324" s="273"/>
      <c r="K324" s="273"/>
      <c r="L324" s="294"/>
      <c r="M324" s="13"/>
    </row>
    <row r="325" spans="2:13">
      <c r="B325" s="13"/>
      <c r="C325" s="273"/>
      <c r="D325" s="273"/>
      <c r="E325" s="273"/>
      <c r="F325" s="273"/>
      <c r="G325" s="273"/>
      <c r="H325" s="273"/>
      <c r="I325" s="273"/>
      <c r="J325" s="273"/>
      <c r="K325" s="273"/>
      <c r="L325" s="294"/>
      <c r="M325" s="13"/>
    </row>
    <row r="326" spans="2:13">
      <c r="B326" s="13"/>
      <c r="C326" s="273"/>
      <c r="D326" s="273"/>
      <c r="E326" s="273"/>
      <c r="F326" s="273"/>
      <c r="G326" s="273"/>
      <c r="H326" s="273"/>
      <c r="I326" s="273"/>
      <c r="J326" s="273"/>
      <c r="K326" s="273"/>
      <c r="L326" s="294"/>
      <c r="M326" s="13"/>
    </row>
    <row r="327" spans="2:13">
      <c r="B327" s="13"/>
      <c r="C327" s="273"/>
      <c r="D327" s="273"/>
      <c r="E327" s="273"/>
      <c r="F327" s="273"/>
      <c r="G327" s="273"/>
      <c r="H327" s="273"/>
      <c r="I327" s="273"/>
      <c r="J327" s="273"/>
      <c r="K327" s="273"/>
      <c r="L327" s="294"/>
      <c r="M327" s="13"/>
    </row>
    <row r="328" spans="2:13">
      <c r="B328" s="13"/>
      <c r="C328" s="273"/>
      <c r="D328" s="273"/>
      <c r="E328" s="273"/>
      <c r="F328" s="273"/>
      <c r="G328" s="273"/>
      <c r="H328" s="273"/>
      <c r="I328" s="273"/>
      <c r="J328" s="273"/>
      <c r="K328" s="273"/>
      <c r="L328" s="294"/>
      <c r="M328" s="13"/>
    </row>
    <row r="329" spans="2:13">
      <c r="B329" s="13"/>
      <c r="C329" s="273"/>
      <c r="D329" s="273"/>
      <c r="E329" s="273"/>
      <c r="F329" s="273"/>
      <c r="G329" s="273"/>
      <c r="H329" s="273"/>
      <c r="I329" s="273"/>
      <c r="J329" s="273"/>
      <c r="K329" s="273"/>
      <c r="L329" s="294"/>
      <c r="M329" s="13"/>
    </row>
    <row r="330" spans="2:13">
      <c r="B330" s="13"/>
      <c r="C330" s="273"/>
      <c r="D330" s="273"/>
      <c r="E330" s="273"/>
      <c r="F330" s="273"/>
      <c r="G330" s="273"/>
      <c r="H330" s="273"/>
      <c r="I330" s="273"/>
      <c r="J330" s="273"/>
      <c r="K330" s="273"/>
      <c r="L330" s="294"/>
      <c r="M330" s="13"/>
    </row>
    <row r="331" spans="2:13">
      <c r="B331" s="13"/>
      <c r="C331" s="273"/>
      <c r="D331" s="273"/>
      <c r="E331" s="273"/>
      <c r="F331" s="273"/>
      <c r="G331" s="273"/>
      <c r="H331" s="273"/>
      <c r="I331" s="273"/>
      <c r="J331" s="273"/>
      <c r="K331" s="273"/>
      <c r="L331" s="294"/>
      <c r="M331" s="13"/>
    </row>
    <row r="332" spans="2:13">
      <c r="B332" s="13"/>
      <c r="C332" s="273"/>
      <c r="D332" s="273"/>
      <c r="E332" s="273"/>
      <c r="F332" s="273"/>
      <c r="G332" s="273"/>
      <c r="H332" s="273"/>
      <c r="I332" s="273"/>
      <c r="J332" s="273"/>
      <c r="K332" s="273"/>
      <c r="L332" s="294"/>
      <c r="M332" s="13"/>
    </row>
    <row r="333" spans="2:13">
      <c r="B333" s="13"/>
      <c r="C333" s="273"/>
      <c r="D333" s="273"/>
      <c r="E333" s="273"/>
      <c r="F333" s="273"/>
      <c r="G333" s="273"/>
      <c r="H333" s="273"/>
      <c r="I333" s="273"/>
      <c r="J333" s="273"/>
      <c r="K333" s="273"/>
      <c r="L333" s="294"/>
      <c r="M333" s="13"/>
    </row>
    <row r="334" spans="2:13">
      <c r="B334" s="13"/>
      <c r="C334" s="273"/>
      <c r="D334" s="273"/>
      <c r="E334" s="273"/>
      <c r="F334" s="273"/>
      <c r="G334" s="273"/>
      <c r="H334" s="273"/>
      <c r="I334" s="273"/>
      <c r="J334" s="273"/>
      <c r="K334" s="273"/>
      <c r="L334" s="294"/>
      <c r="M334" s="13"/>
    </row>
    <row r="335" spans="2:13">
      <c r="B335" s="13"/>
      <c r="C335" s="275"/>
      <c r="D335" s="275"/>
      <c r="E335" s="273"/>
      <c r="F335" s="273"/>
      <c r="G335" s="273"/>
      <c r="H335" s="275"/>
      <c r="I335" s="275"/>
      <c r="J335" s="275"/>
      <c r="K335" s="275"/>
      <c r="L335" s="294"/>
      <c r="M335" s="13"/>
    </row>
    <row r="336" spans="2:13">
      <c r="B336" s="13"/>
      <c r="C336" s="273"/>
      <c r="D336" s="273"/>
      <c r="E336" s="273"/>
      <c r="F336" s="273"/>
      <c r="G336" s="273"/>
      <c r="H336" s="273"/>
      <c r="I336" s="273"/>
      <c r="J336" s="273"/>
      <c r="K336" s="273"/>
      <c r="L336" s="294"/>
      <c r="M336" s="13"/>
    </row>
    <row r="337" spans="2:13">
      <c r="B337" s="13"/>
      <c r="C337" s="273"/>
      <c r="D337" s="273"/>
      <c r="E337" s="273"/>
      <c r="F337" s="273"/>
      <c r="G337" s="273"/>
      <c r="H337" s="273"/>
      <c r="I337" s="273"/>
      <c r="J337" s="273"/>
      <c r="K337" s="273"/>
      <c r="L337" s="294"/>
      <c r="M337" s="13"/>
    </row>
    <row r="338" spans="2:13">
      <c r="B338" s="13"/>
      <c r="C338" s="273"/>
      <c r="D338" s="273"/>
      <c r="E338" s="273"/>
      <c r="F338" s="273"/>
      <c r="G338" s="273"/>
      <c r="H338" s="273"/>
      <c r="I338" s="273"/>
      <c r="J338" s="273"/>
      <c r="K338" s="273"/>
      <c r="L338" s="294"/>
      <c r="M338" s="13"/>
    </row>
    <row r="339" spans="2:13">
      <c r="B339" s="13"/>
      <c r="C339" s="273"/>
      <c r="D339" s="273"/>
      <c r="E339" s="273"/>
      <c r="F339" s="273"/>
      <c r="G339" s="273"/>
      <c r="H339" s="273"/>
      <c r="I339" s="273"/>
      <c r="J339" s="273"/>
      <c r="K339" s="273"/>
      <c r="L339" s="294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B9" sqref="B9:B10"/>
    </sheetView>
  </sheetViews>
  <sheetFormatPr defaultColWidth="9.28515625" defaultRowHeight="12.75"/>
  <cols>
    <col min="1" max="1" width="7.28515625" style="8" customWidth="1"/>
    <col min="2" max="2" width="14.28515625" style="8" customWidth="1"/>
    <col min="3" max="3" width="12.7109375" style="8" customWidth="1"/>
    <col min="4" max="4" width="12.28515625" style="8" customWidth="1"/>
    <col min="5" max="6" width="9.7109375" style="8" customWidth="1"/>
    <col min="7" max="10" width="11.42578125" style="8" customWidth="1"/>
    <col min="11" max="11" width="10" style="8" customWidth="1"/>
    <col min="12" max="12" width="10.5703125" style="8" customWidth="1"/>
    <col min="13" max="13" width="11.85546875" style="8" customWidth="1"/>
    <col min="14" max="16384" width="9.28515625" style="8"/>
  </cols>
  <sheetData>
    <row r="1" spans="1:15">
      <c r="A1" s="580"/>
      <c r="B1" s="580"/>
      <c r="C1" s="243"/>
      <c r="D1" s="243"/>
    </row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</row>
    <row r="5" spans="1:15" ht="26.25" customHeight="1">
      <c r="L5" s="246" t="s">
        <v>283</v>
      </c>
    </row>
    <row r="6" spans="1:15">
      <c r="A6" s="256" t="s">
        <v>15</v>
      </c>
      <c r="K6" s="266">
        <f>Main!B10</f>
        <v>44249</v>
      </c>
    </row>
    <row r="7" spans="1:15">
      <c r="A7"/>
      <c r="C7" s="8" t="s">
        <v>284</v>
      </c>
    </row>
    <row r="8" spans="1:15">
      <c r="A8" s="257"/>
      <c r="B8" s="258"/>
      <c r="C8" s="258"/>
      <c r="D8" s="258"/>
      <c r="E8" s="258"/>
      <c r="F8" s="258"/>
      <c r="G8" s="259"/>
      <c r="H8" s="258"/>
      <c r="I8" s="258"/>
      <c r="J8" s="258"/>
      <c r="K8" s="258"/>
      <c r="L8" s="258"/>
      <c r="M8" s="258"/>
    </row>
    <row r="9" spans="1:15" ht="13.5" customHeight="1">
      <c r="A9" s="577" t="s">
        <v>16</v>
      </c>
      <c r="B9" s="578" t="s">
        <v>18</v>
      </c>
      <c r="C9" s="576" t="s">
        <v>19</v>
      </c>
      <c r="D9" s="576" t="s">
        <v>20</v>
      </c>
      <c r="E9" s="576" t="s">
        <v>21</v>
      </c>
      <c r="F9" s="576"/>
      <c r="G9" s="576"/>
      <c r="H9" s="576" t="s">
        <v>22</v>
      </c>
      <c r="I9" s="576"/>
      <c r="J9" s="576"/>
      <c r="K9" s="260"/>
      <c r="L9" s="267"/>
      <c r="M9" s="268"/>
    </row>
    <row r="10" spans="1:15" ht="42.75" customHeight="1">
      <c r="A10" s="572"/>
      <c r="B10" s="574"/>
      <c r="C10" s="579" t="s">
        <v>23</v>
      </c>
      <c r="D10" s="579"/>
      <c r="E10" s="262" t="s">
        <v>24</v>
      </c>
      <c r="F10" s="262" t="s">
        <v>25</v>
      </c>
      <c r="G10" s="262" t="s">
        <v>26</v>
      </c>
      <c r="H10" s="262" t="s">
        <v>27</v>
      </c>
      <c r="I10" s="262" t="s">
        <v>28</v>
      </c>
      <c r="J10" s="262" t="s">
        <v>29</v>
      </c>
      <c r="K10" s="262" t="s">
        <v>30</v>
      </c>
      <c r="L10" s="269" t="s">
        <v>31</v>
      </c>
      <c r="M10" s="270" t="s">
        <v>215</v>
      </c>
    </row>
    <row r="11" spans="1:15" ht="12" customHeight="1">
      <c r="A11" s="254">
        <v>1</v>
      </c>
      <c r="B11" s="567" t="s">
        <v>285</v>
      </c>
      <c r="C11" s="540">
        <v>21707.35</v>
      </c>
      <c r="D11" s="541">
        <v>21696.116666666665</v>
      </c>
      <c r="E11" s="541">
        <v>21492.23333333333</v>
      </c>
      <c r="F11" s="541">
        <v>21277.116666666665</v>
      </c>
      <c r="G11" s="541">
        <v>21073.23333333333</v>
      </c>
      <c r="H11" s="541">
        <v>21911.23333333333</v>
      </c>
      <c r="I11" s="541">
        <v>22115.116666666669</v>
      </c>
      <c r="J11" s="541">
        <v>22330.23333333333</v>
      </c>
      <c r="K11" s="540">
        <v>21900</v>
      </c>
      <c r="L11" s="540">
        <v>21481</v>
      </c>
      <c r="M11" s="540">
        <v>3.4619999999999998E-2</v>
      </c>
    </row>
    <row r="12" spans="1:15" ht="12" customHeight="1">
      <c r="A12" s="254">
        <v>2</v>
      </c>
      <c r="B12" s="567" t="s">
        <v>787</v>
      </c>
      <c r="C12" s="540">
        <v>1521.6</v>
      </c>
      <c r="D12" s="541">
        <v>1555.5333333333335</v>
      </c>
      <c r="E12" s="541">
        <v>1476.0666666666671</v>
      </c>
      <c r="F12" s="541">
        <v>1430.5333333333335</v>
      </c>
      <c r="G12" s="541">
        <v>1351.0666666666671</v>
      </c>
      <c r="H12" s="541">
        <v>1601.0666666666671</v>
      </c>
      <c r="I12" s="541">
        <v>1680.5333333333338</v>
      </c>
      <c r="J12" s="541">
        <v>1726.0666666666671</v>
      </c>
      <c r="K12" s="540">
        <v>1635</v>
      </c>
      <c r="L12" s="540">
        <v>1510</v>
      </c>
      <c r="M12" s="540">
        <v>4.2556399999999996</v>
      </c>
    </row>
    <row r="13" spans="1:15" ht="12" customHeight="1">
      <c r="A13" s="254">
        <v>3</v>
      </c>
      <c r="B13" s="567" t="s">
        <v>818</v>
      </c>
      <c r="C13" s="540">
        <v>1438.3</v>
      </c>
      <c r="D13" s="541">
        <v>1449.9833333333336</v>
      </c>
      <c r="E13" s="541">
        <v>1409.9666666666672</v>
      </c>
      <c r="F13" s="541">
        <v>1381.6333333333337</v>
      </c>
      <c r="G13" s="541">
        <v>1341.6166666666672</v>
      </c>
      <c r="H13" s="541">
        <v>1478.3166666666671</v>
      </c>
      <c r="I13" s="541">
        <v>1518.3333333333335</v>
      </c>
      <c r="J13" s="541">
        <v>1546.666666666667</v>
      </c>
      <c r="K13" s="540">
        <v>1490</v>
      </c>
      <c r="L13" s="540">
        <v>1421.65</v>
      </c>
      <c r="M13" s="540">
        <v>0.70789999999999997</v>
      </c>
    </row>
    <row r="14" spans="1:15" ht="12" customHeight="1">
      <c r="A14" s="254">
        <v>4</v>
      </c>
      <c r="B14" s="567" t="s">
        <v>38</v>
      </c>
      <c r="C14" s="540">
        <v>1747.35</v>
      </c>
      <c r="D14" s="541">
        <v>1761.5333333333335</v>
      </c>
      <c r="E14" s="541">
        <v>1721.3166666666671</v>
      </c>
      <c r="F14" s="541">
        <v>1695.2833333333335</v>
      </c>
      <c r="G14" s="541">
        <v>1655.0666666666671</v>
      </c>
      <c r="H14" s="541">
        <v>1787.5666666666671</v>
      </c>
      <c r="I14" s="541">
        <v>1827.7833333333338</v>
      </c>
      <c r="J14" s="541">
        <v>1853.8166666666671</v>
      </c>
      <c r="K14" s="540">
        <v>1801.75</v>
      </c>
      <c r="L14" s="540">
        <v>1735.5</v>
      </c>
      <c r="M14" s="540">
        <v>7.6784800000000004</v>
      </c>
    </row>
    <row r="15" spans="1:15" ht="12" customHeight="1">
      <c r="A15" s="254">
        <v>5</v>
      </c>
      <c r="B15" s="567" t="s">
        <v>286</v>
      </c>
      <c r="C15" s="540">
        <v>1868.15</v>
      </c>
      <c r="D15" s="541">
        <v>1886.6666666666667</v>
      </c>
      <c r="E15" s="541">
        <v>1841.4833333333336</v>
      </c>
      <c r="F15" s="541">
        <v>1814.8166666666668</v>
      </c>
      <c r="G15" s="541">
        <v>1769.6333333333337</v>
      </c>
      <c r="H15" s="541">
        <v>1913.3333333333335</v>
      </c>
      <c r="I15" s="541">
        <v>1958.5166666666664</v>
      </c>
      <c r="J15" s="541">
        <v>1985.1833333333334</v>
      </c>
      <c r="K15" s="540">
        <v>1931.85</v>
      </c>
      <c r="L15" s="540">
        <v>1860</v>
      </c>
      <c r="M15" s="540">
        <v>0.35066000000000003</v>
      </c>
    </row>
    <row r="16" spans="1:15" ht="12" customHeight="1">
      <c r="A16" s="254">
        <v>6</v>
      </c>
      <c r="B16" s="567" t="s">
        <v>287</v>
      </c>
      <c r="C16" s="540">
        <v>968.95</v>
      </c>
      <c r="D16" s="541">
        <v>974.65</v>
      </c>
      <c r="E16" s="541">
        <v>959.4</v>
      </c>
      <c r="F16" s="541">
        <v>949.85</v>
      </c>
      <c r="G16" s="541">
        <v>934.6</v>
      </c>
      <c r="H16" s="541">
        <v>984.19999999999993</v>
      </c>
      <c r="I16" s="541">
        <v>999.44999999999993</v>
      </c>
      <c r="J16" s="541">
        <v>1008.9999999999999</v>
      </c>
      <c r="K16" s="540">
        <v>989.9</v>
      </c>
      <c r="L16" s="540">
        <v>965.1</v>
      </c>
      <c r="M16" s="540">
        <v>1.61338</v>
      </c>
    </row>
    <row r="17" spans="1:13" ht="12" customHeight="1">
      <c r="A17" s="254">
        <v>7</v>
      </c>
      <c r="B17" s="567" t="s">
        <v>223</v>
      </c>
      <c r="C17" s="540">
        <v>1109</v>
      </c>
      <c r="D17" s="541">
        <v>1108.0999999999999</v>
      </c>
      <c r="E17" s="541">
        <v>1084.4999999999998</v>
      </c>
      <c r="F17" s="541">
        <v>1059.9999999999998</v>
      </c>
      <c r="G17" s="541">
        <v>1036.3999999999996</v>
      </c>
      <c r="H17" s="541">
        <v>1132.5999999999999</v>
      </c>
      <c r="I17" s="541">
        <v>1156.2000000000003</v>
      </c>
      <c r="J17" s="541">
        <v>1180.7</v>
      </c>
      <c r="K17" s="540">
        <v>1131.7</v>
      </c>
      <c r="L17" s="540">
        <v>1083.5999999999999</v>
      </c>
      <c r="M17" s="540">
        <v>5.5374699999999999</v>
      </c>
    </row>
    <row r="18" spans="1:13" ht="12" customHeight="1">
      <c r="A18" s="254">
        <v>8</v>
      </c>
      <c r="B18" s="567" t="s">
        <v>735</v>
      </c>
      <c r="C18" s="540">
        <v>642.6</v>
      </c>
      <c r="D18" s="541">
        <v>647.06666666666672</v>
      </c>
      <c r="E18" s="541">
        <v>634.18333333333339</v>
      </c>
      <c r="F18" s="541">
        <v>625.76666666666665</v>
      </c>
      <c r="G18" s="541">
        <v>612.88333333333333</v>
      </c>
      <c r="H18" s="541">
        <v>655.48333333333346</v>
      </c>
      <c r="I18" s="541">
        <v>668.3666666666669</v>
      </c>
      <c r="J18" s="541">
        <v>676.78333333333353</v>
      </c>
      <c r="K18" s="540">
        <v>659.95</v>
      </c>
      <c r="L18" s="540">
        <v>638.65</v>
      </c>
      <c r="M18" s="540">
        <v>3.1075200000000001</v>
      </c>
    </row>
    <row r="19" spans="1:13" ht="12" customHeight="1">
      <c r="A19" s="254">
        <v>9</v>
      </c>
      <c r="B19" s="567" t="s">
        <v>736</v>
      </c>
      <c r="C19" s="540">
        <v>1187.9000000000001</v>
      </c>
      <c r="D19" s="541">
        <v>1201.5333333333335</v>
      </c>
      <c r="E19" s="541">
        <v>1163.166666666667</v>
      </c>
      <c r="F19" s="541">
        <v>1138.4333333333334</v>
      </c>
      <c r="G19" s="541">
        <v>1100.0666666666668</v>
      </c>
      <c r="H19" s="541">
        <v>1226.2666666666671</v>
      </c>
      <c r="I19" s="541">
        <v>1264.6333333333334</v>
      </c>
      <c r="J19" s="541">
        <v>1289.3666666666672</v>
      </c>
      <c r="K19" s="540">
        <v>1239.9000000000001</v>
      </c>
      <c r="L19" s="540">
        <v>1176.8</v>
      </c>
      <c r="M19" s="540">
        <v>3.10371</v>
      </c>
    </row>
    <row r="20" spans="1:13" ht="12" customHeight="1">
      <c r="A20" s="254">
        <v>10</v>
      </c>
      <c r="B20" s="567" t="s">
        <v>288</v>
      </c>
      <c r="C20" s="540">
        <v>2275.75</v>
      </c>
      <c r="D20" s="541">
        <v>2254.4166666666665</v>
      </c>
      <c r="E20" s="541">
        <v>2205.333333333333</v>
      </c>
      <c r="F20" s="541">
        <v>2134.9166666666665</v>
      </c>
      <c r="G20" s="541">
        <v>2085.833333333333</v>
      </c>
      <c r="H20" s="541">
        <v>2324.833333333333</v>
      </c>
      <c r="I20" s="541">
        <v>2373.9166666666661</v>
      </c>
      <c r="J20" s="541">
        <v>2444.333333333333</v>
      </c>
      <c r="K20" s="540">
        <v>2303.5</v>
      </c>
      <c r="L20" s="540">
        <v>2184</v>
      </c>
      <c r="M20" s="540">
        <v>0.38596000000000003</v>
      </c>
    </row>
    <row r="21" spans="1:13" ht="12" customHeight="1">
      <c r="A21" s="254">
        <v>11</v>
      </c>
      <c r="B21" s="567" t="s">
        <v>289</v>
      </c>
      <c r="C21" s="540">
        <v>14716.3</v>
      </c>
      <c r="D21" s="541">
        <v>14772.1</v>
      </c>
      <c r="E21" s="541">
        <v>14594.2</v>
      </c>
      <c r="F21" s="541">
        <v>14472.1</v>
      </c>
      <c r="G21" s="541">
        <v>14294.2</v>
      </c>
      <c r="H21" s="541">
        <v>14894.2</v>
      </c>
      <c r="I21" s="541">
        <v>15072.099999999999</v>
      </c>
      <c r="J21" s="541">
        <v>15194.2</v>
      </c>
      <c r="K21" s="540">
        <v>14950</v>
      </c>
      <c r="L21" s="540">
        <v>14650</v>
      </c>
      <c r="M21" s="540">
        <v>9.4070000000000001E-2</v>
      </c>
    </row>
    <row r="22" spans="1:13" ht="12" customHeight="1">
      <c r="A22" s="254">
        <v>12</v>
      </c>
      <c r="B22" s="567" t="s">
        <v>40</v>
      </c>
      <c r="C22" s="540">
        <v>781.9</v>
      </c>
      <c r="D22" s="541">
        <v>780.80000000000007</v>
      </c>
      <c r="E22" s="541">
        <v>730.60000000000014</v>
      </c>
      <c r="F22" s="541">
        <v>679.30000000000007</v>
      </c>
      <c r="G22" s="541">
        <v>629.10000000000014</v>
      </c>
      <c r="H22" s="541">
        <v>832.10000000000014</v>
      </c>
      <c r="I22" s="541">
        <v>882.30000000000018</v>
      </c>
      <c r="J22" s="541">
        <v>933.60000000000014</v>
      </c>
      <c r="K22" s="540">
        <v>831</v>
      </c>
      <c r="L22" s="540">
        <v>729.5</v>
      </c>
      <c r="M22" s="540">
        <v>202.10882000000001</v>
      </c>
    </row>
    <row r="23" spans="1:13">
      <c r="A23" s="254">
        <v>13</v>
      </c>
      <c r="B23" s="567" t="s">
        <v>290</v>
      </c>
      <c r="C23" s="540">
        <v>1117.7</v>
      </c>
      <c r="D23" s="541">
        <v>1104.9166666666667</v>
      </c>
      <c r="E23" s="541">
        <v>1081.8333333333335</v>
      </c>
      <c r="F23" s="541">
        <v>1045.9666666666667</v>
      </c>
      <c r="G23" s="541">
        <v>1022.8833333333334</v>
      </c>
      <c r="H23" s="541">
        <v>1140.7833333333335</v>
      </c>
      <c r="I23" s="541">
        <v>1163.866666666667</v>
      </c>
      <c r="J23" s="541">
        <v>1199.7333333333336</v>
      </c>
      <c r="K23" s="540">
        <v>1128</v>
      </c>
      <c r="L23" s="540">
        <v>1069.05</v>
      </c>
      <c r="M23" s="540">
        <v>10.04331</v>
      </c>
    </row>
    <row r="24" spans="1:13">
      <c r="A24" s="254">
        <v>14</v>
      </c>
      <c r="B24" s="567" t="s">
        <v>41</v>
      </c>
      <c r="C24" s="540">
        <v>653.5</v>
      </c>
      <c r="D24" s="541">
        <v>652.93333333333339</v>
      </c>
      <c r="E24" s="541">
        <v>629.21666666666681</v>
      </c>
      <c r="F24" s="541">
        <v>604.93333333333339</v>
      </c>
      <c r="G24" s="541">
        <v>581.21666666666681</v>
      </c>
      <c r="H24" s="541">
        <v>677.21666666666681</v>
      </c>
      <c r="I24" s="541">
        <v>700.93333333333351</v>
      </c>
      <c r="J24" s="541">
        <v>725.21666666666681</v>
      </c>
      <c r="K24" s="540">
        <v>676.65</v>
      </c>
      <c r="L24" s="540">
        <v>628.65</v>
      </c>
      <c r="M24" s="540">
        <v>175.53743</v>
      </c>
    </row>
    <row r="25" spans="1:13">
      <c r="A25" s="254">
        <v>15</v>
      </c>
      <c r="B25" s="567" t="s">
        <v>837</v>
      </c>
      <c r="C25" s="540">
        <v>497.65</v>
      </c>
      <c r="D25" s="541">
        <v>492.06666666666661</v>
      </c>
      <c r="E25" s="541">
        <v>464.23333333333323</v>
      </c>
      <c r="F25" s="541">
        <v>430.81666666666661</v>
      </c>
      <c r="G25" s="541">
        <v>402.98333333333323</v>
      </c>
      <c r="H25" s="541">
        <v>525.48333333333323</v>
      </c>
      <c r="I25" s="541">
        <v>553.31666666666661</v>
      </c>
      <c r="J25" s="541">
        <v>586.73333333333323</v>
      </c>
      <c r="K25" s="540">
        <v>519.9</v>
      </c>
      <c r="L25" s="540">
        <v>458.65</v>
      </c>
      <c r="M25" s="540">
        <v>24.978919999999999</v>
      </c>
    </row>
    <row r="26" spans="1:13">
      <c r="A26" s="254">
        <v>16</v>
      </c>
      <c r="B26" s="567" t="s">
        <v>291</v>
      </c>
      <c r="C26" s="540">
        <v>770.15</v>
      </c>
      <c r="D26" s="541">
        <v>760.7166666666667</v>
      </c>
      <c r="E26" s="541">
        <v>729.43333333333339</v>
      </c>
      <c r="F26" s="541">
        <v>688.7166666666667</v>
      </c>
      <c r="G26" s="541">
        <v>657.43333333333339</v>
      </c>
      <c r="H26" s="541">
        <v>801.43333333333339</v>
      </c>
      <c r="I26" s="541">
        <v>832.7166666666667</v>
      </c>
      <c r="J26" s="541">
        <v>873.43333333333339</v>
      </c>
      <c r="K26" s="540">
        <v>792</v>
      </c>
      <c r="L26" s="540">
        <v>720</v>
      </c>
      <c r="M26" s="540">
        <v>17.633469999999999</v>
      </c>
    </row>
    <row r="27" spans="1:13">
      <c r="A27" s="254">
        <v>17</v>
      </c>
      <c r="B27" s="567" t="s">
        <v>224</v>
      </c>
      <c r="C27" s="540">
        <v>98.65</v>
      </c>
      <c r="D27" s="541">
        <v>99.8</v>
      </c>
      <c r="E27" s="541">
        <v>94.949999999999989</v>
      </c>
      <c r="F27" s="541">
        <v>91.249999999999986</v>
      </c>
      <c r="G27" s="541">
        <v>86.399999999999977</v>
      </c>
      <c r="H27" s="541">
        <v>103.5</v>
      </c>
      <c r="I27" s="541">
        <v>108.35</v>
      </c>
      <c r="J27" s="541">
        <v>112.05000000000001</v>
      </c>
      <c r="K27" s="540">
        <v>104.65</v>
      </c>
      <c r="L27" s="540">
        <v>96.1</v>
      </c>
      <c r="M27" s="540">
        <v>75.678489999999996</v>
      </c>
    </row>
    <row r="28" spans="1:13">
      <c r="A28" s="254">
        <v>18</v>
      </c>
      <c r="B28" s="567" t="s">
        <v>225</v>
      </c>
      <c r="C28" s="540">
        <v>166</v>
      </c>
      <c r="D28" s="541">
        <v>165.9</v>
      </c>
      <c r="E28" s="541">
        <v>162</v>
      </c>
      <c r="F28" s="541">
        <v>158</v>
      </c>
      <c r="G28" s="541">
        <v>154.1</v>
      </c>
      <c r="H28" s="541">
        <v>169.9</v>
      </c>
      <c r="I28" s="541">
        <v>173.80000000000004</v>
      </c>
      <c r="J28" s="541">
        <v>177.8</v>
      </c>
      <c r="K28" s="540">
        <v>169.8</v>
      </c>
      <c r="L28" s="540">
        <v>161.9</v>
      </c>
      <c r="M28" s="540">
        <v>29.181899999999999</v>
      </c>
    </row>
    <row r="29" spans="1:13">
      <c r="A29" s="254">
        <v>19</v>
      </c>
      <c r="B29" s="567" t="s">
        <v>292</v>
      </c>
      <c r="C29" s="540">
        <v>394.55</v>
      </c>
      <c r="D29" s="541">
        <v>399.2</v>
      </c>
      <c r="E29" s="541">
        <v>381.4</v>
      </c>
      <c r="F29" s="541">
        <v>368.25</v>
      </c>
      <c r="G29" s="541">
        <v>350.45</v>
      </c>
      <c r="H29" s="541">
        <v>412.34999999999997</v>
      </c>
      <c r="I29" s="541">
        <v>430.15000000000003</v>
      </c>
      <c r="J29" s="541">
        <v>443.29999999999995</v>
      </c>
      <c r="K29" s="540">
        <v>417</v>
      </c>
      <c r="L29" s="540">
        <v>386.05</v>
      </c>
      <c r="M29" s="540">
        <v>11.47749</v>
      </c>
    </row>
    <row r="30" spans="1:13">
      <c r="A30" s="254">
        <v>20</v>
      </c>
      <c r="B30" s="567" t="s">
        <v>293</v>
      </c>
      <c r="C30" s="540">
        <v>284.25</v>
      </c>
      <c r="D30" s="541">
        <v>284.53333333333336</v>
      </c>
      <c r="E30" s="541">
        <v>279.7166666666667</v>
      </c>
      <c r="F30" s="541">
        <v>275.18333333333334</v>
      </c>
      <c r="G30" s="541">
        <v>270.36666666666667</v>
      </c>
      <c r="H30" s="541">
        <v>289.06666666666672</v>
      </c>
      <c r="I30" s="541">
        <v>293.88333333333344</v>
      </c>
      <c r="J30" s="541">
        <v>298.41666666666674</v>
      </c>
      <c r="K30" s="540">
        <v>289.35000000000002</v>
      </c>
      <c r="L30" s="540">
        <v>280</v>
      </c>
      <c r="M30" s="540">
        <v>3.9282900000000001</v>
      </c>
    </row>
    <row r="31" spans="1:13">
      <c r="A31" s="254">
        <v>21</v>
      </c>
      <c r="B31" s="567" t="s">
        <v>737</v>
      </c>
      <c r="C31" s="540">
        <v>5279.85</v>
      </c>
      <c r="D31" s="541">
        <v>5308.666666666667</v>
      </c>
      <c r="E31" s="541">
        <v>5067.3333333333339</v>
      </c>
      <c r="F31" s="541">
        <v>4854.8166666666666</v>
      </c>
      <c r="G31" s="541">
        <v>4613.4833333333336</v>
      </c>
      <c r="H31" s="541">
        <v>5521.1833333333343</v>
      </c>
      <c r="I31" s="541">
        <v>5762.5166666666682</v>
      </c>
      <c r="J31" s="541">
        <v>5975.0333333333347</v>
      </c>
      <c r="K31" s="540">
        <v>5550</v>
      </c>
      <c r="L31" s="540">
        <v>5096.1499999999996</v>
      </c>
      <c r="M31" s="540">
        <v>1.34802</v>
      </c>
    </row>
    <row r="32" spans="1:13">
      <c r="A32" s="254">
        <v>22</v>
      </c>
      <c r="B32" s="567" t="s">
        <v>226</v>
      </c>
      <c r="C32" s="540">
        <v>1738.4</v>
      </c>
      <c r="D32" s="541">
        <v>1750.5166666666664</v>
      </c>
      <c r="E32" s="541">
        <v>1713.9833333333329</v>
      </c>
      <c r="F32" s="541">
        <v>1689.5666666666664</v>
      </c>
      <c r="G32" s="541">
        <v>1653.0333333333328</v>
      </c>
      <c r="H32" s="541">
        <v>1774.9333333333329</v>
      </c>
      <c r="I32" s="541">
        <v>1811.4666666666667</v>
      </c>
      <c r="J32" s="541">
        <v>1835.883333333333</v>
      </c>
      <c r="K32" s="540">
        <v>1787.05</v>
      </c>
      <c r="L32" s="540">
        <v>1726.1</v>
      </c>
      <c r="M32" s="540">
        <v>0.54335</v>
      </c>
    </row>
    <row r="33" spans="1:13">
      <c r="A33" s="254">
        <v>23</v>
      </c>
      <c r="B33" s="567" t="s">
        <v>294</v>
      </c>
      <c r="C33" s="540">
        <v>2146.5500000000002</v>
      </c>
      <c r="D33" s="541">
        <v>2158.9333333333334</v>
      </c>
      <c r="E33" s="541">
        <v>2123.6166666666668</v>
      </c>
      <c r="F33" s="541">
        <v>2100.6833333333334</v>
      </c>
      <c r="G33" s="541">
        <v>2065.3666666666668</v>
      </c>
      <c r="H33" s="541">
        <v>2181.8666666666668</v>
      </c>
      <c r="I33" s="541">
        <v>2217.1833333333334</v>
      </c>
      <c r="J33" s="541">
        <v>2240.1166666666668</v>
      </c>
      <c r="K33" s="540">
        <v>2194.25</v>
      </c>
      <c r="L33" s="540">
        <v>2136</v>
      </c>
      <c r="M33" s="540">
        <v>0.16822000000000001</v>
      </c>
    </row>
    <row r="34" spans="1:13">
      <c r="A34" s="254">
        <v>24</v>
      </c>
      <c r="B34" s="567" t="s">
        <v>738</v>
      </c>
      <c r="C34" s="540">
        <v>102.6</v>
      </c>
      <c r="D34" s="541">
        <v>102.64999999999999</v>
      </c>
      <c r="E34" s="541">
        <v>99.549999999999983</v>
      </c>
      <c r="F34" s="541">
        <v>96.499999999999986</v>
      </c>
      <c r="G34" s="541">
        <v>93.399999999999977</v>
      </c>
      <c r="H34" s="541">
        <v>105.69999999999999</v>
      </c>
      <c r="I34" s="541">
        <v>108.79999999999998</v>
      </c>
      <c r="J34" s="541">
        <v>111.85</v>
      </c>
      <c r="K34" s="540">
        <v>105.75</v>
      </c>
      <c r="L34" s="540">
        <v>99.6</v>
      </c>
      <c r="M34" s="540">
        <v>11.55945</v>
      </c>
    </row>
    <row r="35" spans="1:13">
      <c r="A35" s="254">
        <v>25</v>
      </c>
      <c r="B35" s="567" t="s">
        <v>295</v>
      </c>
      <c r="C35" s="540">
        <v>902.4</v>
      </c>
      <c r="D35" s="541">
        <v>915.33333333333337</v>
      </c>
      <c r="E35" s="541">
        <v>881.86666666666679</v>
      </c>
      <c r="F35" s="541">
        <v>861.33333333333337</v>
      </c>
      <c r="G35" s="541">
        <v>827.86666666666679</v>
      </c>
      <c r="H35" s="541">
        <v>935.86666666666679</v>
      </c>
      <c r="I35" s="541">
        <v>969.33333333333326</v>
      </c>
      <c r="J35" s="541">
        <v>989.86666666666679</v>
      </c>
      <c r="K35" s="540">
        <v>948.8</v>
      </c>
      <c r="L35" s="540">
        <v>894.8</v>
      </c>
      <c r="M35" s="540">
        <v>5.2214099999999997</v>
      </c>
    </row>
    <row r="36" spans="1:13">
      <c r="A36" s="254">
        <v>26</v>
      </c>
      <c r="B36" s="567" t="s">
        <v>227</v>
      </c>
      <c r="C36" s="540">
        <v>2875.5</v>
      </c>
      <c r="D36" s="541">
        <v>2870.0833333333335</v>
      </c>
      <c r="E36" s="541">
        <v>2848.166666666667</v>
      </c>
      <c r="F36" s="541">
        <v>2820.8333333333335</v>
      </c>
      <c r="G36" s="541">
        <v>2798.916666666667</v>
      </c>
      <c r="H36" s="541">
        <v>2897.416666666667</v>
      </c>
      <c r="I36" s="541">
        <v>2919.3333333333339</v>
      </c>
      <c r="J36" s="541">
        <v>2946.666666666667</v>
      </c>
      <c r="K36" s="540">
        <v>2892</v>
      </c>
      <c r="L36" s="540">
        <v>2842.75</v>
      </c>
      <c r="M36" s="540">
        <v>1.0053099999999999</v>
      </c>
    </row>
    <row r="37" spans="1:13">
      <c r="A37" s="254">
        <v>27</v>
      </c>
      <c r="B37" s="567" t="s">
        <v>739</v>
      </c>
      <c r="C37" s="540">
        <v>5111.45</v>
      </c>
      <c r="D37" s="541">
        <v>5151.1333333333341</v>
      </c>
      <c r="E37" s="541">
        <v>5036.2666666666682</v>
      </c>
      <c r="F37" s="541">
        <v>4961.0833333333339</v>
      </c>
      <c r="G37" s="541">
        <v>4846.2166666666681</v>
      </c>
      <c r="H37" s="541">
        <v>5226.3166666666684</v>
      </c>
      <c r="I37" s="541">
        <v>5341.1833333333352</v>
      </c>
      <c r="J37" s="541">
        <v>5416.3666666666686</v>
      </c>
      <c r="K37" s="540">
        <v>5266</v>
      </c>
      <c r="L37" s="540">
        <v>5075.95</v>
      </c>
      <c r="M37" s="540">
        <v>0.20391999999999999</v>
      </c>
    </row>
    <row r="38" spans="1:13">
      <c r="A38" s="254">
        <v>28</v>
      </c>
      <c r="B38" s="567" t="s">
        <v>802</v>
      </c>
      <c r="C38" s="540">
        <v>20.05</v>
      </c>
      <c r="D38" s="541">
        <v>20.183333333333334</v>
      </c>
      <c r="E38" s="541">
        <v>19.866666666666667</v>
      </c>
      <c r="F38" s="541">
        <v>19.683333333333334</v>
      </c>
      <c r="G38" s="541">
        <v>19.366666666666667</v>
      </c>
      <c r="H38" s="541">
        <v>20.366666666666667</v>
      </c>
      <c r="I38" s="541">
        <v>20.683333333333337</v>
      </c>
      <c r="J38" s="541">
        <v>20.866666666666667</v>
      </c>
      <c r="K38" s="540">
        <v>20.5</v>
      </c>
      <c r="L38" s="540">
        <v>20</v>
      </c>
      <c r="M38" s="540">
        <v>93.887219999999999</v>
      </c>
    </row>
    <row r="39" spans="1:13">
      <c r="A39" s="254">
        <v>29</v>
      </c>
      <c r="B39" s="567" t="s">
        <v>44</v>
      </c>
      <c r="C39" s="540">
        <v>877.55</v>
      </c>
      <c r="D39" s="541">
        <v>881.4</v>
      </c>
      <c r="E39" s="541">
        <v>864.15</v>
      </c>
      <c r="F39" s="541">
        <v>850.75</v>
      </c>
      <c r="G39" s="541">
        <v>833.5</v>
      </c>
      <c r="H39" s="541">
        <v>894.8</v>
      </c>
      <c r="I39" s="541">
        <v>912.05</v>
      </c>
      <c r="J39" s="541">
        <v>925.44999999999993</v>
      </c>
      <c r="K39" s="540">
        <v>898.65</v>
      </c>
      <c r="L39" s="540">
        <v>868</v>
      </c>
      <c r="M39" s="540">
        <v>10.9564</v>
      </c>
    </row>
    <row r="40" spans="1:13">
      <c r="A40" s="254">
        <v>30</v>
      </c>
      <c r="B40" s="567" t="s">
        <v>297</v>
      </c>
      <c r="C40" s="540">
        <v>3158.45</v>
      </c>
      <c r="D40" s="541">
        <v>3184.8166666666671</v>
      </c>
      <c r="E40" s="541">
        <v>3115.9333333333343</v>
      </c>
      <c r="F40" s="541">
        <v>3073.4166666666674</v>
      </c>
      <c r="G40" s="541">
        <v>3004.5333333333347</v>
      </c>
      <c r="H40" s="541">
        <v>3227.3333333333339</v>
      </c>
      <c r="I40" s="541">
        <v>3296.2166666666662</v>
      </c>
      <c r="J40" s="541">
        <v>3338.7333333333336</v>
      </c>
      <c r="K40" s="540">
        <v>3253.7</v>
      </c>
      <c r="L40" s="540">
        <v>3142.3</v>
      </c>
      <c r="M40" s="540">
        <v>0.88990999999999998</v>
      </c>
    </row>
    <row r="41" spans="1:13">
      <c r="A41" s="254">
        <v>31</v>
      </c>
      <c r="B41" s="567" t="s">
        <v>45</v>
      </c>
      <c r="C41" s="540">
        <v>275.3</v>
      </c>
      <c r="D41" s="541">
        <v>278.95</v>
      </c>
      <c r="E41" s="541">
        <v>269.39999999999998</v>
      </c>
      <c r="F41" s="541">
        <v>263.5</v>
      </c>
      <c r="G41" s="541">
        <v>253.95</v>
      </c>
      <c r="H41" s="541">
        <v>284.84999999999997</v>
      </c>
      <c r="I41" s="541">
        <v>294.40000000000003</v>
      </c>
      <c r="J41" s="541">
        <v>300.29999999999995</v>
      </c>
      <c r="K41" s="540">
        <v>288.5</v>
      </c>
      <c r="L41" s="540">
        <v>273.05</v>
      </c>
      <c r="M41" s="540">
        <v>180.15853999999999</v>
      </c>
    </row>
    <row r="42" spans="1:13">
      <c r="A42" s="254">
        <v>32</v>
      </c>
      <c r="B42" s="567" t="s">
        <v>46</v>
      </c>
      <c r="C42" s="540">
        <v>2919.95</v>
      </c>
      <c r="D42" s="541">
        <v>2975.0666666666671</v>
      </c>
      <c r="E42" s="541">
        <v>2840.8833333333341</v>
      </c>
      <c r="F42" s="541">
        <v>2761.8166666666671</v>
      </c>
      <c r="G42" s="541">
        <v>2627.6333333333341</v>
      </c>
      <c r="H42" s="541">
        <v>3054.1333333333341</v>
      </c>
      <c r="I42" s="541">
        <v>3188.3166666666675</v>
      </c>
      <c r="J42" s="541">
        <v>3267.3833333333341</v>
      </c>
      <c r="K42" s="540">
        <v>3109.25</v>
      </c>
      <c r="L42" s="540">
        <v>2896</v>
      </c>
      <c r="M42" s="540">
        <v>20.37556</v>
      </c>
    </row>
    <row r="43" spans="1:13">
      <c r="A43" s="254">
        <v>33</v>
      </c>
      <c r="B43" s="567" t="s">
        <v>47</v>
      </c>
      <c r="C43" s="540">
        <v>238.55</v>
      </c>
      <c r="D43" s="541">
        <v>239.23333333333335</v>
      </c>
      <c r="E43" s="541">
        <v>234.41666666666669</v>
      </c>
      <c r="F43" s="541">
        <v>230.28333333333333</v>
      </c>
      <c r="G43" s="541">
        <v>225.46666666666667</v>
      </c>
      <c r="H43" s="541">
        <v>243.3666666666667</v>
      </c>
      <c r="I43" s="541">
        <v>248.18333333333337</v>
      </c>
      <c r="J43" s="541">
        <v>252.31666666666672</v>
      </c>
      <c r="K43" s="540">
        <v>244.05</v>
      </c>
      <c r="L43" s="540">
        <v>235.1</v>
      </c>
      <c r="M43" s="540">
        <v>130.29320999999999</v>
      </c>
    </row>
    <row r="44" spans="1:13">
      <c r="A44" s="254">
        <v>34</v>
      </c>
      <c r="B44" s="567" t="s">
        <v>48</v>
      </c>
      <c r="C44" s="540">
        <v>123.4</v>
      </c>
      <c r="D44" s="541">
        <v>124.61666666666667</v>
      </c>
      <c r="E44" s="541">
        <v>120.28333333333336</v>
      </c>
      <c r="F44" s="541">
        <v>117.16666666666669</v>
      </c>
      <c r="G44" s="541">
        <v>112.83333333333337</v>
      </c>
      <c r="H44" s="541">
        <v>127.73333333333335</v>
      </c>
      <c r="I44" s="541">
        <v>132.06666666666666</v>
      </c>
      <c r="J44" s="541">
        <v>135.18333333333334</v>
      </c>
      <c r="K44" s="540">
        <v>128.94999999999999</v>
      </c>
      <c r="L44" s="540">
        <v>121.5</v>
      </c>
      <c r="M44" s="540">
        <v>298.90147999999999</v>
      </c>
    </row>
    <row r="45" spans="1:13">
      <c r="A45" s="254">
        <v>35</v>
      </c>
      <c r="B45" s="567" t="s">
        <v>298</v>
      </c>
      <c r="C45" s="540">
        <v>110.9</v>
      </c>
      <c r="D45" s="541">
        <v>111.26666666666667</v>
      </c>
      <c r="E45" s="541">
        <v>107.83333333333333</v>
      </c>
      <c r="F45" s="541">
        <v>104.76666666666667</v>
      </c>
      <c r="G45" s="541">
        <v>101.33333333333333</v>
      </c>
      <c r="H45" s="541">
        <v>114.33333333333333</v>
      </c>
      <c r="I45" s="541">
        <v>117.76666666666667</v>
      </c>
      <c r="J45" s="541">
        <v>120.83333333333333</v>
      </c>
      <c r="K45" s="540">
        <v>114.7</v>
      </c>
      <c r="L45" s="540">
        <v>108.2</v>
      </c>
      <c r="M45" s="540">
        <v>12.036350000000001</v>
      </c>
    </row>
    <row r="46" spans="1:13">
      <c r="A46" s="254">
        <v>36</v>
      </c>
      <c r="B46" s="567" t="s">
        <v>50</v>
      </c>
      <c r="C46" s="540">
        <v>2416.4499999999998</v>
      </c>
      <c r="D46" s="541">
        <v>2429.1166666666668</v>
      </c>
      <c r="E46" s="541">
        <v>2387.3333333333335</v>
      </c>
      <c r="F46" s="541">
        <v>2358.2166666666667</v>
      </c>
      <c r="G46" s="541">
        <v>2316.4333333333334</v>
      </c>
      <c r="H46" s="541">
        <v>2458.2333333333336</v>
      </c>
      <c r="I46" s="541">
        <v>2500.0166666666664</v>
      </c>
      <c r="J46" s="541">
        <v>2529.1333333333337</v>
      </c>
      <c r="K46" s="540">
        <v>2470.9</v>
      </c>
      <c r="L46" s="540">
        <v>2400</v>
      </c>
      <c r="M46" s="540">
        <v>22.44567</v>
      </c>
    </row>
    <row r="47" spans="1:13">
      <c r="A47" s="254">
        <v>37</v>
      </c>
      <c r="B47" s="567" t="s">
        <v>299</v>
      </c>
      <c r="C47" s="540">
        <v>150.44999999999999</v>
      </c>
      <c r="D47" s="541">
        <v>151.13333333333333</v>
      </c>
      <c r="E47" s="541">
        <v>148.31666666666666</v>
      </c>
      <c r="F47" s="541">
        <v>146.18333333333334</v>
      </c>
      <c r="G47" s="541">
        <v>143.36666666666667</v>
      </c>
      <c r="H47" s="541">
        <v>153.26666666666665</v>
      </c>
      <c r="I47" s="541">
        <v>156.08333333333331</v>
      </c>
      <c r="J47" s="541">
        <v>158.21666666666664</v>
      </c>
      <c r="K47" s="540">
        <v>153.94999999999999</v>
      </c>
      <c r="L47" s="540">
        <v>149</v>
      </c>
      <c r="M47" s="540">
        <v>3.1206100000000001</v>
      </c>
    </row>
    <row r="48" spans="1:13">
      <c r="A48" s="254">
        <v>38</v>
      </c>
      <c r="B48" s="567" t="s">
        <v>300</v>
      </c>
      <c r="C48" s="540">
        <v>3625.4</v>
      </c>
      <c r="D48" s="541">
        <v>3638.7833333333333</v>
      </c>
      <c r="E48" s="541">
        <v>3597.6166666666668</v>
      </c>
      <c r="F48" s="541">
        <v>3569.8333333333335</v>
      </c>
      <c r="G48" s="541">
        <v>3528.666666666667</v>
      </c>
      <c r="H48" s="541">
        <v>3666.5666666666666</v>
      </c>
      <c r="I48" s="541">
        <v>3707.7333333333336</v>
      </c>
      <c r="J48" s="541">
        <v>3735.5166666666664</v>
      </c>
      <c r="K48" s="540">
        <v>3679.95</v>
      </c>
      <c r="L48" s="540">
        <v>3611</v>
      </c>
      <c r="M48" s="540">
        <v>0.25768000000000002</v>
      </c>
    </row>
    <row r="49" spans="1:13">
      <c r="A49" s="254">
        <v>39</v>
      </c>
      <c r="B49" s="567" t="s">
        <v>301</v>
      </c>
      <c r="C49" s="540">
        <v>2031.05</v>
      </c>
      <c r="D49" s="541">
        <v>2045.3500000000001</v>
      </c>
      <c r="E49" s="541">
        <v>2010.7000000000003</v>
      </c>
      <c r="F49" s="541">
        <v>1990.3500000000001</v>
      </c>
      <c r="G49" s="541">
        <v>1955.7000000000003</v>
      </c>
      <c r="H49" s="541">
        <v>2065.7000000000003</v>
      </c>
      <c r="I49" s="541">
        <v>2100.3500000000004</v>
      </c>
      <c r="J49" s="541">
        <v>2120.7000000000003</v>
      </c>
      <c r="K49" s="540">
        <v>2080</v>
      </c>
      <c r="L49" s="540">
        <v>2025</v>
      </c>
      <c r="M49" s="540">
        <v>1.30644</v>
      </c>
    </row>
    <row r="50" spans="1:13">
      <c r="A50" s="254">
        <v>40</v>
      </c>
      <c r="B50" s="567" t="s">
        <v>302</v>
      </c>
      <c r="C50" s="540">
        <v>6578.2</v>
      </c>
      <c r="D50" s="541">
        <v>6582.4666666666672</v>
      </c>
      <c r="E50" s="541">
        <v>6515.8333333333339</v>
      </c>
      <c r="F50" s="541">
        <v>6453.4666666666672</v>
      </c>
      <c r="G50" s="541">
        <v>6386.8333333333339</v>
      </c>
      <c r="H50" s="541">
        <v>6644.8333333333339</v>
      </c>
      <c r="I50" s="541">
        <v>6711.4666666666672</v>
      </c>
      <c r="J50" s="541">
        <v>6773.8333333333339</v>
      </c>
      <c r="K50" s="540">
        <v>6649.1</v>
      </c>
      <c r="L50" s="540">
        <v>6520.1</v>
      </c>
      <c r="M50" s="540">
        <v>0.27927999999999997</v>
      </c>
    </row>
    <row r="51" spans="1:13">
      <c r="A51" s="254">
        <v>41</v>
      </c>
      <c r="B51" s="567" t="s">
        <v>52</v>
      </c>
      <c r="C51" s="540">
        <v>888.55</v>
      </c>
      <c r="D51" s="541">
        <v>897.7833333333333</v>
      </c>
      <c r="E51" s="541">
        <v>873.76666666666665</v>
      </c>
      <c r="F51" s="541">
        <v>858.98333333333335</v>
      </c>
      <c r="G51" s="541">
        <v>834.9666666666667</v>
      </c>
      <c r="H51" s="541">
        <v>912.56666666666661</v>
      </c>
      <c r="I51" s="541">
        <v>936.58333333333326</v>
      </c>
      <c r="J51" s="541">
        <v>951.36666666666656</v>
      </c>
      <c r="K51" s="540">
        <v>921.8</v>
      </c>
      <c r="L51" s="540">
        <v>883</v>
      </c>
      <c r="M51" s="540">
        <v>32.9499</v>
      </c>
    </row>
    <row r="52" spans="1:13">
      <c r="A52" s="254">
        <v>42</v>
      </c>
      <c r="B52" s="567" t="s">
        <v>303</v>
      </c>
      <c r="C52" s="540">
        <v>489.65</v>
      </c>
      <c r="D52" s="541">
        <v>494.5</v>
      </c>
      <c r="E52" s="541">
        <v>483.2</v>
      </c>
      <c r="F52" s="541">
        <v>476.75</v>
      </c>
      <c r="G52" s="541">
        <v>465.45</v>
      </c>
      <c r="H52" s="541">
        <v>500.95</v>
      </c>
      <c r="I52" s="541">
        <v>512.25</v>
      </c>
      <c r="J52" s="541">
        <v>518.70000000000005</v>
      </c>
      <c r="K52" s="540">
        <v>505.8</v>
      </c>
      <c r="L52" s="540">
        <v>488.05</v>
      </c>
      <c r="M52" s="540">
        <v>1.9477</v>
      </c>
    </row>
    <row r="53" spans="1:13">
      <c r="A53" s="254">
        <v>43</v>
      </c>
      <c r="B53" s="567" t="s">
        <v>228</v>
      </c>
      <c r="C53" s="540">
        <v>3101.65</v>
      </c>
      <c r="D53" s="541">
        <v>3108.5499999999997</v>
      </c>
      <c r="E53" s="541">
        <v>3051.0999999999995</v>
      </c>
      <c r="F53" s="541">
        <v>3000.5499999999997</v>
      </c>
      <c r="G53" s="541">
        <v>2943.0999999999995</v>
      </c>
      <c r="H53" s="541">
        <v>3159.0999999999995</v>
      </c>
      <c r="I53" s="541">
        <v>3216.5499999999993</v>
      </c>
      <c r="J53" s="541">
        <v>3267.0999999999995</v>
      </c>
      <c r="K53" s="540">
        <v>3166</v>
      </c>
      <c r="L53" s="540">
        <v>3058</v>
      </c>
      <c r="M53" s="540">
        <v>4.0444199999999997</v>
      </c>
    </row>
    <row r="54" spans="1:13">
      <c r="A54" s="254">
        <v>44</v>
      </c>
      <c r="B54" s="567" t="s">
        <v>54</v>
      </c>
      <c r="C54" s="540">
        <v>749.65</v>
      </c>
      <c r="D54" s="541">
        <v>756.06666666666661</v>
      </c>
      <c r="E54" s="541">
        <v>734.93333333333317</v>
      </c>
      <c r="F54" s="541">
        <v>720.21666666666658</v>
      </c>
      <c r="G54" s="541">
        <v>699.08333333333314</v>
      </c>
      <c r="H54" s="541">
        <v>770.78333333333319</v>
      </c>
      <c r="I54" s="541">
        <v>791.91666666666663</v>
      </c>
      <c r="J54" s="541">
        <v>806.63333333333321</v>
      </c>
      <c r="K54" s="540">
        <v>777.2</v>
      </c>
      <c r="L54" s="540">
        <v>741.35</v>
      </c>
      <c r="M54" s="540">
        <v>156.34787</v>
      </c>
    </row>
    <row r="55" spans="1:13">
      <c r="A55" s="254">
        <v>45</v>
      </c>
      <c r="B55" s="567" t="s">
        <v>304</v>
      </c>
      <c r="C55" s="540">
        <v>2027.95</v>
      </c>
      <c r="D55" s="541">
        <v>2058.3166666666666</v>
      </c>
      <c r="E55" s="541">
        <v>1966.6333333333332</v>
      </c>
      <c r="F55" s="541">
        <v>1905.3166666666666</v>
      </c>
      <c r="G55" s="541">
        <v>1813.6333333333332</v>
      </c>
      <c r="H55" s="541">
        <v>2119.6333333333332</v>
      </c>
      <c r="I55" s="541">
        <v>2211.3166666666666</v>
      </c>
      <c r="J55" s="541">
        <v>2272.6333333333332</v>
      </c>
      <c r="K55" s="540">
        <v>2150</v>
      </c>
      <c r="L55" s="540">
        <v>1997</v>
      </c>
      <c r="M55" s="540">
        <v>1.0089399999999999</v>
      </c>
    </row>
    <row r="56" spans="1:13">
      <c r="A56" s="254">
        <v>46</v>
      </c>
      <c r="B56" s="567" t="s">
        <v>305</v>
      </c>
      <c r="C56" s="540">
        <v>976.85</v>
      </c>
      <c r="D56" s="541">
        <v>990.96666666666658</v>
      </c>
      <c r="E56" s="541">
        <v>949.83333333333326</v>
      </c>
      <c r="F56" s="541">
        <v>922.81666666666672</v>
      </c>
      <c r="G56" s="541">
        <v>881.68333333333339</v>
      </c>
      <c r="H56" s="541">
        <v>1017.9833333333331</v>
      </c>
      <c r="I56" s="541">
        <v>1059.1166666666666</v>
      </c>
      <c r="J56" s="541">
        <v>1086.133333333333</v>
      </c>
      <c r="K56" s="540">
        <v>1032.0999999999999</v>
      </c>
      <c r="L56" s="540">
        <v>963.95</v>
      </c>
      <c r="M56" s="540">
        <v>8.8996099999999991</v>
      </c>
    </row>
    <row r="57" spans="1:13">
      <c r="A57" s="254">
        <v>47</v>
      </c>
      <c r="B57" s="567" t="s">
        <v>306</v>
      </c>
      <c r="C57" s="540">
        <v>588</v>
      </c>
      <c r="D57" s="541">
        <v>590.36666666666667</v>
      </c>
      <c r="E57" s="541">
        <v>579.73333333333335</v>
      </c>
      <c r="F57" s="541">
        <v>571.4666666666667</v>
      </c>
      <c r="G57" s="541">
        <v>560.83333333333337</v>
      </c>
      <c r="H57" s="541">
        <v>598.63333333333333</v>
      </c>
      <c r="I57" s="541">
        <v>609.26666666666677</v>
      </c>
      <c r="J57" s="541">
        <v>617.5333333333333</v>
      </c>
      <c r="K57" s="540">
        <v>601</v>
      </c>
      <c r="L57" s="540">
        <v>582.1</v>
      </c>
      <c r="M57" s="540">
        <v>4.4325999999999999</v>
      </c>
    </row>
    <row r="58" spans="1:13">
      <c r="A58" s="254">
        <v>48</v>
      </c>
      <c r="B58" s="567" t="s">
        <v>55</v>
      </c>
      <c r="C58" s="540">
        <v>4001.1</v>
      </c>
      <c r="D58" s="541">
        <v>4028.3333333333335</v>
      </c>
      <c r="E58" s="541">
        <v>3949.9666666666672</v>
      </c>
      <c r="F58" s="541">
        <v>3898.8333333333335</v>
      </c>
      <c r="G58" s="541">
        <v>3820.4666666666672</v>
      </c>
      <c r="H58" s="541">
        <v>4079.4666666666672</v>
      </c>
      <c r="I58" s="541">
        <v>4157.833333333333</v>
      </c>
      <c r="J58" s="541">
        <v>4208.9666666666672</v>
      </c>
      <c r="K58" s="540">
        <v>4106.7</v>
      </c>
      <c r="L58" s="540">
        <v>3977.2</v>
      </c>
      <c r="M58" s="540">
        <v>7.6219999999999999</v>
      </c>
    </row>
    <row r="59" spans="1:13">
      <c r="A59" s="254">
        <v>49</v>
      </c>
      <c r="B59" s="567" t="s">
        <v>307</v>
      </c>
      <c r="C59" s="540">
        <v>252.35</v>
      </c>
      <c r="D59" s="541">
        <v>252.23333333333332</v>
      </c>
      <c r="E59" s="541">
        <v>244.76666666666665</v>
      </c>
      <c r="F59" s="541">
        <v>237.18333333333334</v>
      </c>
      <c r="G59" s="541">
        <v>229.71666666666667</v>
      </c>
      <c r="H59" s="541">
        <v>259.81666666666661</v>
      </c>
      <c r="I59" s="541">
        <v>267.2833333333333</v>
      </c>
      <c r="J59" s="541">
        <v>274.86666666666662</v>
      </c>
      <c r="K59" s="540">
        <v>259.7</v>
      </c>
      <c r="L59" s="540">
        <v>244.65</v>
      </c>
      <c r="M59" s="540">
        <v>19.486470000000001</v>
      </c>
    </row>
    <row r="60" spans="1:13" ht="12" customHeight="1">
      <c r="A60" s="254">
        <v>50</v>
      </c>
      <c r="B60" s="567" t="s">
        <v>308</v>
      </c>
      <c r="C60" s="540">
        <v>998.35</v>
      </c>
      <c r="D60" s="541">
        <v>997.43333333333339</v>
      </c>
      <c r="E60" s="541">
        <v>975.91666666666674</v>
      </c>
      <c r="F60" s="541">
        <v>953.48333333333335</v>
      </c>
      <c r="G60" s="541">
        <v>931.9666666666667</v>
      </c>
      <c r="H60" s="541">
        <v>1019.8666666666668</v>
      </c>
      <c r="I60" s="541">
        <v>1041.3833333333334</v>
      </c>
      <c r="J60" s="541">
        <v>1063.8166666666668</v>
      </c>
      <c r="K60" s="540">
        <v>1018.95</v>
      </c>
      <c r="L60" s="540">
        <v>975</v>
      </c>
      <c r="M60" s="540">
        <v>1.8589800000000001</v>
      </c>
    </row>
    <row r="61" spans="1:13">
      <c r="A61" s="254">
        <v>51</v>
      </c>
      <c r="B61" s="567" t="s">
        <v>58</v>
      </c>
      <c r="C61" s="540">
        <v>5497.95</v>
      </c>
      <c r="D61" s="541">
        <v>5514.9666666666672</v>
      </c>
      <c r="E61" s="541">
        <v>5407.9833333333345</v>
      </c>
      <c r="F61" s="541">
        <v>5318.0166666666673</v>
      </c>
      <c r="G61" s="541">
        <v>5211.0333333333347</v>
      </c>
      <c r="H61" s="541">
        <v>5604.9333333333343</v>
      </c>
      <c r="I61" s="541">
        <v>5711.9166666666679</v>
      </c>
      <c r="J61" s="541">
        <v>5801.8833333333341</v>
      </c>
      <c r="K61" s="540">
        <v>5621.95</v>
      </c>
      <c r="L61" s="540">
        <v>5425</v>
      </c>
      <c r="M61" s="540">
        <v>27.444559999999999</v>
      </c>
    </row>
    <row r="62" spans="1:13">
      <c r="A62" s="254">
        <v>52</v>
      </c>
      <c r="B62" s="567" t="s">
        <v>57</v>
      </c>
      <c r="C62" s="540">
        <v>10250.450000000001</v>
      </c>
      <c r="D62" s="541">
        <v>10272.699999999999</v>
      </c>
      <c r="E62" s="541">
        <v>10117.749999999998</v>
      </c>
      <c r="F62" s="541">
        <v>9985.0499999999993</v>
      </c>
      <c r="G62" s="541">
        <v>9830.0999999999985</v>
      </c>
      <c r="H62" s="541">
        <v>10405.399999999998</v>
      </c>
      <c r="I62" s="541">
        <v>10560.349999999999</v>
      </c>
      <c r="J62" s="541">
        <v>10693.049999999997</v>
      </c>
      <c r="K62" s="540">
        <v>10427.65</v>
      </c>
      <c r="L62" s="540">
        <v>10140</v>
      </c>
      <c r="M62" s="540">
        <v>6.2334300000000002</v>
      </c>
    </row>
    <row r="63" spans="1:13">
      <c r="A63" s="254">
        <v>53</v>
      </c>
      <c r="B63" s="567" t="s">
        <v>229</v>
      </c>
      <c r="C63" s="540">
        <v>3611</v>
      </c>
      <c r="D63" s="541">
        <v>3588.9833333333336</v>
      </c>
      <c r="E63" s="541">
        <v>3532.0666666666671</v>
      </c>
      <c r="F63" s="541">
        <v>3453.1333333333337</v>
      </c>
      <c r="G63" s="541">
        <v>3396.2166666666672</v>
      </c>
      <c r="H63" s="541">
        <v>3667.916666666667</v>
      </c>
      <c r="I63" s="541">
        <v>3724.833333333333</v>
      </c>
      <c r="J63" s="541">
        <v>3803.7666666666669</v>
      </c>
      <c r="K63" s="540">
        <v>3645.9</v>
      </c>
      <c r="L63" s="540">
        <v>3510.05</v>
      </c>
      <c r="M63" s="540">
        <v>0.32639000000000001</v>
      </c>
    </row>
    <row r="64" spans="1:13">
      <c r="A64" s="254">
        <v>54</v>
      </c>
      <c r="B64" s="567" t="s">
        <v>59</v>
      </c>
      <c r="C64" s="540">
        <v>1550.25</v>
      </c>
      <c r="D64" s="541">
        <v>1562</v>
      </c>
      <c r="E64" s="541">
        <v>1524</v>
      </c>
      <c r="F64" s="541">
        <v>1497.75</v>
      </c>
      <c r="G64" s="541">
        <v>1459.75</v>
      </c>
      <c r="H64" s="541">
        <v>1588.25</v>
      </c>
      <c r="I64" s="541">
        <v>1626.25</v>
      </c>
      <c r="J64" s="541">
        <v>1652.5</v>
      </c>
      <c r="K64" s="540">
        <v>1600</v>
      </c>
      <c r="L64" s="540">
        <v>1535.75</v>
      </c>
      <c r="M64" s="540">
        <v>12.1295</v>
      </c>
    </row>
    <row r="65" spans="1:13">
      <c r="A65" s="254">
        <v>55</v>
      </c>
      <c r="B65" s="567" t="s">
        <v>309</v>
      </c>
      <c r="C65" s="540">
        <v>116.45</v>
      </c>
      <c r="D65" s="541">
        <v>117.95</v>
      </c>
      <c r="E65" s="541">
        <v>114.4</v>
      </c>
      <c r="F65" s="541">
        <v>112.35000000000001</v>
      </c>
      <c r="G65" s="541">
        <v>108.80000000000001</v>
      </c>
      <c r="H65" s="541">
        <v>120</v>
      </c>
      <c r="I65" s="541">
        <v>123.54999999999998</v>
      </c>
      <c r="J65" s="541">
        <v>125.6</v>
      </c>
      <c r="K65" s="540">
        <v>121.5</v>
      </c>
      <c r="L65" s="540">
        <v>115.9</v>
      </c>
      <c r="M65" s="540">
        <v>5.9332099999999999</v>
      </c>
    </row>
    <row r="66" spans="1:13">
      <c r="A66" s="254">
        <v>56</v>
      </c>
      <c r="B66" s="567" t="s">
        <v>310</v>
      </c>
      <c r="C66" s="540">
        <v>169.7</v>
      </c>
      <c r="D66" s="541">
        <v>170.25</v>
      </c>
      <c r="E66" s="541">
        <v>165.2</v>
      </c>
      <c r="F66" s="541">
        <v>160.69999999999999</v>
      </c>
      <c r="G66" s="541">
        <v>155.64999999999998</v>
      </c>
      <c r="H66" s="541">
        <v>174.75</v>
      </c>
      <c r="I66" s="541">
        <v>179.8</v>
      </c>
      <c r="J66" s="541">
        <v>184.3</v>
      </c>
      <c r="K66" s="540">
        <v>175.3</v>
      </c>
      <c r="L66" s="540">
        <v>165.75</v>
      </c>
      <c r="M66" s="540">
        <v>12.669689999999999</v>
      </c>
    </row>
    <row r="67" spans="1:13">
      <c r="A67" s="254">
        <v>57</v>
      </c>
      <c r="B67" s="567" t="s">
        <v>230</v>
      </c>
      <c r="C67" s="540">
        <v>337.25</v>
      </c>
      <c r="D67" s="541">
        <v>340.68333333333334</v>
      </c>
      <c r="E67" s="541">
        <v>331.56666666666666</v>
      </c>
      <c r="F67" s="541">
        <v>325.88333333333333</v>
      </c>
      <c r="G67" s="541">
        <v>316.76666666666665</v>
      </c>
      <c r="H67" s="541">
        <v>346.36666666666667</v>
      </c>
      <c r="I67" s="541">
        <v>355.48333333333335</v>
      </c>
      <c r="J67" s="541">
        <v>361.16666666666669</v>
      </c>
      <c r="K67" s="540">
        <v>349.8</v>
      </c>
      <c r="L67" s="540">
        <v>335</v>
      </c>
      <c r="M67" s="540">
        <v>72.110110000000006</v>
      </c>
    </row>
    <row r="68" spans="1:13">
      <c r="A68" s="254">
        <v>58</v>
      </c>
      <c r="B68" s="567" t="s">
        <v>60</v>
      </c>
      <c r="C68" s="540">
        <v>91.2</v>
      </c>
      <c r="D68" s="541">
        <v>93.233333333333348</v>
      </c>
      <c r="E68" s="541">
        <v>86.616666666666703</v>
      </c>
      <c r="F68" s="541">
        <v>82.03333333333336</v>
      </c>
      <c r="G68" s="541">
        <v>75.416666666666714</v>
      </c>
      <c r="H68" s="541">
        <v>97.816666666666691</v>
      </c>
      <c r="I68" s="541">
        <v>104.43333333333334</v>
      </c>
      <c r="J68" s="541">
        <v>109.01666666666668</v>
      </c>
      <c r="K68" s="540">
        <v>99.85</v>
      </c>
      <c r="L68" s="540">
        <v>88.65</v>
      </c>
      <c r="M68" s="540">
        <v>1842.0558100000001</v>
      </c>
    </row>
    <row r="69" spans="1:13">
      <c r="A69" s="254">
        <v>59</v>
      </c>
      <c r="B69" s="567" t="s">
        <v>61</v>
      </c>
      <c r="C69" s="540">
        <v>84.3</v>
      </c>
      <c r="D69" s="541">
        <v>89.84999999999998</v>
      </c>
      <c r="E69" s="541">
        <v>78.299999999999955</v>
      </c>
      <c r="F69" s="541">
        <v>72.299999999999969</v>
      </c>
      <c r="G69" s="541">
        <v>60.749999999999943</v>
      </c>
      <c r="H69" s="541">
        <v>95.849999999999966</v>
      </c>
      <c r="I69" s="541">
        <v>107.4</v>
      </c>
      <c r="J69" s="541">
        <v>113.39999999999998</v>
      </c>
      <c r="K69" s="540">
        <v>101.4</v>
      </c>
      <c r="L69" s="540">
        <v>83.85</v>
      </c>
      <c r="M69" s="540">
        <v>659.63703999999996</v>
      </c>
    </row>
    <row r="70" spans="1:13">
      <c r="A70" s="254">
        <v>60</v>
      </c>
      <c r="B70" s="567" t="s">
        <v>311</v>
      </c>
      <c r="C70" s="540">
        <v>23.35</v>
      </c>
      <c r="D70" s="541">
        <v>24.516666666666669</v>
      </c>
      <c r="E70" s="541">
        <v>21.433333333333337</v>
      </c>
      <c r="F70" s="541">
        <v>19.516666666666669</v>
      </c>
      <c r="G70" s="541">
        <v>16.433333333333337</v>
      </c>
      <c r="H70" s="541">
        <v>26.433333333333337</v>
      </c>
      <c r="I70" s="541">
        <v>29.516666666666673</v>
      </c>
      <c r="J70" s="541">
        <v>31.433333333333337</v>
      </c>
      <c r="K70" s="540">
        <v>27.6</v>
      </c>
      <c r="L70" s="540">
        <v>22.6</v>
      </c>
      <c r="M70" s="540">
        <v>1170.6611700000001</v>
      </c>
    </row>
    <row r="71" spans="1:13">
      <c r="A71" s="254">
        <v>61</v>
      </c>
      <c r="B71" s="567" t="s">
        <v>62</v>
      </c>
      <c r="C71" s="540">
        <v>1499</v>
      </c>
      <c r="D71" s="541">
        <v>1506.4833333333333</v>
      </c>
      <c r="E71" s="541">
        <v>1480.0666666666666</v>
      </c>
      <c r="F71" s="541">
        <v>1461.1333333333332</v>
      </c>
      <c r="G71" s="541">
        <v>1434.7166666666665</v>
      </c>
      <c r="H71" s="541">
        <v>1525.4166666666667</v>
      </c>
      <c r="I71" s="541">
        <v>1551.8333333333333</v>
      </c>
      <c r="J71" s="541">
        <v>1570.7666666666669</v>
      </c>
      <c r="K71" s="540">
        <v>1532.9</v>
      </c>
      <c r="L71" s="540">
        <v>1487.55</v>
      </c>
      <c r="M71" s="540">
        <v>5.8990900000000002</v>
      </c>
    </row>
    <row r="72" spans="1:13">
      <c r="A72" s="254">
        <v>62</v>
      </c>
      <c r="B72" s="567" t="s">
        <v>312</v>
      </c>
      <c r="C72" s="540">
        <v>5206.6000000000004</v>
      </c>
      <c r="D72" s="541">
        <v>5191.2166666666672</v>
      </c>
      <c r="E72" s="541">
        <v>5132.4333333333343</v>
      </c>
      <c r="F72" s="541">
        <v>5058.2666666666673</v>
      </c>
      <c r="G72" s="541">
        <v>4999.4833333333345</v>
      </c>
      <c r="H72" s="541">
        <v>5265.3833333333341</v>
      </c>
      <c r="I72" s="541">
        <v>5324.166666666667</v>
      </c>
      <c r="J72" s="541">
        <v>5398.3333333333339</v>
      </c>
      <c r="K72" s="540">
        <v>5250</v>
      </c>
      <c r="L72" s="540">
        <v>5117.05</v>
      </c>
      <c r="M72" s="540">
        <v>0.27150000000000002</v>
      </c>
    </row>
    <row r="73" spans="1:13">
      <c r="A73" s="254">
        <v>63</v>
      </c>
      <c r="B73" s="567" t="s">
        <v>65</v>
      </c>
      <c r="C73" s="540">
        <v>741.25</v>
      </c>
      <c r="D73" s="541">
        <v>747.65</v>
      </c>
      <c r="E73" s="541">
        <v>731.9</v>
      </c>
      <c r="F73" s="541">
        <v>722.55</v>
      </c>
      <c r="G73" s="541">
        <v>706.8</v>
      </c>
      <c r="H73" s="541">
        <v>757</v>
      </c>
      <c r="I73" s="541">
        <v>772.75</v>
      </c>
      <c r="J73" s="541">
        <v>782.1</v>
      </c>
      <c r="K73" s="540">
        <v>763.4</v>
      </c>
      <c r="L73" s="540">
        <v>738.3</v>
      </c>
      <c r="M73" s="540">
        <v>7.1198499999999996</v>
      </c>
    </row>
    <row r="74" spans="1:13">
      <c r="A74" s="254">
        <v>64</v>
      </c>
      <c r="B74" s="567" t="s">
        <v>313</v>
      </c>
      <c r="C74" s="540">
        <v>339.5</v>
      </c>
      <c r="D74" s="541">
        <v>341.98333333333335</v>
      </c>
      <c r="E74" s="541">
        <v>334.76666666666671</v>
      </c>
      <c r="F74" s="541">
        <v>330.03333333333336</v>
      </c>
      <c r="G74" s="541">
        <v>322.81666666666672</v>
      </c>
      <c r="H74" s="541">
        <v>346.7166666666667</v>
      </c>
      <c r="I74" s="541">
        <v>353.93333333333339</v>
      </c>
      <c r="J74" s="541">
        <v>358.66666666666669</v>
      </c>
      <c r="K74" s="540">
        <v>349.2</v>
      </c>
      <c r="L74" s="540">
        <v>337.25</v>
      </c>
      <c r="M74" s="540">
        <v>1.65652</v>
      </c>
    </row>
    <row r="75" spans="1:13">
      <c r="A75" s="254">
        <v>65</v>
      </c>
      <c r="B75" s="567" t="s">
        <v>64</v>
      </c>
      <c r="C75" s="540">
        <v>135.4</v>
      </c>
      <c r="D75" s="541">
        <v>137.03333333333333</v>
      </c>
      <c r="E75" s="541">
        <v>131.36666666666667</v>
      </c>
      <c r="F75" s="541">
        <v>127.33333333333334</v>
      </c>
      <c r="G75" s="541">
        <v>121.66666666666669</v>
      </c>
      <c r="H75" s="541">
        <v>141.06666666666666</v>
      </c>
      <c r="I75" s="541">
        <v>146.73333333333335</v>
      </c>
      <c r="J75" s="541">
        <v>150.76666666666665</v>
      </c>
      <c r="K75" s="540">
        <v>142.69999999999999</v>
      </c>
      <c r="L75" s="540">
        <v>133</v>
      </c>
      <c r="M75" s="540">
        <v>172.12311</v>
      </c>
    </row>
    <row r="76" spans="1:13" s="13" customFormat="1">
      <c r="A76" s="254">
        <v>66</v>
      </c>
      <c r="B76" s="567" t="s">
        <v>66</v>
      </c>
      <c r="C76" s="540">
        <v>603</v>
      </c>
      <c r="D76" s="541">
        <v>609.63333333333333</v>
      </c>
      <c r="E76" s="541">
        <v>588.41666666666663</v>
      </c>
      <c r="F76" s="541">
        <v>573.83333333333326</v>
      </c>
      <c r="G76" s="541">
        <v>552.61666666666656</v>
      </c>
      <c r="H76" s="541">
        <v>624.2166666666667</v>
      </c>
      <c r="I76" s="541">
        <v>645.43333333333339</v>
      </c>
      <c r="J76" s="541">
        <v>660.01666666666677</v>
      </c>
      <c r="K76" s="540">
        <v>630.85</v>
      </c>
      <c r="L76" s="540">
        <v>595.04999999999995</v>
      </c>
      <c r="M76" s="540">
        <v>29.339210000000001</v>
      </c>
    </row>
    <row r="77" spans="1:13" s="13" customFormat="1">
      <c r="A77" s="254">
        <v>67</v>
      </c>
      <c r="B77" s="567" t="s">
        <v>69</v>
      </c>
      <c r="C77" s="540">
        <v>40.4</v>
      </c>
      <c r="D77" s="541">
        <v>41.083333333333336</v>
      </c>
      <c r="E77" s="541">
        <v>38.916666666666671</v>
      </c>
      <c r="F77" s="541">
        <v>37.433333333333337</v>
      </c>
      <c r="G77" s="541">
        <v>35.266666666666673</v>
      </c>
      <c r="H77" s="541">
        <v>42.56666666666667</v>
      </c>
      <c r="I77" s="541">
        <v>44.733333333333341</v>
      </c>
      <c r="J77" s="541">
        <v>46.216666666666669</v>
      </c>
      <c r="K77" s="540">
        <v>43.25</v>
      </c>
      <c r="L77" s="540">
        <v>39.6</v>
      </c>
      <c r="M77" s="540">
        <v>744.72617000000002</v>
      </c>
    </row>
    <row r="78" spans="1:13" s="13" customFormat="1">
      <c r="A78" s="254">
        <v>68</v>
      </c>
      <c r="B78" s="567" t="s">
        <v>73</v>
      </c>
      <c r="C78" s="540">
        <v>430</v>
      </c>
      <c r="D78" s="541">
        <v>432.76666666666665</v>
      </c>
      <c r="E78" s="541">
        <v>420.73333333333329</v>
      </c>
      <c r="F78" s="541">
        <v>411.46666666666664</v>
      </c>
      <c r="G78" s="541">
        <v>399.43333333333328</v>
      </c>
      <c r="H78" s="541">
        <v>442.0333333333333</v>
      </c>
      <c r="I78" s="541">
        <v>454.06666666666661</v>
      </c>
      <c r="J78" s="541">
        <v>463.33333333333331</v>
      </c>
      <c r="K78" s="540">
        <v>444.8</v>
      </c>
      <c r="L78" s="540">
        <v>423.5</v>
      </c>
      <c r="M78" s="540">
        <v>244.46305000000001</v>
      </c>
    </row>
    <row r="79" spans="1:13" s="13" customFormat="1">
      <c r="A79" s="254">
        <v>69</v>
      </c>
      <c r="B79" s="567" t="s">
        <v>740</v>
      </c>
      <c r="C79" s="540">
        <v>9783.25</v>
      </c>
      <c r="D79" s="541">
        <v>9726.75</v>
      </c>
      <c r="E79" s="541">
        <v>9603.5</v>
      </c>
      <c r="F79" s="541">
        <v>9423.75</v>
      </c>
      <c r="G79" s="541">
        <v>9300.5</v>
      </c>
      <c r="H79" s="541">
        <v>9906.5</v>
      </c>
      <c r="I79" s="541">
        <v>10029.75</v>
      </c>
      <c r="J79" s="541">
        <v>10209.5</v>
      </c>
      <c r="K79" s="540">
        <v>9850</v>
      </c>
      <c r="L79" s="540">
        <v>9547</v>
      </c>
      <c r="M79" s="540">
        <v>9.0039999999999995E-2</v>
      </c>
    </row>
    <row r="80" spans="1:13" s="13" customFormat="1">
      <c r="A80" s="254">
        <v>70</v>
      </c>
      <c r="B80" s="567" t="s">
        <v>68</v>
      </c>
      <c r="C80" s="540">
        <v>581.35</v>
      </c>
      <c r="D80" s="541">
        <v>584.2833333333333</v>
      </c>
      <c r="E80" s="541">
        <v>572.56666666666661</v>
      </c>
      <c r="F80" s="541">
        <v>563.7833333333333</v>
      </c>
      <c r="G80" s="541">
        <v>552.06666666666661</v>
      </c>
      <c r="H80" s="541">
        <v>593.06666666666661</v>
      </c>
      <c r="I80" s="541">
        <v>604.7833333333333</v>
      </c>
      <c r="J80" s="541">
        <v>613.56666666666661</v>
      </c>
      <c r="K80" s="540">
        <v>596</v>
      </c>
      <c r="L80" s="540">
        <v>575.5</v>
      </c>
      <c r="M80" s="540">
        <v>191.06404000000001</v>
      </c>
    </row>
    <row r="81" spans="1:13" s="13" customFormat="1">
      <c r="A81" s="254">
        <v>71</v>
      </c>
      <c r="B81" s="567" t="s">
        <v>70</v>
      </c>
      <c r="C81" s="540">
        <v>404</v>
      </c>
      <c r="D81" s="541">
        <v>408.4666666666667</v>
      </c>
      <c r="E81" s="541">
        <v>397.13333333333338</v>
      </c>
      <c r="F81" s="541">
        <v>390.26666666666671</v>
      </c>
      <c r="G81" s="541">
        <v>378.93333333333339</v>
      </c>
      <c r="H81" s="541">
        <v>415.33333333333337</v>
      </c>
      <c r="I81" s="541">
        <v>426.66666666666663</v>
      </c>
      <c r="J81" s="541">
        <v>433.53333333333336</v>
      </c>
      <c r="K81" s="540">
        <v>419.8</v>
      </c>
      <c r="L81" s="540">
        <v>401.6</v>
      </c>
      <c r="M81" s="540">
        <v>48.341560000000001</v>
      </c>
    </row>
    <row r="82" spans="1:13" s="13" customFormat="1">
      <c r="A82" s="254">
        <v>72</v>
      </c>
      <c r="B82" s="567" t="s">
        <v>314</v>
      </c>
      <c r="C82" s="540">
        <v>868.7</v>
      </c>
      <c r="D82" s="541">
        <v>876.53333333333342</v>
      </c>
      <c r="E82" s="541">
        <v>850.21666666666681</v>
      </c>
      <c r="F82" s="541">
        <v>831.73333333333335</v>
      </c>
      <c r="G82" s="541">
        <v>805.41666666666674</v>
      </c>
      <c r="H82" s="541">
        <v>895.01666666666688</v>
      </c>
      <c r="I82" s="541">
        <v>921.33333333333348</v>
      </c>
      <c r="J82" s="541">
        <v>939.81666666666695</v>
      </c>
      <c r="K82" s="540">
        <v>902.85</v>
      </c>
      <c r="L82" s="540">
        <v>858.05</v>
      </c>
      <c r="M82" s="540">
        <v>1.37507</v>
      </c>
    </row>
    <row r="83" spans="1:13" s="13" customFormat="1">
      <c r="A83" s="254">
        <v>73</v>
      </c>
      <c r="B83" s="567" t="s">
        <v>315</v>
      </c>
      <c r="C83" s="540">
        <v>238.25</v>
      </c>
      <c r="D83" s="541">
        <v>239.55000000000004</v>
      </c>
      <c r="E83" s="541">
        <v>234.75000000000009</v>
      </c>
      <c r="F83" s="541">
        <v>231.25000000000006</v>
      </c>
      <c r="G83" s="541">
        <v>226.4500000000001</v>
      </c>
      <c r="H83" s="541">
        <v>243.05000000000007</v>
      </c>
      <c r="I83" s="541">
        <v>247.85000000000002</v>
      </c>
      <c r="J83" s="541">
        <v>251.35000000000005</v>
      </c>
      <c r="K83" s="540">
        <v>244.35</v>
      </c>
      <c r="L83" s="540">
        <v>236.05</v>
      </c>
      <c r="M83" s="540">
        <v>9.8059700000000003</v>
      </c>
    </row>
    <row r="84" spans="1:13" s="13" customFormat="1">
      <c r="A84" s="254">
        <v>74</v>
      </c>
      <c r="B84" s="567" t="s">
        <v>316</v>
      </c>
      <c r="C84" s="540">
        <v>178.3</v>
      </c>
      <c r="D84" s="541">
        <v>178.23333333333335</v>
      </c>
      <c r="E84" s="541">
        <v>175.56666666666669</v>
      </c>
      <c r="F84" s="541">
        <v>172.83333333333334</v>
      </c>
      <c r="G84" s="541">
        <v>170.16666666666669</v>
      </c>
      <c r="H84" s="541">
        <v>180.9666666666667</v>
      </c>
      <c r="I84" s="541">
        <v>183.63333333333333</v>
      </c>
      <c r="J84" s="541">
        <v>186.3666666666667</v>
      </c>
      <c r="K84" s="540">
        <v>180.9</v>
      </c>
      <c r="L84" s="540">
        <v>175.5</v>
      </c>
      <c r="M84" s="540">
        <v>3.2791899999999998</v>
      </c>
    </row>
    <row r="85" spans="1:13" s="13" customFormat="1">
      <c r="A85" s="254">
        <v>75</v>
      </c>
      <c r="B85" s="567" t="s">
        <v>317</v>
      </c>
      <c r="C85" s="540">
        <v>4698.05</v>
      </c>
      <c r="D85" s="541">
        <v>4696.0166666666664</v>
      </c>
      <c r="E85" s="541">
        <v>4607.0333333333328</v>
      </c>
      <c r="F85" s="541">
        <v>4516.0166666666664</v>
      </c>
      <c r="G85" s="541">
        <v>4427.0333333333328</v>
      </c>
      <c r="H85" s="541">
        <v>4787.0333333333328</v>
      </c>
      <c r="I85" s="541">
        <v>4876.0166666666664</v>
      </c>
      <c r="J85" s="541">
        <v>4967.0333333333328</v>
      </c>
      <c r="K85" s="540">
        <v>4785</v>
      </c>
      <c r="L85" s="540">
        <v>4605</v>
      </c>
      <c r="M85" s="540">
        <v>0.53012000000000004</v>
      </c>
    </row>
    <row r="86" spans="1:13" s="13" customFormat="1">
      <c r="A86" s="254">
        <v>76</v>
      </c>
      <c r="B86" s="567" t="s">
        <v>318</v>
      </c>
      <c r="C86" s="540">
        <v>814.5</v>
      </c>
      <c r="D86" s="541">
        <v>831.1</v>
      </c>
      <c r="E86" s="541">
        <v>793.40000000000009</v>
      </c>
      <c r="F86" s="541">
        <v>772.30000000000007</v>
      </c>
      <c r="G86" s="541">
        <v>734.60000000000014</v>
      </c>
      <c r="H86" s="541">
        <v>852.2</v>
      </c>
      <c r="I86" s="541">
        <v>889.90000000000009</v>
      </c>
      <c r="J86" s="541">
        <v>911</v>
      </c>
      <c r="K86" s="540">
        <v>868.8</v>
      </c>
      <c r="L86" s="540">
        <v>810</v>
      </c>
      <c r="M86" s="540">
        <v>2.1291199999999999</v>
      </c>
    </row>
    <row r="87" spans="1:13" s="13" customFormat="1">
      <c r="A87" s="254">
        <v>77</v>
      </c>
      <c r="B87" s="567" t="s">
        <v>231</v>
      </c>
      <c r="C87" s="540">
        <v>1192.25</v>
      </c>
      <c r="D87" s="541">
        <v>1198.6666666666667</v>
      </c>
      <c r="E87" s="541">
        <v>1178.3333333333335</v>
      </c>
      <c r="F87" s="541">
        <v>1164.4166666666667</v>
      </c>
      <c r="G87" s="541">
        <v>1144.0833333333335</v>
      </c>
      <c r="H87" s="541">
        <v>1212.5833333333335</v>
      </c>
      <c r="I87" s="541">
        <v>1232.916666666667</v>
      </c>
      <c r="J87" s="541">
        <v>1246.8333333333335</v>
      </c>
      <c r="K87" s="540">
        <v>1219</v>
      </c>
      <c r="L87" s="540">
        <v>1184.75</v>
      </c>
      <c r="M87" s="540">
        <v>0.71135999999999999</v>
      </c>
    </row>
    <row r="88" spans="1:13" s="13" customFormat="1">
      <c r="A88" s="254">
        <v>78</v>
      </c>
      <c r="B88" s="567" t="s">
        <v>319</v>
      </c>
      <c r="C88" s="540">
        <v>76.05</v>
      </c>
      <c r="D88" s="541">
        <v>76.316666666666663</v>
      </c>
      <c r="E88" s="541">
        <v>72.783333333333331</v>
      </c>
      <c r="F88" s="541">
        <v>69.516666666666666</v>
      </c>
      <c r="G88" s="541">
        <v>65.983333333333334</v>
      </c>
      <c r="H88" s="541">
        <v>79.583333333333329</v>
      </c>
      <c r="I88" s="541">
        <v>83.11666666666666</v>
      </c>
      <c r="J88" s="541">
        <v>86.383333333333326</v>
      </c>
      <c r="K88" s="540">
        <v>79.849999999999994</v>
      </c>
      <c r="L88" s="540">
        <v>73.05</v>
      </c>
      <c r="M88" s="540">
        <v>92.92013</v>
      </c>
    </row>
    <row r="89" spans="1:13" s="13" customFormat="1">
      <c r="A89" s="254">
        <v>79</v>
      </c>
      <c r="B89" s="567" t="s">
        <v>71</v>
      </c>
      <c r="C89" s="540">
        <v>15581.45</v>
      </c>
      <c r="D89" s="541">
        <v>15693.85</v>
      </c>
      <c r="E89" s="541">
        <v>15388.7</v>
      </c>
      <c r="F89" s="541">
        <v>15195.95</v>
      </c>
      <c r="G89" s="541">
        <v>14890.800000000001</v>
      </c>
      <c r="H89" s="541">
        <v>15886.6</v>
      </c>
      <c r="I89" s="541">
        <v>16191.749999999998</v>
      </c>
      <c r="J89" s="541">
        <v>16384.5</v>
      </c>
      <c r="K89" s="540">
        <v>15999</v>
      </c>
      <c r="L89" s="540">
        <v>15501.1</v>
      </c>
      <c r="M89" s="540">
        <v>0.54003000000000001</v>
      </c>
    </row>
    <row r="90" spans="1:13" s="13" customFormat="1">
      <c r="A90" s="254">
        <v>80</v>
      </c>
      <c r="B90" s="567" t="s">
        <v>320</v>
      </c>
      <c r="C90" s="540">
        <v>281.5</v>
      </c>
      <c r="D90" s="541">
        <v>280.75</v>
      </c>
      <c r="E90" s="541">
        <v>274.5</v>
      </c>
      <c r="F90" s="541">
        <v>267.5</v>
      </c>
      <c r="G90" s="541">
        <v>261.25</v>
      </c>
      <c r="H90" s="541">
        <v>287.75</v>
      </c>
      <c r="I90" s="541">
        <v>294</v>
      </c>
      <c r="J90" s="541">
        <v>301</v>
      </c>
      <c r="K90" s="540">
        <v>287</v>
      </c>
      <c r="L90" s="540">
        <v>273.75</v>
      </c>
      <c r="M90" s="540">
        <v>1.47217</v>
      </c>
    </row>
    <row r="91" spans="1:13" s="13" customFormat="1">
      <c r="A91" s="254">
        <v>81</v>
      </c>
      <c r="B91" s="567" t="s">
        <v>74</v>
      </c>
      <c r="C91" s="540">
        <v>3331.2</v>
      </c>
      <c r="D91" s="541">
        <v>3344.7333333333336</v>
      </c>
      <c r="E91" s="541">
        <v>3306.4666666666672</v>
      </c>
      <c r="F91" s="541">
        <v>3281.7333333333336</v>
      </c>
      <c r="G91" s="541">
        <v>3243.4666666666672</v>
      </c>
      <c r="H91" s="541">
        <v>3369.4666666666672</v>
      </c>
      <c r="I91" s="541">
        <v>3407.7333333333336</v>
      </c>
      <c r="J91" s="541">
        <v>3432.4666666666672</v>
      </c>
      <c r="K91" s="540">
        <v>3383</v>
      </c>
      <c r="L91" s="540">
        <v>3320</v>
      </c>
      <c r="M91" s="540">
        <v>7.6567600000000002</v>
      </c>
    </row>
    <row r="92" spans="1:13" s="13" customFormat="1">
      <c r="A92" s="254">
        <v>82</v>
      </c>
      <c r="B92" s="567" t="s">
        <v>321</v>
      </c>
      <c r="C92" s="540">
        <v>488.35</v>
      </c>
      <c r="D92" s="541">
        <v>489.93333333333339</v>
      </c>
      <c r="E92" s="541">
        <v>482.06666666666678</v>
      </c>
      <c r="F92" s="541">
        <v>475.78333333333336</v>
      </c>
      <c r="G92" s="541">
        <v>467.91666666666674</v>
      </c>
      <c r="H92" s="541">
        <v>496.21666666666681</v>
      </c>
      <c r="I92" s="541">
        <v>504.08333333333337</v>
      </c>
      <c r="J92" s="541">
        <v>510.36666666666684</v>
      </c>
      <c r="K92" s="540">
        <v>497.8</v>
      </c>
      <c r="L92" s="540">
        <v>483.65</v>
      </c>
      <c r="M92" s="540">
        <v>0.86780999999999997</v>
      </c>
    </row>
    <row r="93" spans="1:13" s="13" customFormat="1">
      <c r="A93" s="254">
        <v>83</v>
      </c>
      <c r="B93" s="567" t="s">
        <v>322</v>
      </c>
      <c r="C93" s="540">
        <v>231.65</v>
      </c>
      <c r="D93" s="541">
        <v>234.20000000000002</v>
      </c>
      <c r="E93" s="541">
        <v>228.45000000000005</v>
      </c>
      <c r="F93" s="541">
        <v>225.25000000000003</v>
      </c>
      <c r="G93" s="541">
        <v>219.50000000000006</v>
      </c>
      <c r="H93" s="541">
        <v>237.40000000000003</v>
      </c>
      <c r="I93" s="541">
        <v>243.14999999999998</v>
      </c>
      <c r="J93" s="541">
        <v>246.35000000000002</v>
      </c>
      <c r="K93" s="540">
        <v>239.95</v>
      </c>
      <c r="L93" s="540">
        <v>231</v>
      </c>
      <c r="M93" s="540">
        <v>1.47272</v>
      </c>
    </row>
    <row r="94" spans="1:13" s="13" customFormat="1">
      <c r="A94" s="254">
        <v>84</v>
      </c>
      <c r="B94" s="567" t="s">
        <v>80</v>
      </c>
      <c r="C94" s="540">
        <v>611.4</v>
      </c>
      <c r="D94" s="541">
        <v>615.66666666666663</v>
      </c>
      <c r="E94" s="541">
        <v>603.88333333333321</v>
      </c>
      <c r="F94" s="541">
        <v>596.36666666666656</v>
      </c>
      <c r="G94" s="541">
        <v>584.58333333333314</v>
      </c>
      <c r="H94" s="541">
        <v>623.18333333333328</v>
      </c>
      <c r="I94" s="541">
        <v>634.96666666666681</v>
      </c>
      <c r="J94" s="541">
        <v>642.48333333333335</v>
      </c>
      <c r="K94" s="540">
        <v>627.45000000000005</v>
      </c>
      <c r="L94" s="540">
        <v>608.15</v>
      </c>
      <c r="M94" s="540">
        <v>4.1802299999999999</v>
      </c>
    </row>
    <row r="95" spans="1:13" s="13" customFormat="1">
      <c r="A95" s="254">
        <v>85</v>
      </c>
      <c r="B95" s="567" t="s">
        <v>323</v>
      </c>
      <c r="C95" s="540">
        <v>1957.4</v>
      </c>
      <c r="D95" s="541">
        <v>1949.1333333333332</v>
      </c>
      <c r="E95" s="541">
        <v>1928.2666666666664</v>
      </c>
      <c r="F95" s="541">
        <v>1899.1333333333332</v>
      </c>
      <c r="G95" s="541">
        <v>1878.2666666666664</v>
      </c>
      <c r="H95" s="541">
        <v>1978.2666666666664</v>
      </c>
      <c r="I95" s="541">
        <v>1999.1333333333332</v>
      </c>
      <c r="J95" s="541">
        <v>2028.2666666666664</v>
      </c>
      <c r="K95" s="540">
        <v>1970</v>
      </c>
      <c r="L95" s="540">
        <v>1920</v>
      </c>
      <c r="M95" s="540">
        <v>0.29149999999999998</v>
      </c>
    </row>
    <row r="96" spans="1:13" s="13" customFormat="1">
      <c r="A96" s="254">
        <v>86</v>
      </c>
      <c r="B96" s="567" t="s">
        <v>785</v>
      </c>
      <c r="C96" s="540">
        <v>224.8</v>
      </c>
      <c r="D96" s="541">
        <v>226.23333333333335</v>
      </c>
      <c r="E96" s="541">
        <v>218.66666666666669</v>
      </c>
      <c r="F96" s="541">
        <v>212.53333333333333</v>
      </c>
      <c r="G96" s="541">
        <v>204.96666666666667</v>
      </c>
      <c r="H96" s="541">
        <v>232.3666666666667</v>
      </c>
      <c r="I96" s="541">
        <v>239.93333333333337</v>
      </c>
      <c r="J96" s="541">
        <v>246.06666666666672</v>
      </c>
      <c r="K96" s="540">
        <v>233.8</v>
      </c>
      <c r="L96" s="540">
        <v>220.1</v>
      </c>
      <c r="M96" s="540">
        <v>2.8163299999999998</v>
      </c>
    </row>
    <row r="97" spans="1:13" s="13" customFormat="1">
      <c r="A97" s="254">
        <v>87</v>
      </c>
      <c r="B97" s="567" t="s">
        <v>75</v>
      </c>
      <c r="C97" s="540">
        <v>452.4</v>
      </c>
      <c r="D97" s="541">
        <v>455.25</v>
      </c>
      <c r="E97" s="541">
        <v>444.2</v>
      </c>
      <c r="F97" s="541">
        <v>436</v>
      </c>
      <c r="G97" s="541">
        <v>424.95</v>
      </c>
      <c r="H97" s="541">
        <v>463.45</v>
      </c>
      <c r="I97" s="541">
        <v>474.49999999999994</v>
      </c>
      <c r="J97" s="541">
        <v>482.7</v>
      </c>
      <c r="K97" s="540">
        <v>466.3</v>
      </c>
      <c r="L97" s="540">
        <v>447.05</v>
      </c>
      <c r="M97" s="540">
        <v>32.832430000000002</v>
      </c>
    </row>
    <row r="98" spans="1:13" s="13" customFormat="1">
      <c r="A98" s="254">
        <v>88</v>
      </c>
      <c r="B98" s="567" t="s">
        <v>324</v>
      </c>
      <c r="C98" s="540">
        <v>515.5</v>
      </c>
      <c r="D98" s="541">
        <v>514.80000000000007</v>
      </c>
      <c r="E98" s="541">
        <v>507.05000000000018</v>
      </c>
      <c r="F98" s="541">
        <v>498.60000000000014</v>
      </c>
      <c r="G98" s="541">
        <v>490.85000000000025</v>
      </c>
      <c r="H98" s="541">
        <v>523.25000000000011</v>
      </c>
      <c r="I98" s="541">
        <v>530.99999999999989</v>
      </c>
      <c r="J98" s="541">
        <v>539.45000000000005</v>
      </c>
      <c r="K98" s="540">
        <v>522.54999999999995</v>
      </c>
      <c r="L98" s="540">
        <v>506.35</v>
      </c>
      <c r="M98" s="540">
        <v>6.1945399999999999</v>
      </c>
    </row>
    <row r="99" spans="1:13" s="13" customFormat="1">
      <c r="A99" s="254">
        <v>89</v>
      </c>
      <c r="B99" s="567" t="s">
        <v>76</v>
      </c>
      <c r="C99" s="540">
        <v>160</v>
      </c>
      <c r="D99" s="541">
        <v>162.48333333333332</v>
      </c>
      <c r="E99" s="541">
        <v>155.76666666666665</v>
      </c>
      <c r="F99" s="541">
        <v>151.53333333333333</v>
      </c>
      <c r="G99" s="541">
        <v>144.81666666666666</v>
      </c>
      <c r="H99" s="541">
        <v>166.71666666666664</v>
      </c>
      <c r="I99" s="541">
        <v>173.43333333333328</v>
      </c>
      <c r="J99" s="541">
        <v>177.66666666666663</v>
      </c>
      <c r="K99" s="540">
        <v>169.2</v>
      </c>
      <c r="L99" s="540">
        <v>158.25</v>
      </c>
      <c r="M99" s="540">
        <v>322.82645000000002</v>
      </c>
    </row>
    <row r="100" spans="1:13" s="13" customFormat="1">
      <c r="A100" s="254">
        <v>90</v>
      </c>
      <c r="B100" s="567" t="s">
        <v>325</v>
      </c>
      <c r="C100" s="540">
        <v>486.95</v>
      </c>
      <c r="D100" s="541">
        <v>485.06666666666666</v>
      </c>
      <c r="E100" s="541">
        <v>468.93333333333334</v>
      </c>
      <c r="F100" s="541">
        <v>450.91666666666669</v>
      </c>
      <c r="G100" s="541">
        <v>434.78333333333336</v>
      </c>
      <c r="H100" s="541">
        <v>503.08333333333331</v>
      </c>
      <c r="I100" s="541">
        <v>519.2166666666667</v>
      </c>
      <c r="J100" s="541">
        <v>537.23333333333335</v>
      </c>
      <c r="K100" s="540">
        <v>501.2</v>
      </c>
      <c r="L100" s="540">
        <v>467.05</v>
      </c>
      <c r="M100" s="540">
        <v>5.0945799999999997</v>
      </c>
    </row>
    <row r="101" spans="1:13">
      <c r="A101" s="254">
        <v>91</v>
      </c>
      <c r="B101" s="567" t="s">
        <v>326</v>
      </c>
      <c r="C101" s="540">
        <v>342.85</v>
      </c>
      <c r="D101" s="541">
        <v>356.36666666666662</v>
      </c>
      <c r="E101" s="541">
        <v>314.58333333333326</v>
      </c>
      <c r="F101" s="541">
        <v>286.31666666666666</v>
      </c>
      <c r="G101" s="541">
        <v>244.5333333333333</v>
      </c>
      <c r="H101" s="541">
        <v>384.63333333333321</v>
      </c>
      <c r="I101" s="541">
        <v>426.41666666666663</v>
      </c>
      <c r="J101" s="541">
        <v>454.68333333333317</v>
      </c>
      <c r="K101" s="540">
        <v>398.15</v>
      </c>
      <c r="L101" s="540">
        <v>328.1</v>
      </c>
      <c r="M101" s="540">
        <v>15.88653</v>
      </c>
    </row>
    <row r="102" spans="1:13">
      <c r="A102" s="254">
        <v>92</v>
      </c>
      <c r="B102" s="567" t="s">
        <v>327</v>
      </c>
      <c r="C102" s="540">
        <v>547.5</v>
      </c>
      <c r="D102" s="541">
        <v>553.83333333333337</v>
      </c>
      <c r="E102" s="541">
        <v>535.7166666666667</v>
      </c>
      <c r="F102" s="541">
        <v>523.93333333333328</v>
      </c>
      <c r="G102" s="541">
        <v>505.81666666666661</v>
      </c>
      <c r="H102" s="541">
        <v>565.61666666666679</v>
      </c>
      <c r="I102" s="541">
        <v>583.73333333333335</v>
      </c>
      <c r="J102" s="541">
        <v>595.51666666666688</v>
      </c>
      <c r="K102" s="540">
        <v>571.95000000000005</v>
      </c>
      <c r="L102" s="540">
        <v>542.04999999999995</v>
      </c>
      <c r="M102" s="540">
        <v>4.9116400000000002</v>
      </c>
    </row>
    <row r="103" spans="1:13">
      <c r="A103" s="254">
        <v>93</v>
      </c>
      <c r="B103" s="567" t="s">
        <v>77</v>
      </c>
      <c r="C103" s="540">
        <v>128.80000000000001</v>
      </c>
      <c r="D103" s="541">
        <v>129.98333333333332</v>
      </c>
      <c r="E103" s="541">
        <v>126.76666666666665</v>
      </c>
      <c r="F103" s="541">
        <v>124.73333333333333</v>
      </c>
      <c r="G103" s="541">
        <v>121.51666666666667</v>
      </c>
      <c r="H103" s="541">
        <v>132.01666666666665</v>
      </c>
      <c r="I103" s="541">
        <v>135.23333333333329</v>
      </c>
      <c r="J103" s="541">
        <v>137.26666666666662</v>
      </c>
      <c r="K103" s="540">
        <v>133.19999999999999</v>
      </c>
      <c r="L103" s="540">
        <v>127.95</v>
      </c>
      <c r="M103" s="540">
        <v>17.898849999999999</v>
      </c>
    </row>
    <row r="104" spans="1:13">
      <c r="A104" s="254">
        <v>94</v>
      </c>
      <c r="B104" s="567" t="s">
        <v>328</v>
      </c>
      <c r="C104" s="540">
        <v>1586.8</v>
      </c>
      <c r="D104" s="541">
        <v>1592.2666666666667</v>
      </c>
      <c r="E104" s="541">
        <v>1559.5333333333333</v>
      </c>
      <c r="F104" s="541">
        <v>1532.2666666666667</v>
      </c>
      <c r="G104" s="541">
        <v>1499.5333333333333</v>
      </c>
      <c r="H104" s="541">
        <v>1619.5333333333333</v>
      </c>
      <c r="I104" s="541">
        <v>1652.2666666666664</v>
      </c>
      <c r="J104" s="541">
        <v>1679.5333333333333</v>
      </c>
      <c r="K104" s="540">
        <v>1625</v>
      </c>
      <c r="L104" s="540">
        <v>1565</v>
      </c>
      <c r="M104" s="540">
        <v>1.8668100000000001</v>
      </c>
    </row>
    <row r="105" spans="1:13">
      <c r="A105" s="254">
        <v>95</v>
      </c>
      <c r="B105" s="567" t="s">
        <v>329</v>
      </c>
      <c r="C105" s="540">
        <v>21.6</v>
      </c>
      <c r="D105" s="541">
        <v>23.2</v>
      </c>
      <c r="E105" s="541">
        <v>20</v>
      </c>
      <c r="F105" s="541">
        <v>18.400000000000002</v>
      </c>
      <c r="G105" s="541">
        <v>15.200000000000003</v>
      </c>
      <c r="H105" s="541">
        <v>24.799999999999997</v>
      </c>
      <c r="I105" s="541">
        <v>27.999999999999993</v>
      </c>
      <c r="J105" s="541">
        <v>29.599999999999994</v>
      </c>
      <c r="K105" s="540">
        <v>26.4</v>
      </c>
      <c r="L105" s="540">
        <v>21.6</v>
      </c>
      <c r="M105" s="540">
        <v>1380.4543699999999</v>
      </c>
    </row>
    <row r="106" spans="1:13">
      <c r="A106" s="254">
        <v>96</v>
      </c>
      <c r="B106" s="567" t="s">
        <v>330</v>
      </c>
      <c r="C106" s="540">
        <v>571.1</v>
      </c>
      <c r="D106" s="541">
        <v>571.69999999999993</v>
      </c>
      <c r="E106" s="541">
        <v>550.49999999999989</v>
      </c>
      <c r="F106" s="541">
        <v>529.9</v>
      </c>
      <c r="G106" s="541">
        <v>508.69999999999993</v>
      </c>
      <c r="H106" s="541">
        <v>592.29999999999984</v>
      </c>
      <c r="I106" s="541">
        <v>613.49999999999989</v>
      </c>
      <c r="J106" s="541">
        <v>634.0999999999998</v>
      </c>
      <c r="K106" s="540">
        <v>592.9</v>
      </c>
      <c r="L106" s="540">
        <v>551.1</v>
      </c>
      <c r="M106" s="540">
        <v>25.458030000000001</v>
      </c>
    </row>
    <row r="107" spans="1:13">
      <c r="A107" s="254">
        <v>97</v>
      </c>
      <c r="B107" s="567" t="s">
        <v>331</v>
      </c>
      <c r="C107" s="540">
        <v>317.2</v>
      </c>
      <c r="D107" s="541">
        <v>315.71666666666664</v>
      </c>
      <c r="E107" s="541">
        <v>311.48333333333329</v>
      </c>
      <c r="F107" s="541">
        <v>305.76666666666665</v>
      </c>
      <c r="G107" s="541">
        <v>301.5333333333333</v>
      </c>
      <c r="H107" s="541">
        <v>321.43333333333328</v>
      </c>
      <c r="I107" s="541">
        <v>325.66666666666663</v>
      </c>
      <c r="J107" s="541">
        <v>331.38333333333327</v>
      </c>
      <c r="K107" s="540">
        <v>319.95</v>
      </c>
      <c r="L107" s="540">
        <v>310</v>
      </c>
      <c r="M107" s="540">
        <v>1.81477</v>
      </c>
    </row>
    <row r="108" spans="1:13">
      <c r="A108" s="254">
        <v>98</v>
      </c>
      <c r="B108" s="567" t="s">
        <v>79</v>
      </c>
      <c r="C108" s="540">
        <v>485.35</v>
      </c>
      <c r="D108" s="541">
        <v>488.36666666666662</v>
      </c>
      <c r="E108" s="541">
        <v>471.98333333333323</v>
      </c>
      <c r="F108" s="541">
        <v>458.61666666666662</v>
      </c>
      <c r="G108" s="541">
        <v>442.23333333333323</v>
      </c>
      <c r="H108" s="541">
        <v>501.73333333333323</v>
      </c>
      <c r="I108" s="541">
        <v>518.11666666666656</v>
      </c>
      <c r="J108" s="541">
        <v>531.48333333333323</v>
      </c>
      <c r="K108" s="540">
        <v>504.75</v>
      </c>
      <c r="L108" s="540">
        <v>475</v>
      </c>
      <c r="M108" s="540">
        <v>18.41113</v>
      </c>
    </row>
    <row r="109" spans="1:13">
      <c r="A109" s="254">
        <v>99</v>
      </c>
      <c r="B109" s="567" t="s">
        <v>332</v>
      </c>
      <c r="C109" s="540">
        <v>3845.65</v>
      </c>
      <c r="D109" s="541">
        <v>3891.5499999999997</v>
      </c>
      <c r="E109" s="541">
        <v>3759.0999999999995</v>
      </c>
      <c r="F109" s="541">
        <v>3672.5499999999997</v>
      </c>
      <c r="G109" s="541">
        <v>3540.0999999999995</v>
      </c>
      <c r="H109" s="541">
        <v>3978.0999999999995</v>
      </c>
      <c r="I109" s="541">
        <v>4110.5499999999993</v>
      </c>
      <c r="J109" s="541">
        <v>4197.0999999999995</v>
      </c>
      <c r="K109" s="540">
        <v>4024</v>
      </c>
      <c r="L109" s="540">
        <v>3805</v>
      </c>
      <c r="M109" s="540">
        <v>0.19683</v>
      </c>
    </row>
    <row r="110" spans="1:13">
      <c r="A110" s="254">
        <v>100</v>
      </c>
      <c r="B110" s="567" t="s">
        <v>333</v>
      </c>
      <c r="C110" s="540">
        <v>172.95</v>
      </c>
      <c r="D110" s="541">
        <v>173.21666666666667</v>
      </c>
      <c r="E110" s="541">
        <v>171.98333333333335</v>
      </c>
      <c r="F110" s="541">
        <v>171.01666666666668</v>
      </c>
      <c r="G110" s="541">
        <v>169.78333333333336</v>
      </c>
      <c r="H110" s="541">
        <v>174.18333333333334</v>
      </c>
      <c r="I110" s="541">
        <v>175.41666666666663</v>
      </c>
      <c r="J110" s="541">
        <v>176.38333333333333</v>
      </c>
      <c r="K110" s="540">
        <v>174.45</v>
      </c>
      <c r="L110" s="540">
        <v>172.25</v>
      </c>
      <c r="M110" s="540">
        <v>1.1395599999999999</v>
      </c>
    </row>
    <row r="111" spans="1:13">
      <c r="A111" s="254">
        <v>101</v>
      </c>
      <c r="B111" s="567" t="s">
        <v>334</v>
      </c>
      <c r="C111" s="540">
        <v>234.85</v>
      </c>
      <c r="D111" s="541">
        <v>233.93333333333331</v>
      </c>
      <c r="E111" s="541">
        <v>229.91666666666663</v>
      </c>
      <c r="F111" s="541">
        <v>224.98333333333332</v>
      </c>
      <c r="G111" s="541">
        <v>220.96666666666664</v>
      </c>
      <c r="H111" s="541">
        <v>238.86666666666662</v>
      </c>
      <c r="I111" s="541">
        <v>242.88333333333333</v>
      </c>
      <c r="J111" s="541">
        <v>247.81666666666661</v>
      </c>
      <c r="K111" s="540">
        <v>237.95</v>
      </c>
      <c r="L111" s="540">
        <v>229</v>
      </c>
      <c r="M111" s="540">
        <v>7.1449100000000003</v>
      </c>
    </row>
    <row r="112" spans="1:13">
      <c r="A112" s="254">
        <v>102</v>
      </c>
      <c r="B112" s="567" t="s">
        <v>335</v>
      </c>
      <c r="C112" s="540">
        <v>96.65</v>
      </c>
      <c r="D112" s="541">
        <v>97.666666666666671</v>
      </c>
      <c r="E112" s="541">
        <v>94.63333333333334</v>
      </c>
      <c r="F112" s="541">
        <v>92.616666666666674</v>
      </c>
      <c r="G112" s="541">
        <v>89.583333333333343</v>
      </c>
      <c r="H112" s="541">
        <v>99.683333333333337</v>
      </c>
      <c r="I112" s="541">
        <v>102.71666666666667</v>
      </c>
      <c r="J112" s="541">
        <v>104.73333333333333</v>
      </c>
      <c r="K112" s="540">
        <v>100.7</v>
      </c>
      <c r="L112" s="540">
        <v>95.65</v>
      </c>
      <c r="M112" s="540">
        <v>10.06246</v>
      </c>
    </row>
    <row r="113" spans="1:13">
      <c r="A113" s="254">
        <v>103</v>
      </c>
      <c r="B113" s="567" t="s">
        <v>336</v>
      </c>
      <c r="C113" s="540">
        <v>589.6</v>
      </c>
      <c r="D113" s="541">
        <v>589.2833333333333</v>
      </c>
      <c r="E113" s="541">
        <v>583.56666666666661</v>
      </c>
      <c r="F113" s="541">
        <v>577.5333333333333</v>
      </c>
      <c r="G113" s="541">
        <v>571.81666666666661</v>
      </c>
      <c r="H113" s="541">
        <v>595.31666666666661</v>
      </c>
      <c r="I113" s="541">
        <v>601.0333333333333</v>
      </c>
      <c r="J113" s="541">
        <v>607.06666666666661</v>
      </c>
      <c r="K113" s="540">
        <v>595</v>
      </c>
      <c r="L113" s="540">
        <v>583.25</v>
      </c>
      <c r="M113" s="540">
        <v>0.39942</v>
      </c>
    </row>
    <row r="114" spans="1:13">
      <c r="A114" s="254">
        <v>104</v>
      </c>
      <c r="B114" s="567" t="s">
        <v>81</v>
      </c>
      <c r="C114" s="540">
        <v>530.35</v>
      </c>
      <c r="D114" s="541">
        <v>527.91666666666663</v>
      </c>
      <c r="E114" s="541">
        <v>520.23333333333323</v>
      </c>
      <c r="F114" s="541">
        <v>510.11666666666656</v>
      </c>
      <c r="G114" s="541">
        <v>502.43333333333317</v>
      </c>
      <c r="H114" s="541">
        <v>538.0333333333333</v>
      </c>
      <c r="I114" s="541">
        <v>545.7166666666667</v>
      </c>
      <c r="J114" s="541">
        <v>555.83333333333337</v>
      </c>
      <c r="K114" s="540">
        <v>535.6</v>
      </c>
      <c r="L114" s="540">
        <v>517.79999999999995</v>
      </c>
      <c r="M114" s="540">
        <v>86.541989999999998</v>
      </c>
    </row>
    <row r="115" spans="1:13">
      <c r="A115" s="254">
        <v>105</v>
      </c>
      <c r="B115" s="567" t="s">
        <v>82</v>
      </c>
      <c r="C115" s="540">
        <v>807.35</v>
      </c>
      <c r="D115" s="541">
        <v>810.6</v>
      </c>
      <c r="E115" s="541">
        <v>795.75</v>
      </c>
      <c r="F115" s="541">
        <v>784.15</v>
      </c>
      <c r="G115" s="541">
        <v>769.3</v>
      </c>
      <c r="H115" s="541">
        <v>822.2</v>
      </c>
      <c r="I115" s="541">
        <v>837.05000000000018</v>
      </c>
      <c r="J115" s="541">
        <v>848.65000000000009</v>
      </c>
      <c r="K115" s="540">
        <v>825.45</v>
      </c>
      <c r="L115" s="540">
        <v>799</v>
      </c>
      <c r="M115" s="540">
        <v>38.344430000000003</v>
      </c>
    </row>
    <row r="116" spans="1:13">
      <c r="A116" s="254">
        <v>106</v>
      </c>
      <c r="B116" s="567" t="s">
        <v>232</v>
      </c>
      <c r="C116" s="540">
        <v>164.45</v>
      </c>
      <c r="D116" s="541">
        <v>165.06666666666663</v>
      </c>
      <c r="E116" s="541">
        <v>162.78333333333327</v>
      </c>
      <c r="F116" s="541">
        <v>161.11666666666665</v>
      </c>
      <c r="G116" s="541">
        <v>158.83333333333329</v>
      </c>
      <c r="H116" s="541">
        <v>166.73333333333326</v>
      </c>
      <c r="I116" s="541">
        <v>169.01666666666662</v>
      </c>
      <c r="J116" s="541">
        <v>170.68333333333325</v>
      </c>
      <c r="K116" s="540">
        <v>167.35</v>
      </c>
      <c r="L116" s="540">
        <v>163.4</v>
      </c>
      <c r="M116" s="540">
        <v>16.999020000000002</v>
      </c>
    </row>
    <row r="117" spans="1:13">
      <c r="A117" s="254">
        <v>107</v>
      </c>
      <c r="B117" s="567" t="s">
        <v>83</v>
      </c>
      <c r="C117" s="540">
        <v>139.25</v>
      </c>
      <c r="D117" s="541">
        <v>139.9</v>
      </c>
      <c r="E117" s="541">
        <v>136.60000000000002</v>
      </c>
      <c r="F117" s="541">
        <v>133.95000000000002</v>
      </c>
      <c r="G117" s="541">
        <v>130.65000000000003</v>
      </c>
      <c r="H117" s="541">
        <v>142.55000000000001</v>
      </c>
      <c r="I117" s="541">
        <v>145.85000000000002</v>
      </c>
      <c r="J117" s="541">
        <v>148.5</v>
      </c>
      <c r="K117" s="540">
        <v>143.19999999999999</v>
      </c>
      <c r="L117" s="540">
        <v>137.25</v>
      </c>
      <c r="M117" s="540">
        <v>229.4478</v>
      </c>
    </row>
    <row r="118" spans="1:13">
      <c r="A118" s="254">
        <v>108</v>
      </c>
      <c r="B118" s="567" t="s">
        <v>337</v>
      </c>
      <c r="C118" s="540">
        <v>363.05</v>
      </c>
      <c r="D118" s="541">
        <v>365.09999999999997</v>
      </c>
      <c r="E118" s="541">
        <v>356.49999999999994</v>
      </c>
      <c r="F118" s="541">
        <v>349.95</v>
      </c>
      <c r="G118" s="541">
        <v>341.34999999999997</v>
      </c>
      <c r="H118" s="541">
        <v>371.64999999999992</v>
      </c>
      <c r="I118" s="541">
        <v>380.24999999999994</v>
      </c>
      <c r="J118" s="541">
        <v>386.7999999999999</v>
      </c>
      <c r="K118" s="540">
        <v>373.7</v>
      </c>
      <c r="L118" s="540">
        <v>358.55</v>
      </c>
      <c r="M118" s="540">
        <v>3.1443699999999999</v>
      </c>
    </row>
    <row r="119" spans="1:13">
      <c r="A119" s="254">
        <v>109</v>
      </c>
      <c r="B119" s="567" t="s">
        <v>825</v>
      </c>
      <c r="C119" s="540">
        <v>2570.25</v>
      </c>
      <c r="D119" s="541">
        <v>2586.4166666666665</v>
      </c>
      <c r="E119" s="541">
        <v>2527.9333333333329</v>
      </c>
      <c r="F119" s="541">
        <v>2485.6166666666663</v>
      </c>
      <c r="G119" s="541">
        <v>2427.1333333333328</v>
      </c>
      <c r="H119" s="541">
        <v>2628.7333333333331</v>
      </c>
      <c r="I119" s="541">
        <v>2687.2166666666667</v>
      </c>
      <c r="J119" s="541">
        <v>2729.5333333333333</v>
      </c>
      <c r="K119" s="540">
        <v>2644.9</v>
      </c>
      <c r="L119" s="540">
        <v>2544.1</v>
      </c>
      <c r="M119" s="540">
        <v>2.09259</v>
      </c>
    </row>
    <row r="120" spans="1:13">
      <c r="A120" s="254">
        <v>110</v>
      </c>
      <c r="B120" s="567" t="s">
        <v>84</v>
      </c>
      <c r="C120" s="540">
        <v>1554.8</v>
      </c>
      <c r="D120" s="541">
        <v>1560.3999999999999</v>
      </c>
      <c r="E120" s="541">
        <v>1541.3999999999996</v>
      </c>
      <c r="F120" s="541">
        <v>1527.9999999999998</v>
      </c>
      <c r="G120" s="541">
        <v>1508.9999999999995</v>
      </c>
      <c r="H120" s="541">
        <v>1573.7999999999997</v>
      </c>
      <c r="I120" s="541">
        <v>1592.8000000000002</v>
      </c>
      <c r="J120" s="541">
        <v>1606.1999999999998</v>
      </c>
      <c r="K120" s="540">
        <v>1579.4</v>
      </c>
      <c r="L120" s="540">
        <v>1547</v>
      </c>
      <c r="M120" s="540">
        <v>3.6305999999999998</v>
      </c>
    </row>
    <row r="121" spans="1:13">
      <c r="A121" s="254">
        <v>111</v>
      </c>
      <c r="B121" s="567" t="s">
        <v>85</v>
      </c>
      <c r="C121" s="540">
        <v>568.95000000000005</v>
      </c>
      <c r="D121" s="541">
        <v>570.98333333333335</v>
      </c>
      <c r="E121" s="541">
        <v>554.4666666666667</v>
      </c>
      <c r="F121" s="541">
        <v>539.98333333333335</v>
      </c>
      <c r="G121" s="541">
        <v>523.4666666666667</v>
      </c>
      <c r="H121" s="541">
        <v>585.4666666666667</v>
      </c>
      <c r="I121" s="541">
        <v>601.98333333333335</v>
      </c>
      <c r="J121" s="541">
        <v>616.4666666666667</v>
      </c>
      <c r="K121" s="540">
        <v>587.5</v>
      </c>
      <c r="L121" s="540">
        <v>556.5</v>
      </c>
      <c r="M121" s="540">
        <v>98.805800000000005</v>
      </c>
    </row>
    <row r="122" spans="1:13">
      <c r="A122" s="254">
        <v>112</v>
      </c>
      <c r="B122" s="567" t="s">
        <v>233</v>
      </c>
      <c r="C122" s="540">
        <v>768.4</v>
      </c>
      <c r="D122" s="541">
        <v>773.63333333333333</v>
      </c>
      <c r="E122" s="541">
        <v>758.26666666666665</v>
      </c>
      <c r="F122" s="541">
        <v>748.13333333333333</v>
      </c>
      <c r="G122" s="541">
        <v>732.76666666666665</v>
      </c>
      <c r="H122" s="541">
        <v>783.76666666666665</v>
      </c>
      <c r="I122" s="541">
        <v>799.13333333333321</v>
      </c>
      <c r="J122" s="541">
        <v>809.26666666666665</v>
      </c>
      <c r="K122" s="540">
        <v>789</v>
      </c>
      <c r="L122" s="540">
        <v>763.5</v>
      </c>
      <c r="M122" s="540">
        <v>3.2743500000000001</v>
      </c>
    </row>
    <row r="123" spans="1:13">
      <c r="A123" s="254">
        <v>113</v>
      </c>
      <c r="B123" s="567" t="s">
        <v>338</v>
      </c>
      <c r="C123" s="540">
        <v>687.9</v>
      </c>
      <c r="D123" s="541">
        <v>690.30000000000007</v>
      </c>
      <c r="E123" s="541">
        <v>672.60000000000014</v>
      </c>
      <c r="F123" s="541">
        <v>657.30000000000007</v>
      </c>
      <c r="G123" s="541">
        <v>639.60000000000014</v>
      </c>
      <c r="H123" s="541">
        <v>705.60000000000014</v>
      </c>
      <c r="I123" s="541">
        <v>723.30000000000018</v>
      </c>
      <c r="J123" s="541">
        <v>738.60000000000014</v>
      </c>
      <c r="K123" s="540">
        <v>708</v>
      </c>
      <c r="L123" s="540">
        <v>675</v>
      </c>
      <c r="M123" s="540">
        <v>0.91913</v>
      </c>
    </row>
    <row r="124" spans="1:13">
      <c r="A124" s="254">
        <v>114</v>
      </c>
      <c r="B124" s="567" t="s">
        <v>234</v>
      </c>
      <c r="C124" s="540">
        <v>396.65</v>
      </c>
      <c r="D124" s="541">
        <v>397.61666666666662</v>
      </c>
      <c r="E124" s="541">
        <v>392.73333333333323</v>
      </c>
      <c r="F124" s="541">
        <v>388.81666666666661</v>
      </c>
      <c r="G124" s="541">
        <v>383.93333333333322</v>
      </c>
      <c r="H124" s="541">
        <v>401.53333333333325</v>
      </c>
      <c r="I124" s="541">
        <v>406.41666666666657</v>
      </c>
      <c r="J124" s="541">
        <v>410.33333333333326</v>
      </c>
      <c r="K124" s="540">
        <v>402.5</v>
      </c>
      <c r="L124" s="540">
        <v>393.7</v>
      </c>
      <c r="M124" s="540">
        <v>16.0867</v>
      </c>
    </row>
    <row r="125" spans="1:13">
      <c r="A125" s="254">
        <v>115</v>
      </c>
      <c r="B125" s="567" t="s">
        <v>86</v>
      </c>
      <c r="C125" s="540">
        <v>769.7</v>
      </c>
      <c r="D125" s="541">
        <v>769.33333333333337</v>
      </c>
      <c r="E125" s="541">
        <v>753.66666666666674</v>
      </c>
      <c r="F125" s="541">
        <v>737.63333333333333</v>
      </c>
      <c r="G125" s="541">
        <v>721.9666666666667</v>
      </c>
      <c r="H125" s="541">
        <v>785.36666666666679</v>
      </c>
      <c r="I125" s="541">
        <v>801.03333333333353</v>
      </c>
      <c r="J125" s="541">
        <v>817.06666666666683</v>
      </c>
      <c r="K125" s="540">
        <v>785</v>
      </c>
      <c r="L125" s="540">
        <v>753.3</v>
      </c>
      <c r="M125" s="540">
        <v>8.3326399999999996</v>
      </c>
    </row>
    <row r="126" spans="1:13">
      <c r="A126" s="254">
        <v>116</v>
      </c>
      <c r="B126" s="567" t="s">
        <v>339</v>
      </c>
      <c r="C126" s="540">
        <v>595.35</v>
      </c>
      <c r="D126" s="541">
        <v>601.76666666666677</v>
      </c>
      <c r="E126" s="541">
        <v>583.58333333333348</v>
      </c>
      <c r="F126" s="541">
        <v>571.81666666666672</v>
      </c>
      <c r="G126" s="541">
        <v>553.63333333333344</v>
      </c>
      <c r="H126" s="541">
        <v>613.53333333333353</v>
      </c>
      <c r="I126" s="541">
        <v>631.7166666666667</v>
      </c>
      <c r="J126" s="541">
        <v>643.48333333333358</v>
      </c>
      <c r="K126" s="540">
        <v>619.95000000000005</v>
      </c>
      <c r="L126" s="540">
        <v>590</v>
      </c>
      <c r="M126" s="540">
        <v>3.8420999999999998</v>
      </c>
    </row>
    <row r="127" spans="1:13">
      <c r="A127" s="254">
        <v>117</v>
      </c>
      <c r="B127" s="567" t="s">
        <v>340</v>
      </c>
      <c r="C127" s="540">
        <v>91.8</v>
      </c>
      <c r="D127" s="541">
        <v>92.100000000000009</v>
      </c>
      <c r="E127" s="541">
        <v>89.200000000000017</v>
      </c>
      <c r="F127" s="541">
        <v>86.600000000000009</v>
      </c>
      <c r="G127" s="541">
        <v>83.700000000000017</v>
      </c>
      <c r="H127" s="541">
        <v>94.700000000000017</v>
      </c>
      <c r="I127" s="541">
        <v>97.600000000000023</v>
      </c>
      <c r="J127" s="541">
        <v>100.20000000000002</v>
      </c>
      <c r="K127" s="540">
        <v>95</v>
      </c>
      <c r="L127" s="540">
        <v>89.5</v>
      </c>
      <c r="M127" s="540">
        <v>9.73874</v>
      </c>
    </row>
    <row r="128" spans="1:13">
      <c r="A128" s="254">
        <v>118</v>
      </c>
      <c r="B128" s="567" t="s">
        <v>341</v>
      </c>
      <c r="C128" s="540">
        <v>115</v>
      </c>
      <c r="D128" s="541">
        <v>115.63333333333333</v>
      </c>
      <c r="E128" s="541">
        <v>112.86666666666665</v>
      </c>
      <c r="F128" s="541">
        <v>110.73333333333332</v>
      </c>
      <c r="G128" s="541">
        <v>107.96666666666664</v>
      </c>
      <c r="H128" s="541">
        <v>117.76666666666665</v>
      </c>
      <c r="I128" s="541">
        <v>120.53333333333333</v>
      </c>
      <c r="J128" s="541">
        <v>122.66666666666666</v>
      </c>
      <c r="K128" s="540">
        <v>118.4</v>
      </c>
      <c r="L128" s="540">
        <v>113.5</v>
      </c>
      <c r="M128" s="540">
        <v>13.428229999999999</v>
      </c>
    </row>
    <row r="129" spans="1:13">
      <c r="A129" s="254">
        <v>119</v>
      </c>
      <c r="B129" s="567" t="s">
        <v>342</v>
      </c>
      <c r="C129" s="540">
        <v>463.05</v>
      </c>
      <c r="D129" s="541">
        <v>465.5333333333333</v>
      </c>
      <c r="E129" s="541">
        <v>456.31666666666661</v>
      </c>
      <c r="F129" s="541">
        <v>449.58333333333331</v>
      </c>
      <c r="G129" s="541">
        <v>440.36666666666662</v>
      </c>
      <c r="H129" s="541">
        <v>472.26666666666659</v>
      </c>
      <c r="I129" s="541">
        <v>481.48333333333329</v>
      </c>
      <c r="J129" s="541">
        <v>488.21666666666658</v>
      </c>
      <c r="K129" s="540">
        <v>474.75</v>
      </c>
      <c r="L129" s="540">
        <v>458.8</v>
      </c>
      <c r="M129" s="540">
        <v>1.61382</v>
      </c>
    </row>
    <row r="130" spans="1:13">
      <c r="A130" s="254">
        <v>120</v>
      </c>
      <c r="B130" s="567" t="s">
        <v>92</v>
      </c>
      <c r="C130" s="540">
        <v>300.60000000000002</v>
      </c>
      <c r="D130" s="541">
        <v>301.55</v>
      </c>
      <c r="E130" s="541">
        <v>292.10000000000002</v>
      </c>
      <c r="F130" s="541">
        <v>283.60000000000002</v>
      </c>
      <c r="G130" s="541">
        <v>274.15000000000003</v>
      </c>
      <c r="H130" s="541">
        <v>310.05</v>
      </c>
      <c r="I130" s="541">
        <v>319.49999999999994</v>
      </c>
      <c r="J130" s="541">
        <v>328</v>
      </c>
      <c r="K130" s="540">
        <v>311</v>
      </c>
      <c r="L130" s="540">
        <v>293.05</v>
      </c>
      <c r="M130" s="540">
        <v>205.51419999999999</v>
      </c>
    </row>
    <row r="131" spans="1:13">
      <c r="A131" s="254">
        <v>121</v>
      </c>
      <c r="B131" s="567" t="s">
        <v>87</v>
      </c>
      <c r="C131" s="540">
        <v>513.45000000000005</v>
      </c>
      <c r="D131" s="541">
        <v>512.1</v>
      </c>
      <c r="E131" s="541">
        <v>509.20000000000005</v>
      </c>
      <c r="F131" s="541">
        <v>504.95000000000005</v>
      </c>
      <c r="G131" s="541">
        <v>502.05000000000007</v>
      </c>
      <c r="H131" s="541">
        <v>516.35</v>
      </c>
      <c r="I131" s="541">
        <v>519.24999999999989</v>
      </c>
      <c r="J131" s="541">
        <v>523.5</v>
      </c>
      <c r="K131" s="540">
        <v>515</v>
      </c>
      <c r="L131" s="540">
        <v>507.85</v>
      </c>
      <c r="M131" s="540">
        <v>138.49233000000001</v>
      </c>
    </row>
    <row r="132" spans="1:13">
      <c r="A132" s="254">
        <v>122</v>
      </c>
      <c r="B132" s="567" t="s">
        <v>235</v>
      </c>
      <c r="C132" s="540">
        <v>1476.3</v>
      </c>
      <c r="D132" s="541">
        <v>1479.2666666666664</v>
      </c>
      <c r="E132" s="541">
        <v>1463.6333333333328</v>
      </c>
      <c r="F132" s="541">
        <v>1450.9666666666662</v>
      </c>
      <c r="G132" s="541">
        <v>1435.3333333333326</v>
      </c>
      <c r="H132" s="541">
        <v>1491.9333333333329</v>
      </c>
      <c r="I132" s="541">
        <v>1507.5666666666666</v>
      </c>
      <c r="J132" s="541">
        <v>1520.2333333333331</v>
      </c>
      <c r="K132" s="540">
        <v>1494.9</v>
      </c>
      <c r="L132" s="540">
        <v>1466.6</v>
      </c>
      <c r="M132" s="540">
        <v>1.4853700000000001</v>
      </c>
    </row>
    <row r="133" spans="1:13">
      <c r="A133" s="254">
        <v>123</v>
      </c>
      <c r="B133" s="567" t="s">
        <v>343</v>
      </c>
      <c r="C133" s="540">
        <v>1280.05</v>
      </c>
      <c r="D133" s="541">
        <v>1277.9166666666667</v>
      </c>
      <c r="E133" s="541">
        <v>1243.8333333333335</v>
      </c>
      <c r="F133" s="541">
        <v>1207.6166666666668</v>
      </c>
      <c r="G133" s="541">
        <v>1173.5333333333335</v>
      </c>
      <c r="H133" s="541">
        <v>1314.1333333333334</v>
      </c>
      <c r="I133" s="541">
        <v>1348.2166666666669</v>
      </c>
      <c r="J133" s="541">
        <v>1384.4333333333334</v>
      </c>
      <c r="K133" s="540">
        <v>1312</v>
      </c>
      <c r="L133" s="540">
        <v>1241.7</v>
      </c>
      <c r="M133" s="540">
        <v>7.3422099999999997</v>
      </c>
    </row>
    <row r="134" spans="1:13">
      <c r="A134" s="254">
        <v>124</v>
      </c>
      <c r="B134" s="567" t="s">
        <v>344</v>
      </c>
      <c r="C134" s="540">
        <v>152.1</v>
      </c>
      <c r="D134" s="541">
        <v>151.76666666666668</v>
      </c>
      <c r="E134" s="541">
        <v>149.53333333333336</v>
      </c>
      <c r="F134" s="541">
        <v>146.96666666666667</v>
      </c>
      <c r="G134" s="541">
        <v>144.73333333333335</v>
      </c>
      <c r="H134" s="541">
        <v>154.33333333333337</v>
      </c>
      <c r="I134" s="541">
        <v>156.56666666666666</v>
      </c>
      <c r="J134" s="541">
        <v>159.13333333333338</v>
      </c>
      <c r="K134" s="540">
        <v>154</v>
      </c>
      <c r="L134" s="540">
        <v>149.19999999999999</v>
      </c>
      <c r="M134" s="540">
        <v>14.285819999999999</v>
      </c>
    </row>
    <row r="135" spans="1:13">
      <c r="A135" s="254">
        <v>125</v>
      </c>
      <c r="B135" s="567" t="s">
        <v>839</v>
      </c>
      <c r="C135" s="540">
        <v>357.05</v>
      </c>
      <c r="D135" s="541">
        <v>359.41666666666669</v>
      </c>
      <c r="E135" s="541">
        <v>343.83333333333337</v>
      </c>
      <c r="F135" s="541">
        <v>330.61666666666667</v>
      </c>
      <c r="G135" s="541">
        <v>315.03333333333336</v>
      </c>
      <c r="H135" s="541">
        <v>372.63333333333338</v>
      </c>
      <c r="I135" s="541">
        <v>388.21666666666675</v>
      </c>
      <c r="J135" s="541">
        <v>401.43333333333339</v>
      </c>
      <c r="K135" s="540">
        <v>375</v>
      </c>
      <c r="L135" s="540">
        <v>346.2</v>
      </c>
      <c r="M135" s="540">
        <v>28.77948</v>
      </c>
    </row>
    <row r="136" spans="1:13">
      <c r="A136" s="254">
        <v>126</v>
      </c>
      <c r="B136" s="567" t="s">
        <v>741</v>
      </c>
      <c r="C136" s="540">
        <v>728.2</v>
      </c>
      <c r="D136" s="541">
        <v>730.13333333333333</v>
      </c>
      <c r="E136" s="541">
        <v>720.31666666666661</v>
      </c>
      <c r="F136" s="541">
        <v>712.43333333333328</v>
      </c>
      <c r="G136" s="541">
        <v>702.61666666666656</v>
      </c>
      <c r="H136" s="541">
        <v>738.01666666666665</v>
      </c>
      <c r="I136" s="541">
        <v>747.83333333333348</v>
      </c>
      <c r="J136" s="541">
        <v>755.7166666666667</v>
      </c>
      <c r="K136" s="540">
        <v>739.95</v>
      </c>
      <c r="L136" s="540">
        <v>722.25</v>
      </c>
      <c r="M136" s="540">
        <v>0.85372000000000003</v>
      </c>
    </row>
    <row r="137" spans="1:13">
      <c r="A137" s="254">
        <v>127</v>
      </c>
      <c r="B137" s="567" t="s">
        <v>346</v>
      </c>
      <c r="C137" s="540">
        <v>583.45000000000005</v>
      </c>
      <c r="D137" s="541">
        <v>577.95000000000005</v>
      </c>
      <c r="E137" s="541">
        <v>566.80000000000007</v>
      </c>
      <c r="F137" s="541">
        <v>550.15</v>
      </c>
      <c r="G137" s="541">
        <v>539</v>
      </c>
      <c r="H137" s="541">
        <v>594.60000000000014</v>
      </c>
      <c r="I137" s="541">
        <v>605.75000000000023</v>
      </c>
      <c r="J137" s="541">
        <v>622.4000000000002</v>
      </c>
      <c r="K137" s="540">
        <v>589.1</v>
      </c>
      <c r="L137" s="540">
        <v>561.29999999999995</v>
      </c>
      <c r="M137" s="540">
        <v>3.7734800000000002</v>
      </c>
    </row>
    <row r="138" spans="1:13">
      <c r="A138" s="254">
        <v>128</v>
      </c>
      <c r="B138" s="567" t="s">
        <v>89</v>
      </c>
      <c r="C138" s="540">
        <v>11.85</v>
      </c>
      <c r="D138" s="541">
        <v>11.949999999999998</v>
      </c>
      <c r="E138" s="541">
        <v>11.699999999999996</v>
      </c>
      <c r="F138" s="541">
        <v>11.549999999999999</v>
      </c>
      <c r="G138" s="541">
        <v>11.299999999999997</v>
      </c>
      <c r="H138" s="541">
        <v>12.099999999999994</v>
      </c>
      <c r="I138" s="541">
        <v>12.349999999999998</v>
      </c>
      <c r="J138" s="541">
        <v>12.499999999999993</v>
      </c>
      <c r="K138" s="540">
        <v>12.2</v>
      </c>
      <c r="L138" s="540">
        <v>11.8</v>
      </c>
      <c r="M138" s="540">
        <v>75.018569999999997</v>
      </c>
    </row>
    <row r="139" spans="1:13">
      <c r="A139" s="254">
        <v>129</v>
      </c>
      <c r="B139" s="567" t="s">
        <v>347</v>
      </c>
      <c r="C139" s="540">
        <v>122.85</v>
      </c>
      <c r="D139" s="541">
        <v>123.84999999999998</v>
      </c>
      <c r="E139" s="541">
        <v>120.09999999999997</v>
      </c>
      <c r="F139" s="541">
        <v>117.34999999999998</v>
      </c>
      <c r="G139" s="541">
        <v>113.59999999999997</v>
      </c>
      <c r="H139" s="541">
        <v>126.59999999999997</v>
      </c>
      <c r="I139" s="541">
        <v>130.35</v>
      </c>
      <c r="J139" s="541">
        <v>133.09999999999997</v>
      </c>
      <c r="K139" s="540">
        <v>127.6</v>
      </c>
      <c r="L139" s="540">
        <v>121.1</v>
      </c>
      <c r="M139" s="540">
        <v>8.9430599999999991</v>
      </c>
    </row>
    <row r="140" spans="1:13">
      <c r="A140" s="254">
        <v>130</v>
      </c>
      <c r="B140" s="567" t="s">
        <v>90</v>
      </c>
      <c r="C140" s="540">
        <v>3523.2</v>
      </c>
      <c r="D140" s="541">
        <v>3539.4</v>
      </c>
      <c r="E140" s="541">
        <v>3473.8</v>
      </c>
      <c r="F140" s="541">
        <v>3424.4</v>
      </c>
      <c r="G140" s="541">
        <v>3358.8</v>
      </c>
      <c r="H140" s="541">
        <v>3588.8</v>
      </c>
      <c r="I140" s="541">
        <v>3654.3999999999996</v>
      </c>
      <c r="J140" s="541">
        <v>3703.8</v>
      </c>
      <c r="K140" s="540">
        <v>3605</v>
      </c>
      <c r="L140" s="540">
        <v>3490</v>
      </c>
      <c r="M140" s="540">
        <v>7.4541599999999999</v>
      </c>
    </row>
    <row r="141" spans="1:13">
      <c r="A141" s="254">
        <v>131</v>
      </c>
      <c r="B141" s="567" t="s">
        <v>348</v>
      </c>
      <c r="C141" s="540">
        <v>19479.25</v>
      </c>
      <c r="D141" s="541">
        <v>19608.383333333335</v>
      </c>
      <c r="E141" s="541">
        <v>19080.866666666669</v>
      </c>
      <c r="F141" s="541">
        <v>18682.483333333334</v>
      </c>
      <c r="G141" s="541">
        <v>18154.966666666667</v>
      </c>
      <c r="H141" s="541">
        <v>20006.76666666667</v>
      </c>
      <c r="I141" s="541">
        <v>20534.28333333334</v>
      </c>
      <c r="J141" s="541">
        <v>20932.666666666672</v>
      </c>
      <c r="K141" s="540">
        <v>20135.900000000001</v>
      </c>
      <c r="L141" s="540">
        <v>19210</v>
      </c>
      <c r="M141" s="540">
        <v>0.59502999999999995</v>
      </c>
    </row>
    <row r="142" spans="1:13">
      <c r="A142" s="254">
        <v>132</v>
      </c>
      <c r="B142" s="567" t="s">
        <v>349</v>
      </c>
      <c r="C142" s="540">
        <v>2428.9</v>
      </c>
      <c r="D142" s="541">
        <v>2438.9666666666667</v>
      </c>
      <c r="E142" s="541">
        <v>2385.9333333333334</v>
      </c>
      <c r="F142" s="541">
        <v>2342.9666666666667</v>
      </c>
      <c r="G142" s="541">
        <v>2289.9333333333334</v>
      </c>
      <c r="H142" s="541">
        <v>2481.9333333333334</v>
      </c>
      <c r="I142" s="541">
        <v>2534.9666666666672</v>
      </c>
      <c r="J142" s="541">
        <v>2577.9333333333334</v>
      </c>
      <c r="K142" s="540">
        <v>2492</v>
      </c>
      <c r="L142" s="540">
        <v>2396</v>
      </c>
      <c r="M142" s="540">
        <v>1.88808</v>
      </c>
    </row>
    <row r="143" spans="1:13">
      <c r="A143" s="254">
        <v>133</v>
      </c>
      <c r="B143" s="567" t="s">
        <v>93</v>
      </c>
      <c r="C143" s="540">
        <v>4681.45</v>
      </c>
      <c r="D143" s="541">
        <v>4646.4833333333336</v>
      </c>
      <c r="E143" s="541">
        <v>4564.9666666666672</v>
      </c>
      <c r="F143" s="541">
        <v>4448.4833333333336</v>
      </c>
      <c r="G143" s="541">
        <v>4366.9666666666672</v>
      </c>
      <c r="H143" s="541">
        <v>4762.9666666666672</v>
      </c>
      <c r="I143" s="541">
        <v>4844.4833333333336</v>
      </c>
      <c r="J143" s="541">
        <v>4960.9666666666672</v>
      </c>
      <c r="K143" s="540">
        <v>4728</v>
      </c>
      <c r="L143" s="540">
        <v>4530</v>
      </c>
      <c r="M143" s="540">
        <v>12.78534</v>
      </c>
    </row>
    <row r="144" spans="1:13">
      <c r="A144" s="254">
        <v>134</v>
      </c>
      <c r="B144" s="567" t="s">
        <v>350</v>
      </c>
      <c r="C144" s="540">
        <v>319.3</v>
      </c>
      <c r="D144" s="541">
        <v>321.18333333333334</v>
      </c>
      <c r="E144" s="541">
        <v>315.11666666666667</v>
      </c>
      <c r="F144" s="541">
        <v>310.93333333333334</v>
      </c>
      <c r="G144" s="541">
        <v>304.86666666666667</v>
      </c>
      <c r="H144" s="541">
        <v>325.36666666666667</v>
      </c>
      <c r="I144" s="541">
        <v>331.43333333333339</v>
      </c>
      <c r="J144" s="541">
        <v>335.61666666666667</v>
      </c>
      <c r="K144" s="540">
        <v>327.25</v>
      </c>
      <c r="L144" s="540">
        <v>317</v>
      </c>
      <c r="M144" s="540">
        <v>2.3281200000000002</v>
      </c>
    </row>
    <row r="145" spans="1:13">
      <c r="A145" s="254">
        <v>135</v>
      </c>
      <c r="B145" s="567" t="s">
        <v>351</v>
      </c>
      <c r="C145" s="540">
        <v>97.15</v>
      </c>
      <c r="D145" s="541">
        <v>97.833333333333329</v>
      </c>
      <c r="E145" s="541">
        <v>95.86666666666666</v>
      </c>
      <c r="F145" s="541">
        <v>94.583333333333329</v>
      </c>
      <c r="G145" s="541">
        <v>92.61666666666666</v>
      </c>
      <c r="H145" s="541">
        <v>99.11666666666666</v>
      </c>
      <c r="I145" s="541">
        <v>101.08333333333333</v>
      </c>
      <c r="J145" s="541">
        <v>102.36666666666666</v>
      </c>
      <c r="K145" s="540">
        <v>99.8</v>
      </c>
      <c r="L145" s="540">
        <v>96.55</v>
      </c>
      <c r="M145" s="540">
        <v>8.1130300000000002</v>
      </c>
    </row>
    <row r="146" spans="1:13">
      <c r="A146" s="254">
        <v>136</v>
      </c>
      <c r="B146" s="567" t="s">
        <v>840</v>
      </c>
      <c r="C146" s="540">
        <v>221.2</v>
      </c>
      <c r="D146" s="541">
        <v>220.41666666666666</v>
      </c>
      <c r="E146" s="541">
        <v>217.83333333333331</v>
      </c>
      <c r="F146" s="541">
        <v>214.46666666666667</v>
      </c>
      <c r="G146" s="541">
        <v>211.88333333333333</v>
      </c>
      <c r="H146" s="541">
        <v>223.7833333333333</v>
      </c>
      <c r="I146" s="541">
        <v>226.36666666666662</v>
      </c>
      <c r="J146" s="541">
        <v>229.73333333333329</v>
      </c>
      <c r="K146" s="540">
        <v>223</v>
      </c>
      <c r="L146" s="540">
        <v>217.05</v>
      </c>
      <c r="M146" s="540">
        <v>3.2469000000000001</v>
      </c>
    </row>
    <row r="147" spans="1:13">
      <c r="A147" s="254">
        <v>137</v>
      </c>
      <c r="B147" s="567" t="s">
        <v>743</v>
      </c>
      <c r="C147" s="540">
        <v>1949.25</v>
      </c>
      <c r="D147" s="541">
        <v>1945.2666666666667</v>
      </c>
      <c r="E147" s="541">
        <v>1815.5333333333333</v>
      </c>
      <c r="F147" s="541">
        <v>1681.8166666666666</v>
      </c>
      <c r="G147" s="541">
        <v>1552.0833333333333</v>
      </c>
      <c r="H147" s="541">
        <v>2078.9833333333336</v>
      </c>
      <c r="I147" s="541">
        <v>2208.7166666666662</v>
      </c>
      <c r="J147" s="541">
        <v>2342.4333333333334</v>
      </c>
      <c r="K147" s="540">
        <v>2075</v>
      </c>
      <c r="L147" s="540">
        <v>1811.55</v>
      </c>
      <c r="M147" s="540">
        <v>4.8868400000000003</v>
      </c>
    </row>
    <row r="148" spans="1:13">
      <c r="A148" s="254">
        <v>138</v>
      </c>
      <c r="B148" s="567" t="s">
        <v>236</v>
      </c>
      <c r="C148" s="540">
        <v>63.25</v>
      </c>
      <c r="D148" s="541">
        <v>63.666666666666664</v>
      </c>
      <c r="E148" s="541">
        <v>62.333333333333329</v>
      </c>
      <c r="F148" s="541">
        <v>61.416666666666664</v>
      </c>
      <c r="G148" s="541">
        <v>60.083333333333329</v>
      </c>
      <c r="H148" s="541">
        <v>64.583333333333329</v>
      </c>
      <c r="I148" s="541">
        <v>65.916666666666657</v>
      </c>
      <c r="J148" s="541">
        <v>66.833333333333329</v>
      </c>
      <c r="K148" s="540">
        <v>65</v>
      </c>
      <c r="L148" s="540">
        <v>62.75</v>
      </c>
      <c r="M148" s="540">
        <v>23.871569999999998</v>
      </c>
    </row>
    <row r="149" spans="1:13">
      <c r="A149" s="254">
        <v>139</v>
      </c>
      <c r="B149" s="567" t="s">
        <v>94</v>
      </c>
      <c r="C149" s="540">
        <v>2584.65</v>
      </c>
      <c r="D149" s="541">
        <v>2600.85</v>
      </c>
      <c r="E149" s="541">
        <v>2553.7999999999997</v>
      </c>
      <c r="F149" s="541">
        <v>2522.9499999999998</v>
      </c>
      <c r="G149" s="541">
        <v>2475.8999999999996</v>
      </c>
      <c r="H149" s="541">
        <v>2631.7</v>
      </c>
      <c r="I149" s="541">
        <v>2678.75</v>
      </c>
      <c r="J149" s="541">
        <v>2709.6</v>
      </c>
      <c r="K149" s="540">
        <v>2647.9</v>
      </c>
      <c r="L149" s="540">
        <v>2570</v>
      </c>
      <c r="M149" s="540">
        <v>15.88781</v>
      </c>
    </row>
    <row r="150" spans="1:13">
      <c r="A150" s="254">
        <v>140</v>
      </c>
      <c r="B150" s="567" t="s">
        <v>352</v>
      </c>
      <c r="C150" s="540">
        <v>163.80000000000001</v>
      </c>
      <c r="D150" s="541">
        <v>165.15</v>
      </c>
      <c r="E150" s="541">
        <v>161.80000000000001</v>
      </c>
      <c r="F150" s="541">
        <v>159.80000000000001</v>
      </c>
      <c r="G150" s="541">
        <v>156.45000000000002</v>
      </c>
      <c r="H150" s="541">
        <v>167.15</v>
      </c>
      <c r="I150" s="541">
        <v>170.49999999999997</v>
      </c>
      <c r="J150" s="541">
        <v>172.5</v>
      </c>
      <c r="K150" s="540">
        <v>168.5</v>
      </c>
      <c r="L150" s="540">
        <v>163.15</v>
      </c>
      <c r="M150" s="540">
        <v>0.60362000000000005</v>
      </c>
    </row>
    <row r="151" spans="1:13">
      <c r="A151" s="254">
        <v>141</v>
      </c>
      <c r="B151" s="567" t="s">
        <v>237</v>
      </c>
      <c r="C151" s="540">
        <v>473.9</v>
      </c>
      <c r="D151" s="541">
        <v>470.46666666666664</v>
      </c>
      <c r="E151" s="541">
        <v>460.98333333333329</v>
      </c>
      <c r="F151" s="541">
        <v>448.06666666666666</v>
      </c>
      <c r="G151" s="541">
        <v>438.58333333333331</v>
      </c>
      <c r="H151" s="541">
        <v>483.38333333333327</v>
      </c>
      <c r="I151" s="541">
        <v>492.86666666666662</v>
      </c>
      <c r="J151" s="541">
        <v>505.78333333333325</v>
      </c>
      <c r="K151" s="540">
        <v>479.95</v>
      </c>
      <c r="L151" s="540">
        <v>457.55</v>
      </c>
      <c r="M151" s="540">
        <v>3.58914</v>
      </c>
    </row>
    <row r="152" spans="1:13">
      <c r="A152" s="254">
        <v>142</v>
      </c>
      <c r="B152" s="567" t="s">
        <v>238</v>
      </c>
      <c r="C152" s="540">
        <v>1395.45</v>
      </c>
      <c r="D152" s="541">
        <v>1405.0666666666666</v>
      </c>
      <c r="E152" s="541">
        <v>1371.8833333333332</v>
      </c>
      <c r="F152" s="541">
        <v>1348.3166666666666</v>
      </c>
      <c r="G152" s="541">
        <v>1315.1333333333332</v>
      </c>
      <c r="H152" s="541">
        <v>1428.6333333333332</v>
      </c>
      <c r="I152" s="541">
        <v>1461.8166666666666</v>
      </c>
      <c r="J152" s="541">
        <v>1485.3833333333332</v>
      </c>
      <c r="K152" s="540">
        <v>1438.25</v>
      </c>
      <c r="L152" s="540">
        <v>1381.5</v>
      </c>
      <c r="M152" s="540">
        <v>1.0230999999999999</v>
      </c>
    </row>
    <row r="153" spans="1:13">
      <c r="A153" s="254">
        <v>143</v>
      </c>
      <c r="B153" s="567" t="s">
        <v>239</v>
      </c>
      <c r="C153" s="540">
        <v>73.650000000000006</v>
      </c>
      <c r="D153" s="541">
        <v>74.716666666666683</v>
      </c>
      <c r="E153" s="541">
        <v>72.233333333333363</v>
      </c>
      <c r="F153" s="541">
        <v>70.816666666666677</v>
      </c>
      <c r="G153" s="541">
        <v>68.333333333333357</v>
      </c>
      <c r="H153" s="541">
        <v>76.133333333333368</v>
      </c>
      <c r="I153" s="541">
        <v>78.616666666666688</v>
      </c>
      <c r="J153" s="541">
        <v>80.033333333333374</v>
      </c>
      <c r="K153" s="540">
        <v>77.2</v>
      </c>
      <c r="L153" s="540">
        <v>73.3</v>
      </c>
      <c r="M153" s="540">
        <v>71.57741</v>
      </c>
    </row>
    <row r="154" spans="1:13">
      <c r="A154" s="254">
        <v>144</v>
      </c>
      <c r="B154" s="567" t="s">
        <v>95</v>
      </c>
      <c r="C154" s="540">
        <v>87.6</v>
      </c>
      <c r="D154" s="541">
        <v>87.5</v>
      </c>
      <c r="E154" s="541">
        <v>85.5</v>
      </c>
      <c r="F154" s="541">
        <v>83.4</v>
      </c>
      <c r="G154" s="541">
        <v>81.400000000000006</v>
      </c>
      <c r="H154" s="541">
        <v>89.6</v>
      </c>
      <c r="I154" s="541">
        <v>91.6</v>
      </c>
      <c r="J154" s="541">
        <v>93.699999999999989</v>
      </c>
      <c r="K154" s="540">
        <v>89.5</v>
      </c>
      <c r="L154" s="540">
        <v>85.4</v>
      </c>
      <c r="M154" s="540">
        <v>20.735309999999998</v>
      </c>
    </row>
    <row r="155" spans="1:13">
      <c r="A155" s="254">
        <v>145</v>
      </c>
      <c r="B155" s="567" t="s">
        <v>353</v>
      </c>
      <c r="C155" s="540">
        <v>569.04999999999995</v>
      </c>
      <c r="D155" s="541">
        <v>572.2166666666667</v>
      </c>
      <c r="E155" s="541">
        <v>562.23333333333335</v>
      </c>
      <c r="F155" s="541">
        <v>555.41666666666663</v>
      </c>
      <c r="G155" s="541">
        <v>545.43333333333328</v>
      </c>
      <c r="H155" s="541">
        <v>579.03333333333342</v>
      </c>
      <c r="I155" s="541">
        <v>589.01666666666677</v>
      </c>
      <c r="J155" s="541">
        <v>595.83333333333348</v>
      </c>
      <c r="K155" s="540">
        <v>582.20000000000005</v>
      </c>
      <c r="L155" s="540">
        <v>565.4</v>
      </c>
      <c r="M155" s="540">
        <v>0.43786999999999998</v>
      </c>
    </row>
    <row r="156" spans="1:13">
      <c r="A156" s="254">
        <v>146</v>
      </c>
      <c r="B156" s="567" t="s">
        <v>96</v>
      </c>
      <c r="C156" s="540">
        <v>1335.95</v>
      </c>
      <c r="D156" s="541">
        <v>1343.8833333333332</v>
      </c>
      <c r="E156" s="541">
        <v>1318.7666666666664</v>
      </c>
      <c r="F156" s="541">
        <v>1301.5833333333333</v>
      </c>
      <c r="G156" s="541">
        <v>1276.4666666666665</v>
      </c>
      <c r="H156" s="541">
        <v>1361.0666666666664</v>
      </c>
      <c r="I156" s="541">
        <v>1386.1833333333332</v>
      </c>
      <c r="J156" s="541">
        <v>1403.3666666666663</v>
      </c>
      <c r="K156" s="540">
        <v>1369</v>
      </c>
      <c r="L156" s="540">
        <v>1326.7</v>
      </c>
      <c r="M156" s="540">
        <v>8.8922500000000007</v>
      </c>
    </row>
    <row r="157" spans="1:13">
      <c r="A157" s="254">
        <v>147</v>
      </c>
      <c r="B157" s="567" t="s">
        <v>97</v>
      </c>
      <c r="C157" s="540">
        <v>204.45</v>
      </c>
      <c r="D157" s="541">
        <v>206.13333333333333</v>
      </c>
      <c r="E157" s="541">
        <v>200.41666666666666</v>
      </c>
      <c r="F157" s="541">
        <v>196.38333333333333</v>
      </c>
      <c r="G157" s="541">
        <v>190.66666666666666</v>
      </c>
      <c r="H157" s="541">
        <v>210.16666666666666</v>
      </c>
      <c r="I157" s="541">
        <v>215.88333333333335</v>
      </c>
      <c r="J157" s="541">
        <v>219.91666666666666</v>
      </c>
      <c r="K157" s="540">
        <v>211.85</v>
      </c>
      <c r="L157" s="540">
        <v>202.1</v>
      </c>
      <c r="M157" s="540">
        <v>49.68674</v>
      </c>
    </row>
    <row r="158" spans="1:13">
      <c r="A158" s="254">
        <v>148</v>
      </c>
      <c r="B158" s="567" t="s">
        <v>355</v>
      </c>
      <c r="C158" s="540">
        <v>295.39999999999998</v>
      </c>
      <c r="D158" s="541">
        <v>295.18333333333334</v>
      </c>
      <c r="E158" s="541">
        <v>290.36666666666667</v>
      </c>
      <c r="F158" s="541">
        <v>285.33333333333331</v>
      </c>
      <c r="G158" s="541">
        <v>280.51666666666665</v>
      </c>
      <c r="H158" s="541">
        <v>300.2166666666667</v>
      </c>
      <c r="I158" s="541">
        <v>305.03333333333342</v>
      </c>
      <c r="J158" s="541">
        <v>310.06666666666672</v>
      </c>
      <c r="K158" s="540">
        <v>300</v>
      </c>
      <c r="L158" s="540">
        <v>290.14999999999998</v>
      </c>
      <c r="M158" s="540">
        <v>2.1017299999999999</v>
      </c>
    </row>
    <row r="159" spans="1:13">
      <c r="A159" s="254">
        <v>149</v>
      </c>
      <c r="B159" s="567" t="s">
        <v>98</v>
      </c>
      <c r="C159" s="540">
        <v>83.45</v>
      </c>
      <c r="D159" s="541">
        <v>84.500000000000014</v>
      </c>
      <c r="E159" s="541">
        <v>81.600000000000023</v>
      </c>
      <c r="F159" s="541">
        <v>79.750000000000014</v>
      </c>
      <c r="G159" s="541">
        <v>76.850000000000023</v>
      </c>
      <c r="H159" s="541">
        <v>86.350000000000023</v>
      </c>
      <c r="I159" s="541">
        <v>89.250000000000028</v>
      </c>
      <c r="J159" s="541">
        <v>91.100000000000023</v>
      </c>
      <c r="K159" s="540">
        <v>87.4</v>
      </c>
      <c r="L159" s="540">
        <v>82.65</v>
      </c>
      <c r="M159" s="540">
        <v>219.97526999999999</v>
      </c>
    </row>
    <row r="160" spans="1:13">
      <c r="A160" s="254">
        <v>150</v>
      </c>
      <c r="B160" s="567" t="s">
        <v>356</v>
      </c>
      <c r="C160" s="540">
        <v>2376.6</v>
      </c>
      <c r="D160" s="541">
        <v>2392.0333333333333</v>
      </c>
      <c r="E160" s="541">
        <v>2354.0666666666666</v>
      </c>
      <c r="F160" s="541">
        <v>2331.5333333333333</v>
      </c>
      <c r="G160" s="541">
        <v>2293.5666666666666</v>
      </c>
      <c r="H160" s="541">
        <v>2414.5666666666666</v>
      </c>
      <c r="I160" s="541">
        <v>2452.5333333333328</v>
      </c>
      <c r="J160" s="541">
        <v>2475.0666666666666</v>
      </c>
      <c r="K160" s="540">
        <v>2430</v>
      </c>
      <c r="L160" s="540">
        <v>2369.5</v>
      </c>
      <c r="M160" s="540">
        <v>0.23141999999999999</v>
      </c>
    </row>
    <row r="161" spans="1:13">
      <c r="A161" s="254">
        <v>151</v>
      </c>
      <c r="B161" s="567" t="s">
        <v>357</v>
      </c>
      <c r="C161" s="540">
        <v>376.1</v>
      </c>
      <c r="D161" s="541">
        <v>382.43333333333334</v>
      </c>
      <c r="E161" s="541">
        <v>366.86666666666667</v>
      </c>
      <c r="F161" s="541">
        <v>357.63333333333333</v>
      </c>
      <c r="G161" s="541">
        <v>342.06666666666666</v>
      </c>
      <c r="H161" s="541">
        <v>391.66666666666669</v>
      </c>
      <c r="I161" s="541">
        <v>407.23333333333341</v>
      </c>
      <c r="J161" s="541">
        <v>416.4666666666667</v>
      </c>
      <c r="K161" s="540">
        <v>398</v>
      </c>
      <c r="L161" s="540">
        <v>373.2</v>
      </c>
      <c r="M161" s="540">
        <v>2.1170399999999998</v>
      </c>
    </row>
    <row r="162" spans="1:13">
      <c r="A162" s="254">
        <v>152</v>
      </c>
      <c r="B162" s="567" t="s">
        <v>358</v>
      </c>
      <c r="C162" s="540">
        <v>649.54999999999995</v>
      </c>
      <c r="D162" s="541">
        <v>653.2166666666667</v>
      </c>
      <c r="E162" s="541">
        <v>641.43333333333339</v>
      </c>
      <c r="F162" s="541">
        <v>633.31666666666672</v>
      </c>
      <c r="G162" s="541">
        <v>621.53333333333342</v>
      </c>
      <c r="H162" s="541">
        <v>661.33333333333337</v>
      </c>
      <c r="I162" s="541">
        <v>673.11666666666667</v>
      </c>
      <c r="J162" s="541">
        <v>681.23333333333335</v>
      </c>
      <c r="K162" s="540">
        <v>665</v>
      </c>
      <c r="L162" s="540">
        <v>645.1</v>
      </c>
      <c r="M162" s="540">
        <v>0.94955000000000001</v>
      </c>
    </row>
    <row r="163" spans="1:13">
      <c r="A163" s="254">
        <v>153</v>
      </c>
      <c r="B163" s="567" t="s">
        <v>359</v>
      </c>
      <c r="C163" s="540">
        <v>96.95</v>
      </c>
      <c r="D163" s="541">
        <v>96.816666666666677</v>
      </c>
      <c r="E163" s="541">
        <v>94.233333333333348</v>
      </c>
      <c r="F163" s="541">
        <v>91.516666666666666</v>
      </c>
      <c r="G163" s="541">
        <v>88.933333333333337</v>
      </c>
      <c r="H163" s="541">
        <v>99.53333333333336</v>
      </c>
      <c r="I163" s="541">
        <v>102.1166666666667</v>
      </c>
      <c r="J163" s="541">
        <v>104.83333333333337</v>
      </c>
      <c r="K163" s="540">
        <v>99.4</v>
      </c>
      <c r="L163" s="540">
        <v>94.1</v>
      </c>
      <c r="M163" s="540">
        <v>58.131950000000003</v>
      </c>
    </row>
    <row r="164" spans="1:13">
      <c r="A164" s="254">
        <v>154</v>
      </c>
      <c r="B164" s="567" t="s">
        <v>360</v>
      </c>
      <c r="C164" s="540">
        <v>158.85</v>
      </c>
      <c r="D164" s="541">
        <v>159.45000000000002</v>
      </c>
      <c r="E164" s="541">
        <v>157.40000000000003</v>
      </c>
      <c r="F164" s="541">
        <v>155.95000000000002</v>
      </c>
      <c r="G164" s="541">
        <v>153.90000000000003</v>
      </c>
      <c r="H164" s="541">
        <v>160.90000000000003</v>
      </c>
      <c r="I164" s="541">
        <v>162.95000000000005</v>
      </c>
      <c r="J164" s="541">
        <v>164.40000000000003</v>
      </c>
      <c r="K164" s="540">
        <v>161.5</v>
      </c>
      <c r="L164" s="540">
        <v>158</v>
      </c>
      <c r="M164" s="540">
        <v>18.037669999999999</v>
      </c>
    </row>
    <row r="165" spans="1:13">
      <c r="A165" s="254">
        <v>155</v>
      </c>
      <c r="B165" s="567" t="s">
        <v>240</v>
      </c>
      <c r="C165" s="540">
        <v>8.15</v>
      </c>
      <c r="D165" s="541">
        <v>8.1666666666666679</v>
      </c>
      <c r="E165" s="541">
        <v>8.033333333333335</v>
      </c>
      <c r="F165" s="541">
        <v>7.9166666666666679</v>
      </c>
      <c r="G165" s="541">
        <v>7.783333333333335</v>
      </c>
      <c r="H165" s="541">
        <v>8.283333333333335</v>
      </c>
      <c r="I165" s="541">
        <v>8.4166666666666679</v>
      </c>
      <c r="J165" s="541">
        <v>8.533333333333335</v>
      </c>
      <c r="K165" s="540">
        <v>8.3000000000000007</v>
      </c>
      <c r="L165" s="540">
        <v>8.0500000000000007</v>
      </c>
      <c r="M165" s="540">
        <v>50.731920000000002</v>
      </c>
    </row>
    <row r="166" spans="1:13">
      <c r="A166" s="254">
        <v>156</v>
      </c>
      <c r="B166" s="567" t="s">
        <v>241</v>
      </c>
      <c r="C166" s="540">
        <v>76.05</v>
      </c>
      <c r="D166" s="541">
        <v>77.083333333333329</v>
      </c>
      <c r="E166" s="541">
        <v>73.966666666666654</v>
      </c>
      <c r="F166" s="541">
        <v>71.883333333333326</v>
      </c>
      <c r="G166" s="541">
        <v>68.766666666666652</v>
      </c>
      <c r="H166" s="541">
        <v>79.166666666666657</v>
      </c>
      <c r="I166" s="541">
        <v>82.283333333333331</v>
      </c>
      <c r="J166" s="541">
        <v>84.36666666666666</v>
      </c>
      <c r="K166" s="540">
        <v>80.2</v>
      </c>
      <c r="L166" s="540">
        <v>75</v>
      </c>
      <c r="M166" s="540">
        <v>41.962989999999998</v>
      </c>
    </row>
    <row r="167" spans="1:13">
      <c r="A167" s="254">
        <v>157</v>
      </c>
      <c r="B167" s="567" t="s">
        <v>99</v>
      </c>
      <c r="C167" s="540">
        <v>145.4</v>
      </c>
      <c r="D167" s="541">
        <v>146.11666666666667</v>
      </c>
      <c r="E167" s="541">
        <v>142.78333333333336</v>
      </c>
      <c r="F167" s="541">
        <v>140.16666666666669</v>
      </c>
      <c r="G167" s="541">
        <v>136.83333333333337</v>
      </c>
      <c r="H167" s="541">
        <v>148.73333333333335</v>
      </c>
      <c r="I167" s="541">
        <v>152.06666666666666</v>
      </c>
      <c r="J167" s="541">
        <v>154.68333333333334</v>
      </c>
      <c r="K167" s="540">
        <v>149.44999999999999</v>
      </c>
      <c r="L167" s="540">
        <v>143.5</v>
      </c>
      <c r="M167" s="540">
        <v>696.53863999999999</v>
      </c>
    </row>
    <row r="168" spans="1:13">
      <c r="A168" s="254">
        <v>158</v>
      </c>
      <c r="B168" s="567" t="s">
        <v>361</v>
      </c>
      <c r="C168" s="540">
        <v>279.7</v>
      </c>
      <c r="D168" s="541">
        <v>280.38333333333333</v>
      </c>
      <c r="E168" s="541">
        <v>273.96666666666664</v>
      </c>
      <c r="F168" s="541">
        <v>268.23333333333329</v>
      </c>
      <c r="G168" s="541">
        <v>261.81666666666661</v>
      </c>
      <c r="H168" s="541">
        <v>286.11666666666667</v>
      </c>
      <c r="I168" s="541">
        <v>292.53333333333342</v>
      </c>
      <c r="J168" s="541">
        <v>298.26666666666671</v>
      </c>
      <c r="K168" s="540">
        <v>286.8</v>
      </c>
      <c r="L168" s="540">
        <v>274.64999999999998</v>
      </c>
      <c r="M168" s="540">
        <v>1.27016</v>
      </c>
    </row>
    <row r="169" spans="1:13">
      <c r="A169" s="254">
        <v>159</v>
      </c>
      <c r="B169" s="567" t="s">
        <v>362</v>
      </c>
      <c r="C169" s="540">
        <v>218.55</v>
      </c>
      <c r="D169" s="541">
        <v>218.08333333333334</v>
      </c>
      <c r="E169" s="541">
        <v>215.36666666666667</v>
      </c>
      <c r="F169" s="541">
        <v>212.18333333333334</v>
      </c>
      <c r="G169" s="541">
        <v>209.46666666666667</v>
      </c>
      <c r="H169" s="541">
        <v>221.26666666666668</v>
      </c>
      <c r="I169" s="541">
        <v>223.98333333333332</v>
      </c>
      <c r="J169" s="541">
        <v>227.16666666666669</v>
      </c>
      <c r="K169" s="540">
        <v>220.8</v>
      </c>
      <c r="L169" s="540">
        <v>214.9</v>
      </c>
      <c r="M169" s="540">
        <v>4.11036</v>
      </c>
    </row>
    <row r="170" spans="1:13">
      <c r="A170" s="254">
        <v>160</v>
      </c>
      <c r="B170" s="567" t="s">
        <v>745</v>
      </c>
      <c r="C170" s="540">
        <v>4310.1000000000004</v>
      </c>
      <c r="D170" s="541">
        <v>4427.3</v>
      </c>
      <c r="E170" s="541">
        <v>4114.8500000000004</v>
      </c>
      <c r="F170" s="541">
        <v>3919.6000000000004</v>
      </c>
      <c r="G170" s="541">
        <v>3607.1500000000005</v>
      </c>
      <c r="H170" s="541">
        <v>4622.55</v>
      </c>
      <c r="I170" s="541">
        <v>4934.9999999999991</v>
      </c>
      <c r="J170" s="541">
        <v>5130.25</v>
      </c>
      <c r="K170" s="540">
        <v>4739.75</v>
      </c>
      <c r="L170" s="540">
        <v>4232.05</v>
      </c>
      <c r="M170" s="540">
        <v>6.2907700000000002</v>
      </c>
    </row>
    <row r="171" spans="1:13">
      <c r="A171" s="254">
        <v>161</v>
      </c>
      <c r="B171" s="567" t="s">
        <v>102</v>
      </c>
      <c r="C171" s="540">
        <v>25.2</v>
      </c>
      <c r="D171" s="541">
        <v>25.466666666666669</v>
      </c>
      <c r="E171" s="541">
        <v>24.583333333333336</v>
      </c>
      <c r="F171" s="541">
        <v>23.966666666666669</v>
      </c>
      <c r="G171" s="541">
        <v>23.083333333333336</v>
      </c>
      <c r="H171" s="541">
        <v>26.083333333333336</v>
      </c>
      <c r="I171" s="541">
        <v>26.966666666666669</v>
      </c>
      <c r="J171" s="541">
        <v>27.583333333333336</v>
      </c>
      <c r="K171" s="540">
        <v>26.35</v>
      </c>
      <c r="L171" s="540">
        <v>24.85</v>
      </c>
      <c r="M171" s="540">
        <v>162.39597000000001</v>
      </c>
    </row>
    <row r="172" spans="1:13">
      <c r="A172" s="254">
        <v>162</v>
      </c>
      <c r="B172" s="567" t="s">
        <v>363</v>
      </c>
      <c r="C172" s="540">
        <v>2192.5500000000002</v>
      </c>
      <c r="D172" s="541">
        <v>2186.35</v>
      </c>
      <c r="E172" s="541">
        <v>2167.1999999999998</v>
      </c>
      <c r="F172" s="541">
        <v>2141.85</v>
      </c>
      <c r="G172" s="541">
        <v>2122.6999999999998</v>
      </c>
      <c r="H172" s="541">
        <v>2211.6999999999998</v>
      </c>
      <c r="I172" s="541">
        <v>2230.8500000000004</v>
      </c>
      <c r="J172" s="541">
        <v>2256.1999999999998</v>
      </c>
      <c r="K172" s="540">
        <v>2205.5</v>
      </c>
      <c r="L172" s="540">
        <v>2161</v>
      </c>
      <c r="M172" s="540">
        <v>0.11606</v>
      </c>
    </row>
    <row r="173" spans="1:13">
      <c r="A173" s="254">
        <v>163</v>
      </c>
      <c r="B173" s="567" t="s">
        <v>746</v>
      </c>
      <c r="C173" s="540">
        <v>198</v>
      </c>
      <c r="D173" s="541">
        <v>201.23333333333335</v>
      </c>
      <c r="E173" s="541">
        <v>193.4666666666667</v>
      </c>
      <c r="F173" s="541">
        <v>188.93333333333334</v>
      </c>
      <c r="G173" s="541">
        <v>181.16666666666669</v>
      </c>
      <c r="H173" s="541">
        <v>205.76666666666671</v>
      </c>
      <c r="I173" s="541">
        <v>213.53333333333336</v>
      </c>
      <c r="J173" s="541">
        <v>218.06666666666672</v>
      </c>
      <c r="K173" s="540">
        <v>209</v>
      </c>
      <c r="L173" s="540">
        <v>196.7</v>
      </c>
      <c r="M173" s="540">
        <v>3.8285100000000001</v>
      </c>
    </row>
    <row r="174" spans="1:13">
      <c r="A174" s="254">
        <v>164</v>
      </c>
      <c r="B174" s="567" t="s">
        <v>364</v>
      </c>
      <c r="C174" s="540">
        <v>2448</v>
      </c>
      <c r="D174" s="541">
        <v>2467.2166666666667</v>
      </c>
      <c r="E174" s="541">
        <v>2394.4333333333334</v>
      </c>
      <c r="F174" s="541">
        <v>2340.8666666666668</v>
      </c>
      <c r="G174" s="541">
        <v>2268.0833333333335</v>
      </c>
      <c r="H174" s="541">
        <v>2520.7833333333333</v>
      </c>
      <c r="I174" s="541">
        <v>2593.5666666666671</v>
      </c>
      <c r="J174" s="541">
        <v>2647.1333333333332</v>
      </c>
      <c r="K174" s="540">
        <v>2540</v>
      </c>
      <c r="L174" s="540">
        <v>2413.65</v>
      </c>
      <c r="M174" s="540">
        <v>0.19259000000000001</v>
      </c>
    </row>
    <row r="175" spans="1:13">
      <c r="A175" s="254">
        <v>165</v>
      </c>
      <c r="B175" s="567" t="s">
        <v>242</v>
      </c>
      <c r="C175" s="540">
        <v>205.05</v>
      </c>
      <c r="D175" s="541">
        <v>200.05000000000004</v>
      </c>
      <c r="E175" s="541">
        <v>195.05000000000007</v>
      </c>
      <c r="F175" s="541">
        <v>185.05000000000004</v>
      </c>
      <c r="G175" s="541">
        <v>180.05000000000007</v>
      </c>
      <c r="H175" s="541">
        <v>210.05000000000007</v>
      </c>
      <c r="I175" s="541">
        <v>215.05</v>
      </c>
      <c r="J175" s="541">
        <v>225.05000000000007</v>
      </c>
      <c r="K175" s="540">
        <v>205.05</v>
      </c>
      <c r="L175" s="540">
        <v>190.05</v>
      </c>
      <c r="M175" s="540">
        <v>77.574370000000002</v>
      </c>
    </row>
    <row r="176" spans="1:13">
      <c r="A176" s="254">
        <v>166</v>
      </c>
      <c r="B176" s="567" t="s">
        <v>365</v>
      </c>
      <c r="C176" s="540">
        <v>5582.4</v>
      </c>
      <c r="D176" s="541">
        <v>5594.8</v>
      </c>
      <c r="E176" s="541">
        <v>5559.6</v>
      </c>
      <c r="F176" s="541">
        <v>5536.8</v>
      </c>
      <c r="G176" s="541">
        <v>5501.6</v>
      </c>
      <c r="H176" s="541">
        <v>5617.6</v>
      </c>
      <c r="I176" s="541">
        <v>5652.7999999999993</v>
      </c>
      <c r="J176" s="541">
        <v>5675.6</v>
      </c>
      <c r="K176" s="540">
        <v>5630</v>
      </c>
      <c r="L176" s="540">
        <v>5572</v>
      </c>
      <c r="M176" s="540">
        <v>4.8759999999999998E-2</v>
      </c>
    </row>
    <row r="177" spans="1:13">
      <c r="A177" s="254">
        <v>167</v>
      </c>
      <c r="B177" s="567" t="s">
        <v>366</v>
      </c>
      <c r="C177" s="540">
        <v>1450.7</v>
      </c>
      <c r="D177" s="541">
        <v>1446.5999999999997</v>
      </c>
      <c r="E177" s="541">
        <v>1439.1999999999994</v>
      </c>
      <c r="F177" s="541">
        <v>1427.6999999999996</v>
      </c>
      <c r="G177" s="541">
        <v>1420.2999999999993</v>
      </c>
      <c r="H177" s="541">
        <v>1458.0999999999995</v>
      </c>
      <c r="I177" s="541">
        <v>1465.4999999999995</v>
      </c>
      <c r="J177" s="541">
        <v>1476.9999999999995</v>
      </c>
      <c r="K177" s="540">
        <v>1454</v>
      </c>
      <c r="L177" s="540">
        <v>1435.1</v>
      </c>
      <c r="M177" s="540">
        <v>0.93032999999999999</v>
      </c>
    </row>
    <row r="178" spans="1:13">
      <c r="A178" s="254">
        <v>168</v>
      </c>
      <c r="B178" s="567" t="s">
        <v>100</v>
      </c>
      <c r="C178" s="540">
        <v>482.25</v>
      </c>
      <c r="D178" s="541">
        <v>487.41666666666669</v>
      </c>
      <c r="E178" s="541">
        <v>472.98333333333335</v>
      </c>
      <c r="F178" s="541">
        <v>463.71666666666664</v>
      </c>
      <c r="G178" s="541">
        <v>449.2833333333333</v>
      </c>
      <c r="H178" s="541">
        <v>496.68333333333339</v>
      </c>
      <c r="I178" s="541">
        <v>511.11666666666667</v>
      </c>
      <c r="J178" s="541">
        <v>520.38333333333344</v>
      </c>
      <c r="K178" s="540">
        <v>501.85</v>
      </c>
      <c r="L178" s="540">
        <v>478.15</v>
      </c>
      <c r="M178" s="540">
        <v>30.07629</v>
      </c>
    </row>
    <row r="179" spans="1:13">
      <c r="A179" s="254">
        <v>169</v>
      </c>
      <c r="B179" s="567" t="s">
        <v>367</v>
      </c>
      <c r="C179" s="540">
        <v>913.8</v>
      </c>
      <c r="D179" s="541">
        <v>916.93333333333339</v>
      </c>
      <c r="E179" s="541">
        <v>906.86666666666679</v>
      </c>
      <c r="F179" s="541">
        <v>899.93333333333339</v>
      </c>
      <c r="G179" s="541">
        <v>889.86666666666679</v>
      </c>
      <c r="H179" s="541">
        <v>923.86666666666679</v>
      </c>
      <c r="I179" s="541">
        <v>933.93333333333339</v>
      </c>
      <c r="J179" s="541">
        <v>940.86666666666679</v>
      </c>
      <c r="K179" s="540">
        <v>927</v>
      </c>
      <c r="L179" s="540">
        <v>910</v>
      </c>
      <c r="M179" s="540">
        <v>0.32702999999999999</v>
      </c>
    </row>
    <row r="180" spans="1:13">
      <c r="A180" s="254">
        <v>170</v>
      </c>
      <c r="B180" s="567" t="s">
        <v>243</v>
      </c>
      <c r="C180" s="540">
        <v>484.05</v>
      </c>
      <c r="D180" s="541">
        <v>485.86666666666662</v>
      </c>
      <c r="E180" s="541">
        <v>478.23333333333323</v>
      </c>
      <c r="F180" s="541">
        <v>472.41666666666663</v>
      </c>
      <c r="G180" s="541">
        <v>464.78333333333325</v>
      </c>
      <c r="H180" s="541">
        <v>491.68333333333322</v>
      </c>
      <c r="I180" s="541">
        <v>499.31666666666655</v>
      </c>
      <c r="J180" s="541">
        <v>505.13333333333321</v>
      </c>
      <c r="K180" s="540">
        <v>493.5</v>
      </c>
      <c r="L180" s="540">
        <v>480.05</v>
      </c>
      <c r="M180" s="540">
        <v>1.72461</v>
      </c>
    </row>
    <row r="181" spans="1:13">
      <c r="A181" s="254">
        <v>171</v>
      </c>
      <c r="B181" s="567" t="s">
        <v>103</v>
      </c>
      <c r="C181" s="540">
        <v>709.7</v>
      </c>
      <c r="D181" s="541">
        <v>715.31666666666661</v>
      </c>
      <c r="E181" s="541">
        <v>697.68333333333317</v>
      </c>
      <c r="F181" s="541">
        <v>685.66666666666652</v>
      </c>
      <c r="G181" s="541">
        <v>668.03333333333308</v>
      </c>
      <c r="H181" s="541">
        <v>727.33333333333326</v>
      </c>
      <c r="I181" s="541">
        <v>744.9666666666667</v>
      </c>
      <c r="J181" s="541">
        <v>756.98333333333335</v>
      </c>
      <c r="K181" s="540">
        <v>732.95</v>
      </c>
      <c r="L181" s="540">
        <v>703.3</v>
      </c>
      <c r="M181" s="540">
        <v>17.58878</v>
      </c>
    </row>
    <row r="182" spans="1:13">
      <c r="A182" s="254">
        <v>172</v>
      </c>
      <c r="B182" s="567" t="s">
        <v>244</v>
      </c>
      <c r="C182" s="540">
        <v>448</v>
      </c>
      <c r="D182" s="541">
        <v>446.36666666666662</v>
      </c>
      <c r="E182" s="541">
        <v>439.88333333333321</v>
      </c>
      <c r="F182" s="541">
        <v>431.76666666666659</v>
      </c>
      <c r="G182" s="541">
        <v>425.28333333333319</v>
      </c>
      <c r="H182" s="541">
        <v>454.48333333333323</v>
      </c>
      <c r="I182" s="541">
        <v>460.9666666666667</v>
      </c>
      <c r="J182" s="541">
        <v>469.08333333333326</v>
      </c>
      <c r="K182" s="540">
        <v>452.85</v>
      </c>
      <c r="L182" s="540">
        <v>438.25</v>
      </c>
      <c r="M182" s="540">
        <v>1.99315</v>
      </c>
    </row>
    <row r="183" spans="1:13">
      <c r="A183" s="254">
        <v>173</v>
      </c>
      <c r="B183" s="567" t="s">
        <v>245</v>
      </c>
      <c r="C183" s="540">
        <v>1523.25</v>
      </c>
      <c r="D183" s="541">
        <v>1518.2666666666664</v>
      </c>
      <c r="E183" s="541">
        <v>1500.5833333333328</v>
      </c>
      <c r="F183" s="541">
        <v>1477.9166666666663</v>
      </c>
      <c r="G183" s="541">
        <v>1460.2333333333327</v>
      </c>
      <c r="H183" s="541">
        <v>1540.9333333333329</v>
      </c>
      <c r="I183" s="541">
        <v>1558.6166666666663</v>
      </c>
      <c r="J183" s="541">
        <v>1581.2833333333331</v>
      </c>
      <c r="K183" s="540">
        <v>1535.95</v>
      </c>
      <c r="L183" s="540">
        <v>1495.6</v>
      </c>
      <c r="M183" s="540">
        <v>10.6267</v>
      </c>
    </row>
    <row r="184" spans="1:13">
      <c r="A184" s="254">
        <v>174</v>
      </c>
      <c r="B184" s="567" t="s">
        <v>368</v>
      </c>
      <c r="C184" s="540">
        <v>329.65</v>
      </c>
      <c r="D184" s="541">
        <v>331.36666666666662</v>
      </c>
      <c r="E184" s="541">
        <v>326.28333333333325</v>
      </c>
      <c r="F184" s="541">
        <v>322.91666666666663</v>
      </c>
      <c r="G184" s="541">
        <v>317.83333333333326</v>
      </c>
      <c r="H184" s="541">
        <v>334.73333333333323</v>
      </c>
      <c r="I184" s="541">
        <v>339.81666666666661</v>
      </c>
      <c r="J184" s="541">
        <v>343.18333333333322</v>
      </c>
      <c r="K184" s="540">
        <v>336.45</v>
      </c>
      <c r="L184" s="540">
        <v>328</v>
      </c>
      <c r="M184" s="540">
        <v>12.235950000000001</v>
      </c>
    </row>
    <row r="185" spans="1:13">
      <c r="A185" s="254">
        <v>175</v>
      </c>
      <c r="B185" s="567" t="s">
        <v>246</v>
      </c>
      <c r="C185" s="540">
        <v>484.9</v>
      </c>
      <c r="D185" s="541">
        <v>484.34999999999997</v>
      </c>
      <c r="E185" s="541">
        <v>462.69999999999993</v>
      </c>
      <c r="F185" s="541">
        <v>440.49999999999994</v>
      </c>
      <c r="G185" s="541">
        <v>418.84999999999991</v>
      </c>
      <c r="H185" s="541">
        <v>506.54999999999995</v>
      </c>
      <c r="I185" s="541">
        <v>528.19999999999993</v>
      </c>
      <c r="J185" s="541">
        <v>550.4</v>
      </c>
      <c r="K185" s="540">
        <v>506</v>
      </c>
      <c r="L185" s="540">
        <v>462.15</v>
      </c>
      <c r="M185" s="540">
        <v>22.423020000000001</v>
      </c>
    </row>
    <row r="186" spans="1:13">
      <c r="A186" s="254">
        <v>176</v>
      </c>
      <c r="B186" s="567" t="s">
        <v>104</v>
      </c>
      <c r="C186" s="540">
        <v>1218</v>
      </c>
      <c r="D186" s="541">
        <v>1222.5666666666666</v>
      </c>
      <c r="E186" s="541">
        <v>1205.4333333333332</v>
      </c>
      <c r="F186" s="541">
        <v>1192.8666666666666</v>
      </c>
      <c r="G186" s="541">
        <v>1175.7333333333331</v>
      </c>
      <c r="H186" s="541">
        <v>1235.1333333333332</v>
      </c>
      <c r="I186" s="541">
        <v>1252.2666666666664</v>
      </c>
      <c r="J186" s="541">
        <v>1264.8333333333333</v>
      </c>
      <c r="K186" s="540">
        <v>1239.7</v>
      </c>
      <c r="L186" s="540">
        <v>1210</v>
      </c>
      <c r="M186" s="540">
        <v>13.14508</v>
      </c>
    </row>
    <row r="187" spans="1:13">
      <c r="A187" s="254">
        <v>177</v>
      </c>
      <c r="B187" s="567" t="s">
        <v>369</v>
      </c>
      <c r="C187" s="540">
        <v>266.55</v>
      </c>
      <c r="D187" s="541">
        <v>268.65000000000003</v>
      </c>
      <c r="E187" s="541">
        <v>261.90000000000009</v>
      </c>
      <c r="F187" s="541">
        <v>257.25000000000006</v>
      </c>
      <c r="G187" s="541">
        <v>250.50000000000011</v>
      </c>
      <c r="H187" s="541">
        <v>273.30000000000007</v>
      </c>
      <c r="I187" s="541">
        <v>280.04999999999995</v>
      </c>
      <c r="J187" s="541">
        <v>284.70000000000005</v>
      </c>
      <c r="K187" s="540">
        <v>275.39999999999998</v>
      </c>
      <c r="L187" s="540">
        <v>264</v>
      </c>
      <c r="M187" s="540">
        <v>2.1644299999999999</v>
      </c>
    </row>
    <row r="188" spans="1:13">
      <c r="A188" s="254">
        <v>178</v>
      </c>
      <c r="B188" s="567" t="s">
        <v>370</v>
      </c>
      <c r="C188" s="540">
        <v>106.3</v>
      </c>
      <c r="D188" s="541">
        <v>107.61666666666667</v>
      </c>
      <c r="E188" s="541">
        <v>102.33333333333334</v>
      </c>
      <c r="F188" s="541">
        <v>98.366666666666674</v>
      </c>
      <c r="G188" s="541">
        <v>93.083333333333343</v>
      </c>
      <c r="H188" s="541">
        <v>111.58333333333334</v>
      </c>
      <c r="I188" s="541">
        <v>116.86666666666667</v>
      </c>
      <c r="J188" s="541">
        <v>120.83333333333334</v>
      </c>
      <c r="K188" s="540">
        <v>112.9</v>
      </c>
      <c r="L188" s="540">
        <v>103.65</v>
      </c>
      <c r="M188" s="540">
        <v>43.08681</v>
      </c>
    </row>
    <row r="189" spans="1:13">
      <c r="A189" s="254">
        <v>179</v>
      </c>
      <c r="B189" s="567" t="s">
        <v>371</v>
      </c>
      <c r="C189" s="540">
        <v>820.65</v>
      </c>
      <c r="D189" s="541">
        <v>825.94999999999993</v>
      </c>
      <c r="E189" s="541">
        <v>808.04999999999984</v>
      </c>
      <c r="F189" s="541">
        <v>795.44999999999993</v>
      </c>
      <c r="G189" s="541">
        <v>777.54999999999984</v>
      </c>
      <c r="H189" s="541">
        <v>838.54999999999984</v>
      </c>
      <c r="I189" s="541">
        <v>856.44999999999993</v>
      </c>
      <c r="J189" s="541">
        <v>869.04999999999984</v>
      </c>
      <c r="K189" s="540">
        <v>843.85</v>
      </c>
      <c r="L189" s="540">
        <v>813.35</v>
      </c>
      <c r="M189" s="540">
        <v>0.36498999999999998</v>
      </c>
    </row>
    <row r="190" spans="1:13">
      <c r="A190" s="254">
        <v>180</v>
      </c>
      <c r="B190" s="567" t="s">
        <v>372</v>
      </c>
      <c r="C190" s="540">
        <v>311.5</v>
      </c>
      <c r="D190" s="541">
        <v>312.21666666666664</v>
      </c>
      <c r="E190" s="541">
        <v>308.38333333333327</v>
      </c>
      <c r="F190" s="541">
        <v>305.26666666666665</v>
      </c>
      <c r="G190" s="541">
        <v>301.43333333333328</v>
      </c>
      <c r="H190" s="541">
        <v>315.33333333333326</v>
      </c>
      <c r="I190" s="541">
        <v>319.16666666666663</v>
      </c>
      <c r="J190" s="541">
        <v>322.28333333333325</v>
      </c>
      <c r="K190" s="540">
        <v>316.05</v>
      </c>
      <c r="L190" s="540">
        <v>309.10000000000002</v>
      </c>
      <c r="M190" s="540">
        <v>0.97748000000000002</v>
      </c>
    </row>
    <row r="191" spans="1:13">
      <c r="A191" s="254">
        <v>181</v>
      </c>
      <c r="B191" s="567" t="s">
        <v>744</v>
      </c>
      <c r="C191" s="540">
        <v>134.05000000000001</v>
      </c>
      <c r="D191" s="541">
        <v>134.93333333333334</v>
      </c>
      <c r="E191" s="541">
        <v>131.86666666666667</v>
      </c>
      <c r="F191" s="541">
        <v>129.68333333333334</v>
      </c>
      <c r="G191" s="541">
        <v>126.61666666666667</v>
      </c>
      <c r="H191" s="541">
        <v>137.11666666666667</v>
      </c>
      <c r="I191" s="541">
        <v>140.18333333333334</v>
      </c>
      <c r="J191" s="541">
        <v>142.36666666666667</v>
      </c>
      <c r="K191" s="540">
        <v>138</v>
      </c>
      <c r="L191" s="540">
        <v>132.75</v>
      </c>
      <c r="M191" s="540">
        <v>3.5600900000000002</v>
      </c>
    </row>
    <row r="192" spans="1:13">
      <c r="A192" s="254">
        <v>182</v>
      </c>
      <c r="B192" s="567" t="s">
        <v>774</v>
      </c>
      <c r="C192" s="540">
        <v>536.85</v>
      </c>
      <c r="D192" s="541">
        <v>539.16666666666663</v>
      </c>
      <c r="E192" s="541">
        <v>528.83333333333326</v>
      </c>
      <c r="F192" s="541">
        <v>520.81666666666661</v>
      </c>
      <c r="G192" s="541">
        <v>510.48333333333323</v>
      </c>
      <c r="H192" s="541">
        <v>547.18333333333328</v>
      </c>
      <c r="I192" s="541">
        <v>557.51666666666654</v>
      </c>
      <c r="J192" s="541">
        <v>565.5333333333333</v>
      </c>
      <c r="K192" s="540">
        <v>549.5</v>
      </c>
      <c r="L192" s="540">
        <v>531.15</v>
      </c>
      <c r="M192" s="540">
        <v>0.54269000000000001</v>
      </c>
    </row>
    <row r="193" spans="1:13">
      <c r="A193" s="254">
        <v>183</v>
      </c>
      <c r="B193" s="567" t="s">
        <v>373</v>
      </c>
      <c r="C193" s="540">
        <v>495.85</v>
      </c>
      <c r="D193" s="541">
        <v>494.73333333333335</v>
      </c>
      <c r="E193" s="541">
        <v>483.4666666666667</v>
      </c>
      <c r="F193" s="541">
        <v>471.08333333333337</v>
      </c>
      <c r="G193" s="541">
        <v>459.81666666666672</v>
      </c>
      <c r="H193" s="541">
        <v>507.11666666666667</v>
      </c>
      <c r="I193" s="541">
        <v>518.38333333333333</v>
      </c>
      <c r="J193" s="541">
        <v>530.76666666666665</v>
      </c>
      <c r="K193" s="540">
        <v>506</v>
      </c>
      <c r="L193" s="540">
        <v>482.35</v>
      </c>
      <c r="M193" s="540">
        <v>20.368539999999999</v>
      </c>
    </row>
    <row r="194" spans="1:13">
      <c r="A194" s="254">
        <v>184</v>
      </c>
      <c r="B194" s="567" t="s">
        <v>374</v>
      </c>
      <c r="C194" s="540">
        <v>56.75</v>
      </c>
      <c r="D194" s="541">
        <v>57.1</v>
      </c>
      <c r="E194" s="541">
        <v>55.7</v>
      </c>
      <c r="F194" s="541">
        <v>54.65</v>
      </c>
      <c r="G194" s="541">
        <v>53.25</v>
      </c>
      <c r="H194" s="541">
        <v>58.150000000000006</v>
      </c>
      <c r="I194" s="541">
        <v>59.55</v>
      </c>
      <c r="J194" s="541">
        <v>60.600000000000009</v>
      </c>
      <c r="K194" s="540">
        <v>58.5</v>
      </c>
      <c r="L194" s="540">
        <v>56.05</v>
      </c>
      <c r="M194" s="540">
        <v>12.147349999999999</v>
      </c>
    </row>
    <row r="195" spans="1:13">
      <c r="A195" s="254">
        <v>185</v>
      </c>
      <c r="B195" s="567" t="s">
        <v>375</v>
      </c>
      <c r="C195" s="540">
        <v>232.35</v>
      </c>
      <c r="D195" s="541">
        <v>233.73333333333335</v>
      </c>
      <c r="E195" s="541">
        <v>228.8666666666667</v>
      </c>
      <c r="F195" s="541">
        <v>225.38333333333335</v>
      </c>
      <c r="G195" s="541">
        <v>220.51666666666671</v>
      </c>
      <c r="H195" s="541">
        <v>237.2166666666667</v>
      </c>
      <c r="I195" s="541">
        <v>242.08333333333337</v>
      </c>
      <c r="J195" s="541">
        <v>245.56666666666669</v>
      </c>
      <c r="K195" s="540">
        <v>238.6</v>
      </c>
      <c r="L195" s="540">
        <v>230.25</v>
      </c>
      <c r="M195" s="540">
        <v>19.142810000000001</v>
      </c>
    </row>
    <row r="196" spans="1:13">
      <c r="A196" s="254">
        <v>186</v>
      </c>
      <c r="B196" s="567" t="s">
        <v>376</v>
      </c>
      <c r="C196" s="540">
        <v>95.7</v>
      </c>
      <c r="D196" s="541">
        <v>95.866666666666674</v>
      </c>
      <c r="E196" s="541">
        <v>94.833333333333343</v>
      </c>
      <c r="F196" s="541">
        <v>93.966666666666669</v>
      </c>
      <c r="G196" s="541">
        <v>92.933333333333337</v>
      </c>
      <c r="H196" s="541">
        <v>96.733333333333348</v>
      </c>
      <c r="I196" s="541">
        <v>97.76666666666668</v>
      </c>
      <c r="J196" s="541">
        <v>98.633333333333354</v>
      </c>
      <c r="K196" s="540">
        <v>96.9</v>
      </c>
      <c r="L196" s="540">
        <v>95</v>
      </c>
      <c r="M196" s="540">
        <v>11.88752</v>
      </c>
    </row>
    <row r="197" spans="1:13">
      <c r="A197" s="254">
        <v>187</v>
      </c>
      <c r="B197" s="567" t="s">
        <v>377</v>
      </c>
      <c r="C197" s="540">
        <v>77.05</v>
      </c>
      <c r="D197" s="541">
        <v>77.55</v>
      </c>
      <c r="E197" s="541">
        <v>75.699999999999989</v>
      </c>
      <c r="F197" s="541">
        <v>74.349999999999994</v>
      </c>
      <c r="G197" s="541">
        <v>72.499999999999986</v>
      </c>
      <c r="H197" s="541">
        <v>78.899999999999991</v>
      </c>
      <c r="I197" s="541">
        <v>80.749999999999986</v>
      </c>
      <c r="J197" s="541">
        <v>82.1</v>
      </c>
      <c r="K197" s="540">
        <v>79.400000000000006</v>
      </c>
      <c r="L197" s="540">
        <v>76.2</v>
      </c>
      <c r="M197" s="540">
        <v>19.89603</v>
      </c>
    </row>
    <row r="198" spans="1:13">
      <c r="A198" s="254">
        <v>188</v>
      </c>
      <c r="B198" s="567" t="s">
        <v>247</v>
      </c>
      <c r="C198" s="540">
        <v>248.7</v>
      </c>
      <c r="D198" s="541">
        <v>252.16666666666666</v>
      </c>
      <c r="E198" s="541">
        <v>243.5333333333333</v>
      </c>
      <c r="F198" s="541">
        <v>238.36666666666665</v>
      </c>
      <c r="G198" s="541">
        <v>229.73333333333329</v>
      </c>
      <c r="H198" s="541">
        <v>257.33333333333331</v>
      </c>
      <c r="I198" s="541">
        <v>265.9666666666667</v>
      </c>
      <c r="J198" s="541">
        <v>271.13333333333333</v>
      </c>
      <c r="K198" s="540">
        <v>260.8</v>
      </c>
      <c r="L198" s="540">
        <v>247</v>
      </c>
      <c r="M198" s="540">
        <v>13.922549999999999</v>
      </c>
    </row>
    <row r="199" spans="1:13">
      <c r="A199" s="254">
        <v>189</v>
      </c>
      <c r="B199" s="567" t="s">
        <v>378</v>
      </c>
      <c r="C199" s="540">
        <v>722.55</v>
      </c>
      <c r="D199" s="541">
        <v>732.06666666666661</v>
      </c>
      <c r="E199" s="541">
        <v>707.13333333333321</v>
      </c>
      <c r="F199" s="541">
        <v>691.71666666666658</v>
      </c>
      <c r="G199" s="541">
        <v>666.78333333333319</v>
      </c>
      <c r="H199" s="541">
        <v>747.48333333333323</v>
      </c>
      <c r="I199" s="541">
        <v>772.41666666666663</v>
      </c>
      <c r="J199" s="541">
        <v>787.83333333333326</v>
      </c>
      <c r="K199" s="540">
        <v>757</v>
      </c>
      <c r="L199" s="540">
        <v>716.65</v>
      </c>
      <c r="M199" s="540">
        <v>0.12762999999999999</v>
      </c>
    </row>
    <row r="200" spans="1:13">
      <c r="A200" s="254">
        <v>190</v>
      </c>
      <c r="B200" s="567" t="s">
        <v>248</v>
      </c>
      <c r="C200" s="540">
        <v>1493.55</v>
      </c>
      <c r="D200" s="541">
        <v>1499.8500000000001</v>
      </c>
      <c r="E200" s="541">
        <v>1439.7000000000003</v>
      </c>
      <c r="F200" s="541">
        <v>1385.8500000000001</v>
      </c>
      <c r="G200" s="541">
        <v>1325.7000000000003</v>
      </c>
      <c r="H200" s="541">
        <v>1553.7000000000003</v>
      </c>
      <c r="I200" s="541">
        <v>1613.8500000000004</v>
      </c>
      <c r="J200" s="541">
        <v>1667.7000000000003</v>
      </c>
      <c r="K200" s="540">
        <v>1560</v>
      </c>
      <c r="L200" s="540">
        <v>1446</v>
      </c>
      <c r="M200" s="540">
        <v>7.4974600000000002</v>
      </c>
    </row>
    <row r="201" spans="1:13">
      <c r="A201" s="254">
        <v>191</v>
      </c>
      <c r="B201" s="567" t="s">
        <v>107</v>
      </c>
      <c r="C201" s="540">
        <v>950.15</v>
      </c>
      <c r="D201" s="541">
        <v>950.86666666666679</v>
      </c>
      <c r="E201" s="541">
        <v>943.73333333333358</v>
      </c>
      <c r="F201" s="541">
        <v>937.31666666666683</v>
      </c>
      <c r="G201" s="541">
        <v>930.18333333333362</v>
      </c>
      <c r="H201" s="541">
        <v>957.28333333333353</v>
      </c>
      <c r="I201" s="541">
        <v>964.41666666666674</v>
      </c>
      <c r="J201" s="541">
        <v>970.83333333333348</v>
      </c>
      <c r="K201" s="540">
        <v>958</v>
      </c>
      <c r="L201" s="540">
        <v>944.45</v>
      </c>
      <c r="M201" s="540">
        <v>54.948160000000001</v>
      </c>
    </row>
    <row r="202" spans="1:13">
      <c r="A202" s="254">
        <v>192</v>
      </c>
      <c r="B202" s="567" t="s">
        <v>249</v>
      </c>
      <c r="C202" s="540">
        <v>2934.25</v>
      </c>
      <c r="D202" s="541">
        <v>2944.9333333333329</v>
      </c>
      <c r="E202" s="541">
        <v>2891.516666666666</v>
      </c>
      <c r="F202" s="541">
        <v>2848.7833333333328</v>
      </c>
      <c r="G202" s="541">
        <v>2795.3666666666659</v>
      </c>
      <c r="H202" s="541">
        <v>2987.6666666666661</v>
      </c>
      <c r="I202" s="541">
        <v>3041.083333333333</v>
      </c>
      <c r="J202" s="541">
        <v>3083.8166666666662</v>
      </c>
      <c r="K202" s="540">
        <v>2998.35</v>
      </c>
      <c r="L202" s="540">
        <v>2902.2</v>
      </c>
      <c r="M202" s="540">
        <v>1.4468399999999999</v>
      </c>
    </row>
    <row r="203" spans="1:13">
      <c r="A203" s="254">
        <v>193</v>
      </c>
      <c r="B203" s="567" t="s">
        <v>109</v>
      </c>
      <c r="C203" s="540">
        <v>1539.1</v>
      </c>
      <c r="D203" s="541">
        <v>1545.4333333333334</v>
      </c>
      <c r="E203" s="541">
        <v>1526.6666666666667</v>
      </c>
      <c r="F203" s="541">
        <v>1514.2333333333333</v>
      </c>
      <c r="G203" s="541">
        <v>1495.4666666666667</v>
      </c>
      <c r="H203" s="541">
        <v>1557.8666666666668</v>
      </c>
      <c r="I203" s="541">
        <v>1576.6333333333332</v>
      </c>
      <c r="J203" s="541">
        <v>1589.0666666666668</v>
      </c>
      <c r="K203" s="540">
        <v>1564.2</v>
      </c>
      <c r="L203" s="540">
        <v>1533</v>
      </c>
      <c r="M203" s="540">
        <v>85.697540000000004</v>
      </c>
    </row>
    <row r="204" spans="1:13">
      <c r="A204" s="254">
        <v>194</v>
      </c>
      <c r="B204" s="567" t="s">
        <v>250</v>
      </c>
      <c r="C204" s="540">
        <v>710.65</v>
      </c>
      <c r="D204" s="541">
        <v>712.4</v>
      </c>
      <c r="E204" s="541">
        <v>701.34999999999991</v>
      </c>
      <c r="F204" s="541">
        <v>692.05</v>
      </c>
      <c r="G204" s="541">
        <v>680.99999999999989</v>
      </c>
      <c r="H204" s="541">
        <v>721.69999999999993</v>
      </c>
      <c r="I204" s="541">
        <v>732.74999999999989</v>
      </c>
      <c r="J204" s="541">
        <v>742.05</v>
      </c>
      <c r="K204" s="540">
        <v>723.45</v>
      </c>
      <c r="L204" s="540">
        <v>703.1</v>
      </c>
      <c r="M204" s="540">
        <v>37.876379999999997</v>
      </c>
    </row>
    <row r="205" spans="1:13">
      <c r="A205" s="254">
        <v>195</v>
      </c>
      <c r="B205" s="567" t="s">
        <v>383</v>
      </c>
      <c r="C205" s="540">
        <v>29.3</v>
      </c>
      <c r="D205" s="541">
        <v>29.633333333333336</v>
      </c>
      <c r="E205" s="541">
        <v>28.666666666666671</v>
      </c>
      <c r="F205" s="541">
        <v>28.033333333333335</v>
      </c>
      <c r="G205" s="541">
        <v>27.06666666666667</v>
      </c>
      <c r="H205" s="541">
        <v>30.266666666666673</v>
      </c>
      <c r="I205" s="541">
        <v>31.233333333333334</v>
      </c>
      <c r="J205" s="541">
        <v>31.866666666666674</v>
      </c>
      <c r="K205" s="540">
        <v>30.6</v>
      </c>
      <c r="L205" s="540">
        <v>29</v>
      </c>
      <c r="M205" s="540">
        <v>114.9552</v>
      </c>
    </row>
    <row r="206" spans="1:13">
      <c r="A206" s="254">
        <v>196</v>
      </c>
      <c r="B206" s="567" t="s">
        <v>379</v>
      </c>
      <c r="C206" s="540">
        <v>30.05</v>
      </c>
      <c r="D206" s="541">
        <v>30.166666666666668</v>
      </c>
      <c r="E206" s="541">
        <v>29.733333333333334</v>
      </c>
      <c r="F206" s="541">
        <v>29.416666666666668</v>
      </c>
      <c r="G206" s="541">
        <v>28.983333333333334</v>
      </c>
      <c r="H206" s="541">
        <v>30.483333333333334</v>
      </c>
      <c r="I206" s="541">
        <v>30.916666666666664</v>
      </c>
      <c r="J206" s="541">
        <v>31.233333333333334</v>
      </c>
      <c r="K206" s="540">
        <v>30.6</v>
      </c>
      <c r="L206" s="540">
        <v>29.85</v>
      </c>
      <c r="M206" s="540">
        <v>3.69082</v>
      </c>
    </row>
    <row r="207" spans="1:13">
      <c r="A207" s="254">
        <v>197</v>
      </c>
      <c r="B207" s="567" t="s">
        <v>380</v>
      </c>
      <c r="C207" s="540">
        <v>716.95</v>
      </c>
      <c r="D207" s="541">
        <v>716.61666666666667</v>
      </c>
      <c r="E207" s="541">
        <v>707.23333333333335</v>
      </c>
      <c r="F207" s="541">
        <v>697.51666666666665</v>
      </c>
      <c r="G207" s="541">
        <v>688.13333333333333</v>
      </c>
      <c r="H207" s="541">
        <v>726.33333333333337</v>
      </c>
      <c r="I207" s="541">
        <v>735.71666666666681</v>
      </c>
      <c r="J207" s="541">
        <v>745.43333333333339</v>
      </c>
      <c r="K207" s="540">
        <v>726</v>
      </c>
      <c r="L207" s="540">
        <v>706.9</v>
      </c>
      <c r="M207" s="540">
        <v>0.33351999999999998</v>
      </c>
    </row>
    <row r="208" spans="1:13">
      <c r="A208" s="254">
        <v>198</v>
      </c>
      <c r="B208" s="567" t="s">
        <v>105</v>
      </c>
      <c r="C208" s="540">
        <v>1139</v>
      </c>
      <c r="D208" s="541">
        <v>1146.2166666666667</v>
      </c>
      <c r="E208" s="541">
        <v>1121.9333333333334</v>
      </c>
      <c r="F208" s="541">
        <v>1104.8666666666668</v>
      </c>
      <c r="G208" s="541">
        <v>1080.5833333333335</v>
      </c>
      <c r="H208" s="541">
        <v>1163.2833333333333</v>
      </c>
      <c r="I208" s="541">
        <v>1187.5666666666666</v>
      </c>
      <c r="J208" s="541">
        <v>1204.6333333333332</v>
      </c>
      <c r="K208" s="540">
        <v>1170.5</v>
      </c>
      <c r="L208" s="540">
        <v>1129.1500000000001</v>
      </c>
      <c r="M208" s="540">
        <v>15.885</v>
      </c>
    </row>
    <row r="209" spans="1:13">
      <c r="A209" s="254">
        <v>199</v>
      </c>
      <c r="B209" s="567" t="s">
        <v>381</v>
      </c>
      <c r="C209" s="540">
        <v>228.55</v>
      </c>
      <c r="D209" s="541">
        <v>230.20000000000002</v>
      </c>
      <c r="E209" s="541">
        <v>225.85000000000002</v>
      </c>
      <c r="F209" s="541">
        <v>223.15</v>
      </c>
      <c r="G209" s="541">
        <v>218.8</v>
      </c>
      <c r="H209" s="541">
        <v>232.90000000000003</v>
      </c>
      <c r="I209" s="541">
        <v>237.25</v>
      </c>
      <c r="J209" s="541">
        <v>239.95000000000005</v>
      </c>
      <c r="K209" s="540">
        <v>234.55</v>
      </c>
      <c r="L209" s="540">
        <v>227.5</v>
      </c>
      <c r="M209" s="540">
        <v>1.62005</v>
      </c>
    </row>
    <row r="210" spans="1:13">
      <c r="A210" s="254">
        <v>200</v>
      </c>
      <c r="B210" s="567" t="s">
        <v>382</v>
      </c>
      <c r="C210" s="540">
        <v>312.05</v>
      </c>
      <c r="D210" s="541">
        <v>311.66666666666669</v>
      </c>
      <c r="E210" s="541">
        <v>298.88333333333338</v>
      </c>
      <c r="F210" s="541">
        <v>285.7166666666667</v>
      </c>
      <c r="G210" s="541">
        <v>272.93333333333339</v>
      </c>
      <c r="H210" s="541">
        <v>324.83333333333337</v>
      </c>
      <c r="I210" s="541">
        <v>337.61666666666667</v>
      </c>
      <c r="J210" s="541">
        <v>350.78333333333336</v>
      </c>
      <c r="K210" s="540">
        <v>324.45</v>
      </c>
      <c r="L210" s="540">
        <v>298.5</v>
      </c>
      <c r="M210" s="540">
        <v>6.2168000000000001</v>
      </c>
    </row>
    <row r="211" spans="1:13">
      <c r="A211" s="254">
        <v>201</v>
      </c>
      <c r="B211" s="567" t="s">
        <v>110</v>
      </c>
      <c r="C211" s="540">
        <v>3389.7</v>
      </c>
      <c r="D211" s="541">
        <v>3427.5166666666664</v>
      </c>
      <c r="E211" s="541">
        <v>3332.1833333333329</v>
      </c>
      <c r="F211" s="541">
        <v>3274.6666666666665</v>
      </c>
      <c r="G211" s="541">
        <v>3179.333333333333</v>
      </c>
      <c r="H211" s="541">
        <v>3485.0333333333328</v>
      </c>
      <c r="I211" s="541">
        <v>3580.3666666666668</v>
      </c>
      <c r="J211" s="541">
        <v>3637.8833333333328</v>
      </c>
      <c r="K211" s="540">
        <v>3522.85</v>
      </c>
      <c r="L211" s="540">
        <v>3370</v>
      </c>
      <c r="M211" s="540">
        <v>9.95322</v>
      </c>
    </row>
    <row r="212" spans="1:13">
      <c r="A212" s="254">
        <v>202</v>
      </c>
      <c r="B212" s="567" t="s">
        <v>384</v>
      </c>
      <c r="C212" s="540">
        <v>45.45</v>
      </c>
      <c r="D212" s="541">
        <v>45.800000000000004</v>
      </c>
      <c r="E212" s="541">
        <v>44.850000000000009</v>
      </c>
      <c r="F212" s="541">
        <v>44.250000000000007</v>
      </c>
      <c r="G212" s="541">
        <v>43.300000000000011</v>
      </c>
      <c r="H212" s="541">
        <v>46.400000000000006</v>
      </c>
      <c r="I212" s="541">
        <v>47.350000000000009</v>
      </c>
      <c r="J212" s="541">
        <v>47.95</v>
      </c>
      <c r="K212" s="540">
        <v>46.75</v>
      </c>
      <c r="L212" s="540">
        <v>45.2</v>
      </c>
      <c r="M212" s="540">
        <v>29.8871</v>
      </c>
    </row>
    <row r="213" spans="1:13">
      <c r="A213" s="254">
        <v>203</v>
      </c>
      <c r="B213" s="567" t="s">
        <v>112</v>
      </c>
      <c r="C213" s="540">
        <v>308</v>
      </c>
      <c r="D213" s="541">
        <v>307.86666666666667</v>
      </c>
      <c r="E213" s="541">
        <v>302.38333333333333</v>
      </c>
      <c r="F213" s="541">
        <v>296.76666666666665</v>
      </c>
      <c r="G213" s="541">
        <v>291.2833333333333</v>
      </c>
      <c r="H213" s="541">
        <v>313.48333333333335</v>
      </c>
      <c r="I213" s="541">
        <v>318.9666666666667</v>
      </c>
      <c r="J213" s="541">
        <v>324.58333333333337</v>
      </c>
      <c r="K213" s="540">
        <v>313.35000000000002</v>
      </c>
      <c r="L213" s="540">
        <v>302.25</v>
      </c>
      <c r="M213" s="540">
        <v>174.10356999999999</v>
      </c>
    </row>
    <row r="214" spans="1:13">
      <c r="A214" s="254">
        <v>204</v>
      </c>
      <c r="B214" s="567" t="s">
        <v>385</v>
      </c>
      <c r="C214" s="540">
        <v>1061.3499999999999</v>
      </c>
      <c r="D214" s="541">
        <v>1064.95</v>
      </c>
      <c r="E214" s="541">
        <v>1046.9000000000001</v>
      </c>
      <c r="F214" s="541">
        <v>1032.45</v>
      </c>
      <c r="G214" s="541">
        <v>1014.4000000000001</v>
      </c>
      <c r="H214" s="541">
        <v>1079.4000000000001</v>
      </c>
      <c r="I214" s="541">
        <v>1097.4499999999998</v>
      </c>
      <c r="J214" s="541">
        <v>1111.9000000000001</v>
      </c>
      <c r="K214" s="540">
        <v>1083</v>
      </c>
      <c r="L214" s="540">
        <v>1050.5</v>
      </c>
      <c r="M214" s="540">
        <v>7.8409599999999999</v>
      </c>
    </row>
    <row r="215" spans="1:13">
      <c r="A215" s="254">
        <v>205</v>
      </c>
      <c r="B215" s="567" t="s">
        <v>386</v>
      </c>
      <c r="C215" s="540">
        <v>85.95</v>
      </c>
      <c r="D215" s="541">
        <v>86.616666666666674</v>
      </c>
      <c r="E215" s="541">
        <v>81.933333333333351</v>
      </c>
      <c r="F215" s="541">
        <v>77.916666666666671</v>
      </c>
      <c r="G215" s="541">
        <v>73.233333333333348</v>
      </c>
      <c r="H215" s="541">
        <v>90.633333333333354</v>
      </c>
      <c r="I215" s="541">
        <v>95.316666666666691</v>
      </c>
      <c r="J215" s="541">
        <v>99.333333333333357</v>
      </c>
      <c r="K215" s="540">
        <v>91.3</v>
      </c>
      <c r="L215" s="540">
        <v>82.6</v>
      </c>
      <c r="M215" s="540">
        <v>68.039019999999994</v>
      </c>
    </row>
    <row r="216" spans="1:13">
      <c r="A216" s="254">
        <v>206</v>
      </c>
      <c r="B216" s="567" t="s">
        <v>113</v>
      </c>
      <c r="C216" s="540">
        <v>244</v>
      </c>
      <c r="D216" s="541">
        <v>244.96666666666667</v>
      </c>
      <c r="E216" s="541">
        <v>237.53333333333333</v>
      </c>
      <c r="F216" s="541">
        <v>231.06666666666666</v>
      </c>
      <c r="G216" s="541">
        <v>223.63333333333333</v>
      </c>
      <c r="H216" s="541">
        <v>251.43333333333334</v>
      </c>
      <c r="I216" s="541">
        <v>258.86666666666667</v>
      </c>
      <c r="J216" s="541">
        <v>265.33333333333337</v>
      </c>
      <c r="K216" s="540">
        <v>252.4</v>
      </c>
      <c r="L216" s="540">
        <v>238.5</v>
      </c>
      <c r="M216" s="540">
        <v>133.01954000000001</v>
      </c>
    </row>
    <row r="217" spans="1:13">
      <c r="A217" s="254">
        <v>207</v>
      </c>
      <c r="B217" s="567" t="s">
        <v>114</v>
      </c>
      <c r="C217" s="540">
        <v>2181.1</v>
      </c>
      <c r="D217" s="541">
        <v>2175.0333333333333</v>
      </c>
      <c r="E217" s="541">
        <v>2156.0666666666666</v>
      </c>
      <c r="F217" s="541">
        <v>2131.0333333333333</v>
      </c>
      <c r="G217" s="541">
        <v>2112.0666666666666</v>
      </c>
      <c r="H217" s="541">
        <v>2200.0666666666666</v>
      </c>
      <c r="I217" s="541">
        <v>2219.0333333333328</v>
      </c>
      <c r="J217" s="541">
        <v>2244.0666666666666</v>
      </c>
      <c r="K217" s="540">
        <v>2194</v>
      </c>
      <c r="L217" s="540">
        <v>2150</v>
      </c>
      <c r="M217" s="540">
        <v>33.640300000000003</v>
      </c>
    </row>
    <row r="218" spans="1:13">
      <c r="A218" s="254">
        <v>208</v>
      </c>
      <c r="B218" s="567" t="s">
        <v>251</v>
      </c>
      <c r="C218" s="540">
        <v>300.5</v>
      </c>
      <c r="D218" s="541">
        <v>302.13333333333338</v>
      </c>
      <c r="E218" s="541">
        <v>296.41666666666674</v>
      </c>
      <c r="F218" s="541">
        <v>292.33333333333337</v>
      </c>
      <c r="G218" s="541">
        <v>286.61666666666673</v>
      </c>
      <c r="H218" s="541">
        <v>306.21666666666675</v>
      </c>
      <c r="I218" s="541">
        <v>311.93333333333334</v>
      </c>
      <c r="J218" s="541">
        <v>316.01666666666677</v>
      </c>
      <c r="K218" s="540">
        <v>307.85000000000002</v>
      </c>
      <c r="L218" s="540">
        <v>298.05</v>
      </c>
      <c r="M218" s="540">
        <v>8.1194799999999994</v>
      </c>
    </row>
    <row r="219" spans="1:13">
      <c r="A219" s="254">
        <v>209</v>
      </c>
      <c r="B219" s="567" t="s">
        <v>387</v>
      </c>
      <c r="C219" s="540">
        <v>43597.4</v>
      </c>
      <c r="D219" s="541">
        <v>43515.4</v>
      </c>
      <c r="E219" s="541">
        <v>43082</v>
      </c>
      <c r="F219" s="541">
        <v>42566.6</v>
      </c>
      <c r="G219" s="541">
        <v>42133.2</v>
      </c>
      <c r="H219" s="541">
        <v>44030.8</v>
      </c>
      <c r="I219" s="541">
        <v>44464.200000000012</v>
      </c>
      <c r="J219" s="541">
        <v>44979.600000000006</v>
      </c>
      <c r="K219" s="540">
        <v>43948.800000000003</v>
      </c>
      <c r="L219" s="540">
        <v>43000</v>
      </c>
      <c r="M219" s="540">
        <v>4.7879999999999999E-2</v>
      </c>
    </row>
    <row r="220" spans="1:13">
      <c r="A220" s="254">
        <v>210</v>
      </c>
      <c r="B220" s="567" t="s">
        <v>252</v>
      </c>
      <c r="C220" s="540">
        <v>45.15</v>
      </c>
      <c r="D220" s="541">
        <v>45.716666666666661</v>
      </c>
      <c r="E220" s="541">
        <v>43.633333333333326</v>
      </c>
      <c r="F220" s="541">
        <v>42.116666666666667</v>
      </c>
      <c r="G220" s="541">
        <v>40.033333333333331</v>
      </c>
      <c r="H220" s="541">
        <v>47.23333333333332</v>
      </c>
      <c r="I220" s="541">
        <v>49.316666666666649</v>
      </c>
      <c r="J220" s="541">
        <v>50.833333333333314</v>
      </c>
      <c r="K220" s="540">
        <v>47.8</v>
      </c>
      <c r="L220" s="540">
        <v>44.2</v>
      </c>
      <c r="M220" s="540">
        <v>48.405659999999997</v>
      </c>
    </row>
    <row r="221" spans="1:13">
      <c r="A221" s="254">
        <v>211</v>
      </c>
      <c r="B221" s="567" t="s">
        <v>108</v>
      </c>
      <c r="C221" s="540">
        <v>2741.3</v>
      </c>
      <c r="D221" s="541">
        <v>2740.15</v>
      </c>
      <c r="E221" s="541">
        <v>2715.3</v>
      </c>
      <c r="F221" s="541">
        <v>2689.3</v>
      </c>
      <c r="G221" s="541">
        <v>2664.4500000000003</v>
      </c>
      <c r="H221" s="541">
        <v>2766.15</v>
      </c>
      <c r="I221" s="541">
        <v>2790.9999999999995</v>
      </c>
      <c r="J221" s="541">
        <v>2817</v>
      </c>
      <c r="K221" s="540">
        <v>2765</v>
      </c>
      <c r="L221" s="540">
        <v>2714.15</v>
      </c>
      <c r="M221" s="540">
        <v>22.751460000000002</v>
      </c>
    </row>
    <row r="222" spans="1:13">
      <c r="A222" s="254">
        <v>212</v>
      </c>
      <c r="B222" s="567" t="s">
        <v>841</v>
      </c>
      <c r="C222" s="540">
        <v>335.85</v>
      </c>
      <c r="D222" s="541">
        <v>339.38333333333338</v>
      </c>
      <c r="E222" s="541">
        <v>327.76666666666677</v>
      </c>
      <c r="F222" s="541">
        <v>319.68333333333339</v>
      </c>
      <c r="G222" s="541">
        <v>308.06666666666678</v>
      </c>
      <c r="H222" s="541">
        <v>347.46666666666675</v>
      </c>
      <c r="I222" s="541">
        <v>359.08333333333343</v>
      </c>
      <c r="J222" s="541">
        <v>367.16666666666674</v>
      </c>
      <c r="K222" s="540">
        <v>351</v>
      </c>
      <c r="L222" s="540">
        <v>331.3</v>
      </c>
      <c r="M222" s="540">
        <v>1.72594</v>
      </c>
    </row>
    <row r="223" spans="1:13">
      <c r="A223" s="254">
        <v>213</v>
      </c>
      <c r="B223" s="567" t="s">
        <v>116</v>
      </c>
      <c r="C223" s="540">
        <v>624.04999999999995</v>
      </c>
      <c r="D223" s="541">
        <v>626.18333333333328</v>
      </c>
      <c r="E223" s="541">
        <v>616.86666666666656</v>
      </c>
      <c r="F223" s="541">
        <v>609.68333333333328</v>
      </c>
      <c r="G223" s="541">
        <v>600.36666666666656</v>
      </c>
      <c r="H223" s="541">
        <v>633.36666666666656</v>
      </c>
      <c r="I223" s="541">
        <v>642.68333333333339</v>
      </c>
      <c r="J223" s="541">
        <v>649.86666666666656</v>
      </c>
      <c r="K223" s="540">
        <v>635.5</v>
      </c>
      <c r="L223" s="540">
        <v>619</v>
      </c>
      <c r="M223" s="540">
        <v>240.55811</v>
      </c>
    </row>
    <row r="224" spans="1:13">
      <c r="A224" s="254">
        <v>214</v>
      </c>
      <c r="B224" s="567" t="s">
        <v>253</v>
      </c>
      <c r="C224" s="540">
        <v>1493.75</v>
      </c>
      <c r="D224" s="541">
        <v>1500.6833333333334</v>
      </c>
      <c r="E224" s="541">
        <v>1481.3666666666668</v>
      </c>
      <c r="F224" s="541">
        <v>1468.9833333333333</v>
      </c>
      <c r="G224" s="541">
        <v>1449.6666666666667</v>
      </c>
      <c r="H224" s="541">
        <v>1513.0666666666668</v>
      </c>
      <c r="I224" s="541">
        <v>1532.3833333333334</v>
      </c>
      <c r="J224" s="541">
        <v>1544.7666666666669</v>
      </c>
      <c r="K224" s="540">
        <v>1520</v>
      </c>
      <c r="L224" s="540">
        <v>1488.3</v>
      </c>
      <c r="M224" s="540">
        <v>7.0551000000000004</v>
      </c>
    </row>
    <row r="225" spans="1:13">
      <c r="A225" s="254">
        <v>215</v>
      </c>
      <c r="B225" s="567" t="s">
        <v>117</v>
      </c>
      <c r="C225" s="540">
        <v>485.45</v>
      </c>
      <c r="D225" s="541">
        <v>487.40000000000003</v>
      </c>
      <c r="E225" s="541">
        <v>477.35000000000008</v>
      </c>
      <c r="F225" s="541">
        <v>469.25000000000006</v>
      </c>
      <c r="G225" s="541">
        <v>459.2000000000001</v>
      </c>
      <c r="H225" s="541">
        <v>495.50000000000006</v>
      </c>
      <c r="I225" s="541">
        <v>505.55</v>
      </c>
      <c r="J225" s="541">
        <v>513.65000000000009</v>
      </c>
      <c r="K225" s="540">
        <v>497.45</v>
      </c>
      <c r="L225" s="540">
        <v>479.3</v>
      </c>
      <c r="M225" s="540">
        <v>31.91423</v>
      </c>
    </row>
    <row r="226" spans="1:13">
      <c r="A226" s="254">
        <v>216</v>
      </c>
      <c r="B226" s="567" t="s">
        <v>388</v>
      </c>
      <c r="C226" s="540">
        <v>402.9</v>
      </c>
      <c r="D226" s="541">
        <v>406.38333333333338</v>
      </c>
      <c r="E226" s="541">
        <v>396.51666666666677</v>
      </c>
      <c r="F226" s="541">
        <v>390.13333333333338</v>
      </c>
      <c r="G226" s="541">
        <v>380.26666666666677</v>
      </c>
      <c r="H226" s="541">
        <v>412.76666666666677</v>
      </c>
      <c r="I226" s="541">
        <v>422.63333333333344</v>
      </c>
      <c r="J226" s="541">
        <v>429.01666666666677</v>
      </c>
      <c r="K226" s="540">
        <v>416.25</v>
      </c>
      <c r="L226" s="540">
        <v>400</v>
      </c>
      <c r="M226" s="540">
        <v>6.2582000000000004</v>
      </c>
    </row>
    <row r="227" spans="1:13">
      <c r="A227" s="254">
        <v>217</v>
      </c>
      <c r="B227" s="567" t="s">
        <v>389</v>
      </c>
      <c r="C227" s="540">
        <v>2764.85</v>
      </c>
      <c r="D227" s="541">
        <v>2792.9499999999994</v>
      </c>
      <c r="E227" s="541">
        <v>2723.9499999999989</v>
      </c>
      <c r="F227" s="541">
        <v>2683.0499999999997</v>
      </c>
      <c r="G227" s="541">
        <v>2614.0499999999993</v>
      </c>
      <c r="H227" s="541">
        <v>2833.8499999999985</v>
      </c>
      <c r="I227" s="541">
        <v>2902.8499999999995</v>
      </c>
      <c r="J227" s="541">
        <v>2943.7499999999982</v>
      </c>
      <c r="K227" s="540">
        <v>2861.95</v>
      </c>
      <c r="L227" s="540">
        <v>2752.05</v>
      </c>
      <c r="M227" s="540">
        <v>1.5350000000000001E-2</v>
      </c>
    </row>
    <row r="228" spans="1:13">
      <c r="A228" s="254">
        <v>218</v>
      </c>
      <c r="B228" s="567" t="s">
        <v>254</v>
      </c>
      <c r="C228" s="540">
        <v>31.4</v>
      </c>
      <c r="D228" s="541">
        <v>31.666666666666668</v>
      </c>
      <c r="E228" s="541">
        <v>30.383333333333333</v>
      </c>
      <c r="F228" s="541">
        <v>29.366666666666664</v>
      </c>
      <c r="G228" s="541">
        <v>28.083333333333329</v>
      </c>
      <c r="H228" s="541">
        <v>32.683333333333337</v>
      </c>
      <c r="I228" s="541">
        <v>33.966666666666676</v>
      </c>
      <c r="J228" s="541">
        <v>34.983333333333341</v>
      </c>
      <c r="K228" s="540">
        <v>32.950000000000003</v>
      </c>
      <c r="L228" s="540">
        <v>30.65</v>
      </c>
      <c r="M228" s="540">
        <v>240.35007999999999</v>
      </c>
    </row>
    <row r="229" spans="1:13">
      <c r="A229" s="254">
        <v>219</v>
      </c>
      <c r="B229" s="567" t="s">
        <v>119</v>
      </c>
      <c r="C229" s="540">
        <v>62.4</v>
      </c>
      <c r="D229" s="541">
        <v>62.266666666666659</v>
      </c>
      <c r="E229" s="541">
        <v>57.73333333333332</v>
      </c>
      <c r="F229" s="541">
        <v>53.066666666666663</v>
      </c>
      <c r="G229" s="541">
        <v>48.533333333333324</v>
      </c>
      <c r="H229" s="541">
        <v>66.933333333333309</v>
      </c>
      <c r="I229" s="541">
        <v>71.466666666666669</v>
      </c>
      <c r="J229" s="541">
        <v>76.133333333333312</v>
      </c>
      <c r="K229" s="540">
        <v>66.8</v>
      </c>
      <c r="L229" s="540">
        <v>57.6</v>
      </c>
      <c r="M229" s="540">
        <v>2614.1798899999999</v>
      </c>
    </row>
    <row r="230" spans="1:13">
      <c r="A230" s="254">
        <v>220</v>
      </c>
      <c r="B230" s="567" t="s">
        <v>390</v>
      </c>
      <c r="C230" s="540">
        <v>52.15</v>
      </c>
      <c r="D230" s="541">
        <v>52.216666666666669</v>
      </c>
      <c r="E230" s="541">
        <v>49.433333333333337</v>
      </c>
      <c r="F230" s="541">
        <v>46.716666666666669</v>
      </c>
      <c r="G230" s="541">
        <v>43.933333333333337</v>
      </c>
      <c r="H230" s="541">
        <v>54.933333333333337</v>
      </c>
      <c r="I230" s="541">
        <v>57.716666666666669</v>
      </c>
      <c r="J230" s="541">
        <v>60.433333333333337</v>
      </c>
      <c r="K230" s="540">
        <v>55</v>
      </c>
      <c r="L230" s="540">
        <v>49.5</v>
      </c>
      <c r="M230" s="540">
        <v>423.17631</v>
      </c>
    </row>
    <row r="231" spans="1:13">
      <c r="A231" s="254">
        <v>221</v>
      </c>
      <c r="B231" s="567" t="s">
        <v>391</v>
      </c>
      <c r="C231" s="540">
        <v>1263.0999999999999</v>
      </c>
      <c r="D231" s="541">
        <v>1281.0333333333333</v>
      </c>
      <c r="E231" s="541">
        <v>1232.0666666666666</v>
      </c>
      <c r="F231" s="541">
        <v>1201.0333333333333</v>
      </c>
      <c r="G231" s="541">
        <v>1152.0666666666666</v>
      </c>
      <c r="H231" s="541">
        <v>1312.0666666666666</v>
      </c>
      <c r="I231" s="541">
        <v>1361.0333333333333</v>
      </c>
      <c r="J231" s="541">
        <v>1392.0666666666666</v>
      </c>
      <c r="K231" s="540">
        <v>1330</v>
      </c>
      <c r="L231" s="540">
        <v>1250</v>
      </c>
      <c r="M231" s="540">
        <v>0.39828999999999998</v>
      </c>
    </row>
    <row r="232" spans="1:13">
      <c r="A232" s="254">
        <v>222</v>
      </c>
      <c r="B232" s="567" t="s">
        <v>392</v>
      </c>
      <c r="C232" s="540">
        <v>214.8</v>
      </c>
      <c r="D232" s="541">
        <v>217.7166666666667</v>
      </c>
      <c r="E232" s="541">
        <v>207.63333333333338</v>
      </c>
      <c r="F232" s="541">
        <v>200.4666666666667</v>
      </c>
      <c r="G232" s="541">
        <v>190.38333333333338</v>
      </c>
      <c r="H232" s="541">
        <v>224.88333333333338</v>
      </c>
      <c r="I232" s="541">
        <v>234.9666666666667</v>
      </c>
      <c r="J232" s="541">
        <v>242.13333333333338</v>
      </c>
      <c r="K232" s="540">
        <v>227.8</v>
      </c>
      <c r="L232" s="540">
        <v>210.55</v>
      </c>
      <c r="M232" s="540">
        <v>4.4729200000000002</v>
      </c>
    </row>
    <row r="233" spans="1:13">
      <c r="A233" s="254">
        <v>223</v>
      </c>
      <c r="B233" s="567" t="s">
        <v>747</v>
      </c>
      <c r="C233" s="540">
        <v>1200.5</v>
      </c>
      <c r="D233" s="541">
        <v>1199.9166666666667</v>
      </c>
      <c r="E233" s="541">
        <v>1194.8333333333335</v>
      </c>
      <c r="F233" s="541">
        <v>1189.1666666666667</v>
      </c>
      <c r="G233" s="541">
        <v>1184.0833333333335</v>
      </c>
      <c r="H233" s="541">
        <v>1205.5833333333335</v>
      </c>
      <c r="I233" s="541">
        <v>1210.666666666667</v>
      </c>
      <c r="J233" s="541">
        <v>1216.3333333333335</v>
      </c>
      <c r="K233" s="540">
        <v>1205</v>
      </c>
      <c r="L233" s="540">
        <v>1194.25</v>
      </c>
      <c r="M233" s="540">
        <v>0.22025</v>
      </c>
    </row>
    <row r="234" spans="1:13">
      <c r="A234" s="254">
        <v>224</v>
      </c>
      <c r="B234" s="567" t="s">
        <v>751</v>
      </c>
      <c r="C234" s="540">
        <v>601.75</v>
      </c>
      <c r="D234" s="541">
        <v>614.2166666666667</v>
      </c>
      <c r="E234" s="541">
        <v>587.53333333333342</v>
      </c>
      <c r="F234" s="541">
        <v>573.31666666666672</v>
      </c>
      <c r="G234" s="541">
        <v>546.63333333333344</v>
      </c>
      <c r="H234" s="541">
        <v>628.43333333333339</v>
      </c>
      <c r="I234" s="541">
        <v>655.11666666666679</v>
      </c>
      <c r="J234" s="541">
        <v>669.33333333333337</v>
      </c>
      <c r="K234" s="540">
        <v>640.9</v>
      </c>
      <c r="L234" s="540">
        <v>600</v>
      </c>
      <c r="M234" s="540">
        <v>7.3854499999999996</v>
      </c>
    </row>
    <row r="235" spans="1:13">
      <c r="A235" s="254">
        <v>225</v>
      </c>
      <c r="B235" s="567" t="s">
        <v>393</v>
      </c>
      <c r="C235" s="540">
        <v>107.15</v>
      </c>
      <c r="D235" s="541">
        <v>108.01666666666667</v>
      </c>
      <c r="E235" s="541">
        <v>105.53333333333333</v>
      </c>
      <c r="F235" s="541">
        <v>103.91666666666667</v>
      </c>
      <c r="G235" s="541">
        <v>101.43333333333334</v>
      </c>
      <c r="H235" s="541">
        <v>109.63333333333333</v>
      </c>
      <c r="I235" s="541">
        <v>112.11666666666665</v>
      </c>
      <c r="J235" s="541">
        <v>113.73333333333332</v>
      </c>
      <c r="K235" s="540">
        <v>110.5</v>
      </c>
      <c r="L235" s="540">
        <v>106.4</v>
      </c>
      <c r="M235" s="540">
        <v>6.5458499999999997</v>
      </c>
    </row>
    <row r="236" spans="1:13">
      <c r="A236" s="254">
        <v>226</v>
      </c>
      <c r="B236" s="567" t="s">
        <v>394</v>
      </c>
      <c r="C236" s="540">
        <v>95.55</v>
      </c>
      <c r="D236" s="541">
        <v>96.2</v>
      </c>
      <c r="E236" s="541">
        <v>94.4</v>
      </c>
      <c r="F236" s="541">
        <v>93.25</v>
      </c>
      <c r="G236" s="541">
        <v>91.45</v>
      </c>
      <c r="H236" s="541">
        <v>97.350000000000009</v>
      </c>
      <c r="I236" s="541">
        <v>99.149999999999991</v>
      </c>
      <c r="J236" s="541">
        <v>100.30000000000001</v>
      </c>
      <c r="K236" s="540">
        <v>98</v>
      </c>
      <c r="L236" s="540">
        <v>95.05</v>
      </c>
      <c r="M236" s="540">
        <v>14.602309999999999</v>
      </c>
    </row>
    <row r="237" spans="1:13">
      <c r="A237" s="254">
        <v>227</v>
      </c>
      <c r="B237" s="567" t="s">
        <v>126</v>
      </c>
      <c r="C237" s="540">
        <v>215.95</v>
      </c>
      <c r="D237" s="541">
        <v>216.28333333333333</v>
      </c>
      <c r="E237" s="541">
        <v>213.66666666666666</v>
      </c>
      <c r="F237" s="541">
        <v>211.38333333333333</v>
      </c>
      <c r="G237" s="541">
        <v>208.76666666666665</v>
      </c>
      <c r="H237" s="541">
        <v>218.56666666666666</v>
      </c>
      <c r="I237" s="541">
        <v>221.18333333333334</v>
      </c>
      <c r="J237" s="541">
        <v>223.46666666666667</v>
      </c>
      <c r="K237" s="540">
        <v>218.9</v>
      </c>
      <c r="L237" s="540">
        <v>214</v>
      </c>
      <c r="M237" s="540">
        <v>281.25202999999999</v>
      </c>
    </row>
    <row r="238" spans="1:13">
      <c r="A238" s="254">
        <v>228</v>
      </c>
      <c r="B238" s="567" t="s">
        <v>396</v>
      </c>
      <c r="C238" s="540">
        <v>127.15</v>
      </c>
      <c r="D238" s="541">
        <v>127.95</v>
      </c>
      <c r="E238" s="541">
        <v>125.1</v>
      </c>
      <c r="F238" s="541">
        <v>123.05</v>
      </c>
      <c r="G238" s="541">
        <v>120.19999999999999</v>
      </c>
      <c r="H238" s="541">
        <v>130</v>
      </c>
      <c r="I238" s="541">
        <v>132.85</v>
      </c>
      <c r="J238" s="541">
        <v>134.9</v>
      </c>
      <c r="K238" s="540">
        <v>130.80000000000001</v>
      </c>
      <c r="L238" s="540">
        <v>125.9</v>
      </c>
      <c r="M238" s="540">
        <v>11.342219999999999</v>
      </c>
    </row>
    <row r="239" spans="1:13">
      <c r="A239" s="254">
        <v>229</v>
      </c>
      <c r="B239" s="567" t="s">
        <v>397</v>
      </c>
      <c r="C239" s="540">
        <v>165.4</v>
      </c>
      <c r="D239" s="541">
        <v>166.23333333333335</v>
      </c>
      <c r="E239" s="541">
        <v>163.26666666666671</v>
      </c>
      <c r="F239" s="541">
        <v>161.13333333333335</v>
      </c>
      <c r="G239" s="541">
        <v>158.16666666666671</v>
      </c>
      <c r="H239" s="541">
        <v>168.3666666666667</v>
      </c>
      <c r="I239" s="541">
        <v>171.33333333333334</v>
      </c>
      <c r="J239" s="541">
        <v>173.4666666666667</v>
      </c>
      <c r="K239" s="540">
        <v>169.2</v>
      </c>
      <c r="L239" s="540">
        <v>164.1</v>
      </c>
      <c r="M239" s="540">
        <v>9.5417699999999996</v>
      </c>
    </row>
    <row r="240" spans="1:13">
      <c r="A240" s="254">
        <v>230</v>
      </c>
      <c r="B240" s="567" t="s">
        <v>115</v>
      </c>
      <c r="C240" s="540">
        <v>228.9</v>
      </c>
      <c r="D240" s="541">
        <v>233.20000000000002</v>
      </c>
      <c r="E240" s="541">
        <v>219.00000000000003</v>
      </c>
      <c r="F240" s="541">
        <v>209.10000000000002</v>
      </c>
      <c r="G240" s="541">
        <v>194.90000000000003</v>
      </c>
      <c r="H240" s="541">
        <v>243.10000000000002</v>
      </c>
      <c r="I240" s="541">
        <v>257.3</v>
      </c>
      <c r="J240" s="541">
        <v>267.20000000000005</v>
      </c>
      <c r="K240" s="540">
        <v>247.4</v>
      </c>
      <c r="L240" s="540">
        <v>223.3</v>
      </c>
      <c r="M240" s="540">
        <v>563.44546000000003</v>
      </c>
    </row>
    <row r="241" spans="1:13">
      <c r="A241" s="254">
        <v>231</v>
      </c>
      <c r="B241" s="567" t="s">
        <v>398</v>
      </c>
      <c r="C241" s="540">
        <v>81.650000000000006</v>
      </c>
      <c r="D241" s="541">
        <v>82.600000000000009</v>
      </c>
      <c r="E241" s="541">
        <v>79.450000000000017</v>
      </c>
      <c r="F241" s="541">
        <v>77.250000000000014</v>
      </c>
      <c r="G241" s="541">
        <v>74.100000000000023</v>
      </c>
      <c r="H241" s="541">
        <v>84.800000000000011</v>
      </c>
      <c r="I241" s="541">
        <v>87.950000000000017</v>
      </c>
      <c r="J241" s="541">
        <v>90.15</v>
      </c>
      <c r="K241" s="540">
        <v>85.75</v>
      </c>
      <c r="L241" s="540">
        <v>80.400000000000006</v>
      </c>
      <c r="M241" s="540">
        <v>67.177660000000003</v>
      </c>
    </row>
    <row r="242" spans="1:13">
      <c r="A242" s="254">
        <v>232</v>
      </c>
      <c r="B242" s="567" t="s">
        <v>748</v>
      </c>
      <c r="C242" s="540">
        <v>8836.7999999999993</v>
      </c>
      <c r="D242" s="541">
        <v>8909.25</v>
      </c>
      <c r="E242" s="541">
        <v>8678.5499999999993</v>
      </c>
      <c r="F242" s="541">
        <v>8520.2999999999993</v>
      </c>
      <c r="G242" s="541">
        <v>8289.5999999999985</v>
      </c>
      <c r="H242" s="541">
        <v>9067.5</v>
      </c>
      <c r="I242" s="541">
        <v>9298.2000000000007</v>
      </c>
      <c r="J242" s="541">
        <v>9456.4500000000007</v>
      </c>
      <c r="K242" s="540">
        <v>9139.9500000000007</v>
      </c>
      <c r="L242" s="540">
        <v>8751</v>
      </c>
      <c r="M242" s="540">
        <v>0.97521999999999998</v>
      </c>
    </row>
    <row r="243" spans="1:13">
      <c r="A243" s="254">
        <v>233</v>
      </c>
      <c r="B243" s="567" t="s">
        <v>255</v>
      </c>
      <c r="C243" s="540">
        <v>142.19999999999999</v>
      </c>
      <c r="D243" s="541">
        <v>144.16666666666666</v>
      </c>
      <c r="E243" s="541">
        <v>134.58333333333331</v>
      </c>
      <c r="F243" s="541">
        <v>126.96666666666667</v>
      </c>
      <c r="G243" s="541">
        <v>117.38333333333333</v>
      </c>
      <c r="H243" s="541">
        <v>151.7833333333333</v>
      </c>
      <c r="I243" s="541">
        <v>161.36666666666662</v>
      </c>
      <c r="J243" s="541">
        <v>168.98333333333329</v>
      </c>
      <c r="K243" s="540">
        <v>153.75</v>
      </c>
      <c r="L243" s="540">
        <v>136.55000000000001</v>
      </c>
      <c r="M243" s="540">
        <v>80.109719999999996</v>
      </c>
    </row>
    <row r="244" spans="1:13">
      <c r="A244" s="254">
        <v>234</v>
      </c>
      <c r="B244" s="567" t="s">
        <v>399</v>
      </c>
      <c r="C244" s="540">
        <v>295.2</v>
      </c>
      <c r="D244" s="541">
        <v>295.36666666666662</v>
      </c>
      <c r="E244" s="541">
        <v>289.83333333333326</v>
      </c>
      <c r="F244" s="541">
        <v>284.46666666666664</v>
      </c>
      <c r="G244" s="541">
        <v>278.93333333333328</v>
      </c>
      <c r="H244" s="541">
        <v>300.73333333333323</v>
      </c>
      <c r="I244" s="541">
        <v>306.26666666666665</v>
      </c>
      <c r="J244" s="541">
        <v>311.63333333333321</v>
      </c>
      <c r="K244" s="540">
        <v>300.89999999999998</v>
      </c>
      <c r="L244" s="540">
        <v>290</v>
      </c>
      <c r="M244" s="540">
        <v>10.164289999999999</v>
      </c>
    </row>
    <row r="245" spans="1:13">
      <c r="A245" s="254">
        <v>235</v>
      </c>
      <c r="B245" s="567" t="s">
        <v>256</v>
      </c>
      <c r="C245" s="540">
        <v>123.8</v>
      </c>
      <c r="D245" s="541">
        <v>124.45</v>
      </c>
      <c r="E245" s="541">
        <v>122.7</v>
      </c>
      <c r="F245" s="541">
        <v>121.6</v>
      </c>
      <c r="G245" s="541">
        <v>119.85</v>
      </c>
      <c r="H245" s="541">
        <v>125.55000000000001</v>
      </c>
      <c r="I245" s="541">
        <v>127.30000000000001</v>
      </c>
      <c r="J245" s="541">
        <v>128.40000000000003</v>
      </c>
      <c r="K245" s="540">
        <v>126.2</v>
      </c>
      <c r="L245" s="540">
        <v>123.35</v>
      </c>
      <c r="M245" s="540">
        <v>43.351649999999999</v>
      </c>
    </row>
    <row r="246" spans="1:13">
      <c r="A246" s="254">
        <v>236</v>
      </c>
      <c r="B246" s="567" t="s">
        <v>125</v>
      </c>
      <c r="C246" s="540">
        <v>97.55</v>
      </c>
      <c r="D246" s="541">
        <v>98.05</v>
      </c>
      <c r="E246" s="541">
        <v>95.6</v>
      </c>
      <c r="F246" s="541">
        <v>93.649999999999991</v>
      </c>
      <c r="G246" s="541">
        <v>91.199999999999989</v>
      </c>
      <c r="H246" s="541">
        <v>100</v>
      </c>
      <c r="I246" s="541">
        <v>102.45000000000002</v>
      </c>
      <c r="J246" s="541">
        <v>104.4</v>
      </c>
      <c r="K246" s="540">
        <v>100.5</v>
      </c>
      <c r="L246" s="540">
        <v>96.1</v>
      </c>
      <c r="M246" s="540">
        <v>421.93351000000001</v>
      </c>
    </row>
    <row r="247" spans="1:13">
      <c r="A247" s="254">
        <v>237</v>
      </c>
      <c r="B247" s="567" t="s">
        <v>400</v>
      </c>
      <c r="C247" s="540">
        <v>17.600000000000001</v>
      </c>
      <c r="D247" s="541">
        <v>18.400000000000002</v>
      </c>
      <c r="E247" s="541">
        <v>16.150000000000006</v>
      </c>
      <c r="F247" s="541">
        <v>14.700000000000003</v>
      </c>
      <c r="G247" s="541">
        <v>12.450000000000006</v>
      </c>
      <c r="H247" s="541">
        <v>19.850000000000005</v>
      </c>
      <c r="I247" s="541">
        <v>22.099999999999998</v>
      </c>
      <c r="J247" s="541">
        <v>23.550000000000004</v>
      </c>
      <c r="K247" s="540">
        <v>20.65</v>
      </c>
      <c r="L247" s="540">
        <v>16.95</v>
      </c>
      <c r="M247" s="540">
        <v>1608.5282</v>
      </c>
    </row>
    <row r="248" spans="1:13">
      <c r="A248" s="254">
        <v>238</v>
      </c>
      <c r="B248" s="567" t="s">
        <v>773</v>
      </c>
      <c r="C248" s="540">
        <v>1675.4</v>
      </c>
      <c r="D248" s="541">
        <v>1682.2</v>
      </c>
      <c r="E248" s="541">
        <v>1649.15</v>
      </c>
      <c r="F248" s="541">
        <v>1622.9</v>
      </c>
      <c r="G248" s="541">
        <v>1589.8500000000001</v>
      </c>
      <c r="H248" s="541">
        <v>1708.45</v>
      </c>
      <c r="I248" s="541">
        <v>1741.4999999999998</v>
      </c>
      <c r="J248" s="541">
        <v>1767.75</v>
      </c>
      <c r="K248" s="540">
        <v>1715.25</v>
      </c>
      <c r="L248" s="540">
        <v>1655.95</v>
      </c>
      <c r="M248" s="540">
        <v>9.9736399999999996</v>
      </c>
    </row>
    <row r="249" spans="1:13">
      <c r="A249" s="254">
        <v>239</v>
      </c>
      <c r="B249" s="567" t="s">
        <v>749</v>
      </c>
      <c r="C249" s="540">
        <v>301.05</v>
      </c>
      <c r="D249" s="541">
        <v>301.16666666666669</v>
      </c>
      <c r="E249" s="541">
        <v>294.88333333333338</v>
      </c>
      <c r="F249" s="541">
        <v>288.7166666666667</v>
      </c>
      <c r="G249" s="541">
        <v>282.43333333333339</v>
      </c>
      <c r="H249" s="541">
        <v>307.33333333333337</v>
      </c>
      <c r="I249" s="541">
        <v>313.61666666666667</v>
      </c>
      <c r="J249" s="541">
        <v>319.78333333333336</v>
      </c>
      <c r="K249" s="540">
        <v>307.45</v>
      </c>
      <c r="L249" s="540">
        <v>295</v>
      </c>
      <c r="M249" s="540">
        <v>1.6585799999999999</v>
      </c>
    </row>
    <row r="250" spans="1:13">
      <c r="A250" s="254">
        <v>240</v>
      </c>
      <c r="B250" s="567" t="s">
        <v>120</v>
      </c>
      <c r="C250" s="540">
        <v>542.95000000000005</v>
      </c>
      <c r="D250" s="541">
        <v>549.18333333333339</v>
      </c>
      <c r="E250" s="541">
        <v>528.41666666666674</v>
      </c>
      <c r="F250" s="541">
        <v>513.88333333333333</v>
      </c>
      <c r="G250" s="541">
        <v>493.11666666666667</v>
      </c>
      <c r="H250" s="541">
        <v>563.71666666666681</v>
      </c>
      <c r="I250" s="541">
        <v>584.48333333333346</v>
      </c>
      <c r="J250" s="541">
        <v>599.01666666666688</v>
      </c>
      <c r="K250" s="540">
        <v>569.95000000000005</v>
      </c>
      <c r="L250" s="540">
        <v>534.65</v>
      </c>
      <c r="M250" s="540">
        <v>51.114420000000003</v>
      </c>
    </row>
    <row r="251" spans="1:13">
      <c r="A251" s="254">
        <v>241</v>
      </c>
      <c r="B251" s="567" t="s">
        <v>831</v>
      </c>
      <c r="C251" s="540">
        <v>260.75</v>
      </c>
      <c r="D251" s="541">
        <v>260.2166666666667</v>
      </c>
      <c r="E251" s="541">
        <v>254.58333333333337</v>
      </c>
      <c r="F251" s="541">
        <v>248.41666666666669</v>
      </c>
      <c r="G251" s="541">
        <v>242.78333333333336</v>
      </c>
      <c r="H251" s="541">
        <v>266.38333333333338</v>
      </c>
      <c r="I251" s="541">
        <v>272.01666666666671</v>
      </c>
      <c r="J251" s="541">
        <v>278.18333333333339</v>
      </c>
      <c r="K251" s="540">
        <v>265.85000000000002</v>
      </c>
      <c r="L251" s="540">
        <v>254.05</v>
      </c>
      <c r="M251" s="540">
        <v>58.510199999999998</v>
      </c>
    </row>
    <row r="252" spans="1:13">
      <c r="A252" s="254">
        <v>242</v>
      </c>
      <c r="B252" s="567" t="s">
        <v>122</v>
      </c>
      <c r="C252" s="540">
        <v>1065.9000000000001</v>
      </c>
      <c r="D252" s="541">
        <v>1056.0833333333333</v>
      </c>
      <c r="E252" s="541">
        <v>1037.6166666666666</v>
      </c>
      <c r="F252" s="541">
        <v>1009.3333333333333</v>
      </c>
      <c r="G252" s="541">
        <v>990.86666666666656</v>
      </c>
      <c r="H252" s="541">
        <v>1084.3666666666666</v>
      </c>
      <c r="I252" s="541">
        <v>1102.8333333333333</v>
      </c>
      <c r="J252" s="541">
        <v>1131.1166666666666</v>
      </c>
      <c r="K252" s="540">
        <v>1074.55</v>
      </c>
      <c r="L252" s="540">
        <v>1027.8</v>
      </c>
      <c r="M252" s="540">
        <v>145.57526999999999</v>
      </c>
    </row>
    <row r="253" spans="1:13">
      <c r="A253" s="254">
        <v>243</v>
      </c>
      <c r="B253" s="567" t="s">
        <v>257</v>
      </c>
      <c r="C253" s="540">
        <v>5170.1499999999996</v>
      </c>
      <c r="D253" s="541">
        <v>5183.5666666666666</v>
      </c>
      <c r="E253" s="541">
        <v>5097.1333333333332</v>
      </c>
      <c r="F253" s="541">
        <v>5024.1166666666668</v>
      </c>
      <c r="G253" s="541">
        <v>4937.6833333333334</v>
      </c>
      <c r="H253" s="541">
        <v>5256.583333333333</v>
      </c>
      <c r="I253" s="541">
        <v>5343.0166666666655</v>
      </c>
      <c r="J253" s="541">
        <v>5416.0333333333328</v>
      </c>
      <c r="K253" s="540">
        <v>5270</v>
      </c>
      <c r="L253" s="540">
        <v>5110.55</v>
      </c>
      <c r="M253" s="540">
        <v>8.6544600000000003</v>
      </c>
    </row>
    <row r="254" spans="1:13">
      <c r="A254" s="254">
        <v>244</v>
      </c>
      <c r="B254" s="567" t="s">
        <v>124</v>
      </c>
      <c r="C254" s="540">
        <v>1291.3</v>
      </c>
      <c r="D254" s="541">
        <v>1289.2</v>
      </c>
      <c r="E254" s="541">
        <v>1278.9000000000001</v>
      </c>
      <c r="F254" s="541">
        <v>1266.5</v>
      </c>
      <c r="G254" s="541">
        <v>1256.2</v>
      </c>
      <c r="H254" s="541">
        <v>1301.6000000000001</v>
      </c>
      <c r="I254" s="541">
        <v>1311.8999999999999</v>
      </c>
      <c r="J254" s="541">
        <v>1324.3000000000002</v>
      </c>
      <c r="K254" s="540">
        <v>1299.5</v>
      </c>
      <c r="L254" s="540">
        <v>1276.8</v>
      </c>
      <c r="M254" s="540">
        <v>53.89696</v>
      </c>
    </row>
    <row r="255" spans="1:13">
      <c r="A255" s="254">
        <v>245</v>
      </c>
      <c r="B255" s="567" t="s">
        <v>750</v>
      </c>
      <c r="C255" s="540">
        <v>748.2</v>
      </c>
      <c r="D255" s="541">
        <v>756.56666666666661</v>
      </c>
      <c r="E255" s="541">
        <v>727.63333333333321</v>
      </c>
      <c r="F255" s="541">
        <v>707.06666666666661</v>
      </c>
      <c r="G255" s="541">
        <v>678.13333333333321</v>
      </c>
      <c r="H255" s="541">
        <v>777.13333333333321</v>
      </c>
      <c r="I255" s="541">
        <v>806.06666666666661</v>
      </c>
      <c r="J255" s="541">
        <v>826.63333333333321</v>
      </c>
      <c r="K255" s="540">
        <v>785.5</v>
      </c>
      <c r="L255" s="540">
        <v>736</v>
      </c>
      <c r="M255" s="540">
        <v>0.38912000000000002</v>
      </c>
    </row>
    <row r="256" spans="1:13">
      <c r="A256" s="254">
        <v>246</v>
      </c>
      <c r="B256" s="567" t="s">
        <v>401</v>
      </c>
      <c r="C256" s="540">
        <v>324</v>
      </c>
      <c r="D256" s="541">
        <v>324.08333333333331</v>
      </c>
      <c r="E256" s="541">
        <v>320.71666666666664</v>
      </c>
      <c r="F256" s="541">
        <v>317.43333333333334</v>
      </c>
      <c r="G256" s="541">
        <v>314.06666666666666</v>
      </c>
      <c r="H256" s="541">
        <v>327.36666666666662</v>
      </c>
      <c r="I256" s="541">
        <v>330.73333333333329</v>
      </c>
      <c r="J256" s="541">
        <v>334.01666666666659</v>
      </c>
      <c r="K256" s="540">
        <v>327.45</v>
      </c>
      <c r="L256" s="540">
        <v>320.8</v>
      </c>
      <c r="M256" s="540">
        <v>4.6343300000000003</v>
      </c>
    </row>
    <row r="257" spans="1:13">
      <c r="A257" s="254">
        <v>247</v>
      </c>
      <c r="B257" s="567" t="s">
        <v>121</v>
      </c>
      <c r="C257" s="540">
        <v>1565.8</v>
      </c>
      <c r="D257" s="541">
        <v>1573.1000000000001</v>
      </c>
      <c r="E257" s="541">
        <v>1537.7500000000002</v>
      </c>
      <c r="F257" s="541">
        <v>1509.7</v>
      </c>
      <c r="G257" s="541">
        <v>1474.3500000000001</v>
      </c>
      <c r="H257" s="541">
        <v>1601.1500000000003</v>
      </c>
      <c r="I257" s="541">
        <v>1636.5000000000002</v>
      </c>
      <c r="J257" s="541">
        <v>1664.5500000000004</v>
      </c>
      <c r="K257" s="540">
        <v>1608.45</v>
      </c>
      <c r="L257" s="540">
        <v>1545.05</v>
      </c>
      <c r="M257" s="540">
        <v>8.5539299999999994</v>
      </c>
    </row>
    <row r="258" spans="1:13">
      <c r="A258" s="254">
        <v>248</v>
      </c>
      <c r="B258" s="567" t="s">
        <v>258</v>
      </c>
      <c r="C258" s="540">
        <v>1849.55</v>
      </c>
      <c r="D258" s="541">
        <v>1851.1166666666668</v>
      </c>
      <c r="E258" s="541">
        <v>1838.4333333333336</v>
      </c>
      <c r="F258" s="541">
        <v>1827.3166666666668</v>
      </c>
      <c r="G258" s="541">
        <v>1814.6333333333337</v>
      </c>
      <c r="H258" s="541">
        <v>1862.2333333333336</v>
      </c>
      <c r="I258" s="541">
        <v>1874.916666666667</v>
      </c>
      <c r="J258" s="541">
        <v>1886.0333333333335</v>
      </c>
      <c r="K258" s="540">
        <v>1863.8</v>
      </c>
      <c r="L258" s="540">
        <v>1840</v>
      </c>
      <c r="M258" s="540">
        <v>1.9214500000000001</v>
      </c>
    </row>
    <row r="259" spans="1:13">
      <c r="A259" s="254">
        <v>249</v>
      </c>
      <c r="B259" s="567" t="s">
        <v>402</v>
      </c>
      <c r="C259" s="540">
        <v>1110.5</v>
      </c>
      <c r="D259" s="541">
        <v>1122.3500000000001</v>
      </c>
      <c r="E259" s="541">
        <v>1090.1000000000004</v>
      </c>
      <c r="F259" s="541">
        <v>1069.7000000000003</v>
      </c>
      <c r="G259" s="541">
        <v>1037.4500000000005</v>
      </c>
      <c r="H259" s="541">
        <v>1142.7500000000002</v>
      </c>
      <c r="I259" s="541">
        <v>1174.9999999999998</v>
      </c>
      <c r="J259" s="541">
        <v>1195.4000000000001</v>
      </c>
      <c r="K259" s="540">
        <v>1154.5999999999999</v>
      </c>
      <c r="L259" s="540">
        <v>1101.95</v>
      </c>
      <c r="M259" s="540">
        <v>1.4543699999999999</v>
      </c>
    </row>
    <row r="260" spans="1:13">
      <c r="A260" s="254">
        <v>250</v>
      </c>
      <c r="B260" s="567" t="s">
        <v>403</v>
      </c>
      <c r="C260" s="540">
        <v>2610.1999999999998</v>
      </c>
      <c r="D260" s="541">
        <v>2635.5666666666666</v>
      </c>
      <c r="E260" s="541">
        <v>2544.6333333333332</v>
      </c>
      <c r="F260" s="541">
        <v>2479.0666666666666</v>
      </c>
      <c r="G260" s="541">
        <v>2388.1333333333332</v>
      </c>
      <c r="H260" s="541">
        <v>2701.1333333333332</v>
      </c>
      <c r="I260" s="541">
        <v>2792.0666666666666</v>
      </c>
      <c r="J260" s="541">
        <v>2857.6333333333332</v>
      </c>
      <c r="K260" s="540">
        <v>2726.5</v>
      </c>
      <c r="L260" s="540">
        <v>2570</v>
      </c>
      <c r="M260" s="540">
        <v>2.3978100000000002</v>
      </c>
    </row>
    <row r="261" spans="1:13">
      <c r="A261" s="254">
        <v>251</v>
      </c>
      <c r="B261" s="567" t="s">
        <v>404</v>
      </c>
      <c r="C261" s="540">
        <v>376.25</v>
      </c>
      <c r="D261" s="541">
        <v>375.98333333333335</v>
      </c>
      <c r="E261" s="541">
        <v>361.9666666666667</v>
      </c>
      <c r="F261" s="541">
        <v>347.68333333333334</v>
      </c>
      <c r="G261" s="541">
        <v>333.66666666666669</v>
      </c>
      <c r="H261" s="541">
        <v>390.26666666666671</v>
      </c>
      <c r="I261" s="541">
        <v>404.28333333333336</v>
      </c>
      <c r="J261" s="541">
        <v>418.56666666666672</v>
      </c>
      <c r="K261" s="540">
        <v>390</v>
      </c>
      <c r="L261" s="540">
        <v>361.7</v>
      </c>
      <c r="M261" s="540">
        <v>5.2030099999999999</v>
      </c>
    </row>
    <row r="262" spans="1:13">
      <c r="A262" s="254">
        <v>252</v>
      </c>
      <c r="B262" s="567" t="s">
        <v>405</v>
      </c>
      <c r="C262" s="540">
        <v>142.75</v>
      </c>
      <c r="D262" s="541">
        <v>144.06666666666666</v>
      </c>
      <c r="E262" s="541">
        <v>139.73333333333332</v>
      </c>
      <c r="F262" s="541">
        <v>136.71666666666667</v>
      </c>
      <c r="G262" s="541">
        <v>132.38333333333333</v>
      </c>
      <c r="H262" s="541">
        <v>147.08333333333331</v>
      </c>
      <c r="I262" s="541">
        <v>151.41666666666669</v>
      </c>
      <c r="J262" s="541">
        <v>154.43333333333331</v>
      </c>
      <c r="K262" s="540">
        <v>148.4</v>
      </c>
      <c r="L262" s="540">
        <v>141.05000000000001</v>
      </c>
      <c r="M262" s="540">
        <v>15.332050000000001</v>
      </c>
    </row>
    <row r="263" spans="1:13">
      <c r="A263" s="254">
        <v>253</v>
      </c>
      <c r="B263" s="567" t="s">
        <v>406</v>
      </c>
      <c r="C263" s="540">
        <v>122.85</v>
      </c>
      <c r="D263" s="541">
        <v>122.53333333333335</v>
      </c>
      <c r="E263" s="541">
        <v>120.31666666666669</v>
      </c>
      <c r="F263" s="541">
        <v>117.78333333333335</v>
      </c>
      <c r="G263" s="541">
        <v>115.56666666666669</v>
      </c>
      <c r="H263" s="541">
        <v>125.06666666666669</v>
      </c>
      <c r="I263" s="541">
        <v>127.28333333333336</v>
      </c>
      <c r="J263" s="541">
        <v>129.81666666666669</v>
      </c>
      <c r="K263" s="540">
        <v>124.75</v>
      </c>
      <c r="L263" s="540">
        <v>120</v>
      </c>
      <c r="M263" s="540">
        <v>23.990279999999998</v>
      </c>
    </row>
    <row r="264" spans="1:13">
      <c r="A264" s="254">
        <v>254</v>
      </c>
      <c r="B264" s="567" t="s">
        <v>407</v>
      </c>
      <c r="C264" s="540">
        <v>91.75</v>
      </c>
      <c r="D264" s="541">
        <v>91.916666666666671</v>
      </c>
      <c r="E264" s="541">
        <v>88.833333333333343</v>
      </c>
      <c r="F264" s="541">
        <v>85.916666666666671</v>
      </c>
      <c r="G264" s="541">
        <v>82.833333333333343</v>
      </c>
      <c r="H264" s="541">
        <v>94.833333333333343</v>
      </c>
      <c r="I264" s="541">
        <v>97.916666666666686</v>
      </c>
      <c r="J264" s="541">
        <v>100.83333333333334</v>
      </c>
      <c r="K264" s="540">
        <v>95</v>
      </c>
      <c r="L264" s="540">
        <v>89</v>
      </c>
      <c r="M264" s="540">
        <v>33.070920000000001</v>
      </c>
    </row>
    <row r="265" spans="1:13">
      <c r="A265" s="254">
        <v>255</v>
      </c>
      <c r="B265" s="567" t="s">
        <v>259</v>
      </c>
      <c r="C265" s="540">
        <v>73.95</v>
      </c>
      <c r="D265" s="541">
        <v>73.899999999999991</v>
      </c>
      <c r="E265" s="541">
        <v>72.049999999999983</v>
      </c>
      <c r="F265" s="541">
        <v>70.149999999999991</v>
      </c>
      <c r="G265" s="541">
        <v>68.299999999999983</v>
      </c>
      <c r="H265" s="541">
        <v>75.799999999999983</v>
      </c>
      <c r="I265" s="541">
        <v>77.649999999999977</v>
      </c>
      <c r="J265" s="541">
        <v>79.549999999999983</v>
      </c>
      <c r="K265" s="540">
        <v>75.75</v>
      </c>
      <c r="L265" s="540">
        <v>72</v>
      </c>
      <c r="M265" s="540">
        <v>38.619340000000001</v>
      </c>
    </row>
    <row r="266" spans="1:13">
      <c r="A266" s="254">
        <v>256</v>
      </c>
      <c r="B266" s="567" t="s">
        <v>128</v>
      </c>
      <c r="C266" s="540">
        <v>395.65</v>
      </c>
      <c r="D266" s="541">
        <v>398.33333333333331</v>
      </c>
      <c r="E266" s="541">
        <v>388.26666666666665</v>
      </c>
      <c r="F266" s="541">
        <v>380.88333333333333</v>
      </c>
      <c r="G266" s="541">
        <v>370.81666666666666</v>
      </c>
      <c r="H266" s="541">
        <v>405.71666666666664</v>
      </c>
      <c r="I266" s="541">
        <v>415.78333333333336</v>
      </c>
      <c r="J266" s="541">
        <v>423.16666666666663</v>
      </c>
      <c r="K266" s="540">
        <v>408.4</v>
      </c>
      <c r="L266" s="540">
        <v>390.95</v>
      </c>
      <c r="M266" s="540">
        <v>45.276440000000001</v>
      </c>
    </row>
    <row r="267" spans="1:13">
      <c r="A267" s="254">
        <v>257</v>
      </c>
      <c r="B267" s="567" t="s">
        <v>752</v>
      </c>
      <c r="C267" s="540">
        <v>88.95</v>
      </c>
      <c r="D267" s="541">
        <v>89.2</v>
      </c>
      <c r="E267" s="541">
        <v>87.2</v>
      </c>
      <c r="F267" s="541">
        <v>85.45</v>
      </c>
      <c r="G267" s="541">
        <v>83.45</v>
      </c>
      <c r="H267" s="541">
        <v>90.95</v>
      </c>
      <c r="I267" s="541">
        <v>92.95</v>
      </c>
      <c r="J267" s="541">
        <v>94.7</v>
      </c>
      <c r="K267" s="540">
        <v>91.2</v>
      </c>
      <c r="L267" s="540">
        <v>87.45</v>
      </c>
      <c r="M267" s="540">
        <v>3.6067399999999998</v>
      </c>
    </row>
    <row r="268" spans="1:13">
      <c r="A268" s="254">
        <v>258</v>
      </c>
      <c r="B268" s="567" t="s">
        <v>408</v>
      </c>
      <c r="C268" s="540">
        <v>49</v>
      </c>
      <c r="D268" s="541">
        <v>48.199999999999996</v>
      </c>
      <c r="E268" s="541">
        <v>46.79999999999999</v>
      </c>
      <c r="F268" s="541">
        <v>44.599999999999994</v>
      </c>
      <c r="G268" s="541">
        <v>43.199999999999989</v>
      </c>
      <c r="H268" s="541">
        <v>50.399999999999991</v>
      </c>
      <c r="I268" s="541">
        <v>51.8</v>
      </c>
      <c r="J268" s="541">
        <v>53.999999999999993</v>
      </c>
      <c r="K268" s="540">
        <v>49.6</v>
      </c>
      <c r="L268" s="540">
        <v>46</v>
      </c>
      <c r="M268" s="540">
        <v>15.290290000000001</v>
      </c>
    </row>
    <row r="269" spans="1:13">
      <c r="A269" s="254">
        <v>259</v>
      </c>
      <c r="B269" s="567" t="s">
        <v>409</v>
      </c>
      <c r="C269" s="540">
        <v>90.4</v>
      </c>
      <c r="D269" s="541">
        <v>91.533333333333346</v>
      </c>
      <c r="E269" s="541">
        <v>88.416666666666686</v>
      </c>
      <c r="F269" s="541">
        <v>86.433333333333337</v>
      </c>
      <c r="G269" s="541">
        <v>83.316666666666677</v>
      </c>
      <c r="H269" s="541">
        <v>93.516666666666694</v>
      </c>
      <c r="I269" s="541">
        <v>96.63333333333334</v>
      </c>
      <c r="J269" s="541">
        <v>98.616666666666703</v>
      </c>
      <c r="K269" s="540">
        <v>94.65</v>
      </c>
      <c r="L269" s="540">
        <v>89.55</v>
      </c>
      <c r="M269" s="540">
        <v>14.32987</v>
      </c>
    </row>
    <row r="270" spans="1:13">
      <c r="A270" s="254">
        <v>260</v>
      </c>
      <c r="B270" s="567" t="s">
        <v>410</v>
      </c>
      <c r="C270" s="540">
        <v>30.2</v>
      </c>
      <c r="D270" s="541">
        <v>30.45</v>
      </c>
      <c r="E270" s="541">
        <v>29.299999999999997</v>
      </c>
      <c r="F270" s="541">
        <v>28.4</v>
      </c>
      <c r="G270" s="541">
        <v>27.249999999999996</v>
      </c>
      <c r="H270" s="541">
        <v>31.349999999999998</v>
      </c>
      <c r="I270" s="541">
        <v>32.5</v>
      </c>
      <c r="J270" s="541">
        <v>33.4</v>
      </c>
      <c r="K270" s="540">
        <v>31.6</v>
      </c>
      <c r="L270" s="540">
        <v>29.55</v>
      </c>
      <c r="M270" s="540">
        <v>107.04428</v>
      </c>
    </row>
    <row r="271" spans="1:13">
      <c r="A271" s="254">
        <v>261</v>
      </c>
      <c r="B271" s="567" t="s">
        <v>411</v>
      </c>
      <c r="C271" s="540">
        <v>66.7</v>
      </c>
      <c r="D271" s="541">
        <v>67.650000000000006</v>
      </c>
      <c r="E271" s="541">
        <v>64.900000000000006</v>
      </c>
      <c r="F271" s="541">
        <v>63.099999999999994</v>
      </c>
      <c r="G271" s="541">
        <v>60.349999999999994</v>
      </c>
      <c r="H271" s="541">
        <v>69.450000000000017</v>
      </c>
      <c r="I271" s="541">
        <v>72.200000000000017</v>
      </c>
      <c r="J271" s="541">
        <v>74.000000000000028</v>
      </c>
      <c r="K271" s="540">
        <v>70.400000000000006</v>
      </c>
      <c r="L271" s="540">
        <v>65.849999999999994</v>
      </c>
      <c r="M271" s="540">
        <v>14.839589999999999</v>
      </c>
    </row>
    <row r="272" spans="1:13">
      <c r="A272" s="254">
        <v>262</v>
      </c>
      <c r="B272" s="567" t="s">
        <v>412</v>
      </c>
      <c r="C272" s="540">
        <v>74.599999999999994</v>
      </c>
      <c r="D272" s="541">
        <v>74.816666666666677</v>
      </c>
      <c r="E272" s="541">
        <v>72.933333333333351</v>
      </c>
      <c r="F272" s="541">
        <v>71.26666666666668</v>
      </c>
      <c r="G272" s="541">
        <v>69.383333333333354</v>
      </c>
      <c r="H272" s="541">
        <v>76.483333333333348</v>
      </c>
      <c r="I272" s="541">
        <v>78.366666666666674</v>
      </c>
      <c r="J272" s="541">
        <v>80.033333333333346</v>
      </c>
      <c r="K272" s="540">
        <v>76.7</v>
      </c>
      <c r="L272" s="540">
        <v>73.150000000000006</v>
      </c>
      <c r="M272" s="540">
        <v>26.276399999999999</v>
      </c>
    </row>
    <row r="273" spans="1:13">
      <c r="A273" s="254">
        <v>263</v>
      </c>
      <c r="B273" s="567" t="s">
        <v>413</v>
      </c>
      <c r="C273" s="540">
        <v>121.6</v>
      </c>
      <c r="D273" s="541">
        <v>119.8</v>
      </c>
      <c r="E273" s="541">
        <v>115.8</v>
      </c>
      <c r="F273" s="541">
        <v>110</v>
      </c>
      <c r="G273" s="541">
        <v>106</v>
      </c>
      <c r="H273" s="541">
        <v>125.6</v>
      </c>
      <c r="I273" s="541">
        <v>129.6</v>
      </c>
      <c r="J273" s="541">
        <v>135.39999999999998</v>
      </c>
      <c r="K273" s="540">
        <v>123.8</v>
      </c>
      <c r="L273" s="540">
        <v>114</v>
      </c>
      <c r="M273" s="540">
        <v>11.369059999999999</v>
      </c>
    </row>
    <row r="274" spans="1:13">
      <c r="A274" s="254">
        <v>264</v>
      </c>
      <c r="B274" s="567" t="s">
        <v>414</v>
      </c>
      <c r="C274" s="540">
        <v>69.7</v>
      </c>
      <c r="D274" s="541">
        <v>69.933333333333323</v>
      </c>
      <c r="E274" s="541">
        <v>68.866666666666646</v>
      </c>
      <c r="F274" s="541">
        <v>68.033333333333317</v>
      </c>
      <c r="G274" s="541">
        <v>66.96666666666664</v>
      </c>
      <c r="H274" s="541">
        <v>70.766666666666652</v>
      </c>
      <c r="I274" s="541">
        <v>71.833333333333343</v>
      </c>
      <c r="J274" s="541">
        <v>72.666666666666657</v>
      </c>
      <c r="K274" s="540">
        <v>71</v>
      </c>
      <c r="L274" s="540">
        <v>69.099999999999994</v>
      </c>
      <c r="M274" s="540">
        <v>8.2131100000000004</v>
      </c>
    </row>
    <row r="275" spans="1:13">
      <c r="A275" s="254">
        <v>265</v>
      </c>
      <c r="B275" s="567" t="s">
        <v>127</v>
      </c>
      <c r="C275" s="540">
        <v>321.5</v>
      </c>
      <c r="D275" s="541">
        <v>322.26666666666671</v>
      </c>
      <c r="E275" s="541">
        <v>311.58333333333343</v>
      </c>
      <c r="F275" s="541">
        <v>301.66666666666674</v>
      </c>
      <c r="G275" s="541">
        <v>290.98333333333346</v>
      </c>
      <c r="H275" s="541">
        <v>332.18333333333339</v>
      </c>
      <c r="I275" s="541">
        <v>342.86666666666667</v>
      </c>
      <c r="J275" s="541">
        <v>352.78333333333336</v>
      </c>
      <c r="K275" s="540">
        <v>332.95</v>
      </c>
      <c r="L275" s="540">
        <v>312.35000000000002</v>
      </c>
      <c r="M275" s="540">
        <v>117.51459</v>
      </c>
    </row>
    <row r="276" spans="1:13">
      <c r="A276" s="254">
        <v>266</v>
      </c>
      <c r="B276" s="567" t="s">
        <v>415</v>
      </c>
      <c r="C276" s="540">
        <v>2462.0500000000002</v>
      </c>
      <c r="D276" s="541">
        <v>2467.3666666666668</v>
      </c>
      <c r="E276" s="541">
        <v>2439.6833333333334</v>
      </c>
      <c r="F276" s="541">
        <v>2417.3166666666666</v>
      </c>
      <c r="G276" s="541">
        <v>2389.6333333333332</v>
      </c>
      <c r="H276" s="541">
        <v>2489.7333333333336</v>
      </c>
      <c r="I276" s="541">
        <v>2517.416666666667</v>
      </c>
      <c r="J276" s="541">
        <v>2539.7833333333338</v>
      </c>
      <c r="K276" s="540">
        <v>2495.0500000000002</v>
      </c>
      <c r="L276" s="540">
        <v>2445</v>
      </c>
      <c r="M276" s="540">
        <v>8.1180000000000002E-2</v>
      </c>
    </row>
    <row r="277" spans="1:13">
      <c r="A277" s="254">
        <v>267</v>
      </c>
      <c r="B277" s="567" t="s">
        <v>129</v>
      </c>
      <c r="C277" s="540">
        <v>2951.25</v>
      </c>
      <c r="D277" s="541">
        <v>2951.1</v>
      </c>
      <c r="E277" s="541">
        <v>2896.95</v>
      </c>
      <c r="F277" s="541">
        <v>2842.65</v>
      </c>
      <c r="G277" s="541">
        <v>2788.5</v>
      </c>
      <c r="H277" s="541">
        <v>3005.3999999999996</v>
      </c>
      <c r="I277" s="541">
        <v>3059.55</v>
      </c>
      <c r="J277" s="541">
        <v>3113.8499999999995</v>
      </c>
      <c r="K277" s="540">
        <v>3005.25</v>
      </c>
      <c r="L277" s="540">
        <v>2896.8</v>
      </c>
      <c r="M277" s="540">
        <v>14.054</v>
      </c>
    </row>
    <row r="278" spans="1:13">
      <c r="A278" s="254">
        <v>268</v>
      </c>
      <c r="B278" s="567" t="s">
        <v>130</v>
      </c>
      <c r="C278" s="540">
        <v>636.5</v>
      </c>
      <c r="D278" s="541">
        <v>644.48333333333323</v>
      </c>
      <c r="E278" s="541">
        <v>624.16666666666652</v>
      </c>
      <c r="F278" s="541">
        <v>611.83333333333326</v>
      </c>
      <c r="G278" s="541">
        <v>591.51666666666654</v>
      </c>
      <c r="H278" s="541">
        <v>656.81666666666649</v>
      </c>
      <c r="I278" s="541">
        <v>677.13333333333333</v>
      </c>
      <c r="J278" s="541">
        <v>689.46666666666647</v>
      </c>
      <c r="K278" s="540">
        <v>664.8</v>
      </c>
      <c r="L278" s="540">
        <v>632.15</v>
      </c>
      <c r="M278" s="540">
        <v>9.0433400000000006</v>
      </c>
    </row>
    <row r="279" spans="1:13">
      <c r="A279" s="254">
        <v>269</v>
      </c>
      <c r="B279" s="567" t="s">
        <v>416</v>
      </c>
      <c r="C279" s="540">
        <v>149.55000000000001</v>
      </c>
      <c r="D279" s="541">
        <v>150.26666666666668</v>
      </c>
      <c r="E279" s="541">
        <v>147.78333333333336</v>
      </c>
      <c r="F279" s="541">
        <v>146.01666666666668</v>
      </c>
      <c r="G279" s="541">
        <v>143.53333333333336</v>
      </c>
      <c r="H279" s="541">
        <v>152.03333333333336</v>
      </c>
      <c r="I279" s="541">
        <v>154.51666666666665</v>
      </c>
      <c r="J279" s="541">
        <v>156.28333333333336</v>
      </c>
      <c r="K279" s="540">
        <v>152.75</v>
      </c>
      <c r="L279" s="540">
        <v>148.5</v>
      </c>
      <c r="M279" s="540">
        <v>9.3770000000000007</v>
      </c>
    </row>
    <row r="280" spans="1:13">
      <c r="A280" s="254">
        <v>270</v>
      </c>
      <c r="B280" s="567" t="s">
        <v>418</v>
      </c>
      <c r="C280" s="540">
        <v>490.7</v>
      </c>
      <c r="D280" s="541">
        <v>492.34999999999997</v>
      </c>
      <c r="E280" s="541">
        <v>479.84999999999991</v>
      </c>
      <c r="F280" s="541">
        <v>468.99999999999994</v>
      </c>
      <c r="G280" s="541">
        <v>456.49999999999989</v>
      </c>
      <c r="H280" s="541">
        <v>503.19999999999993</v>
      </c>
      <c r="I280" s="541">
        <v>515.70000000000005</v>
      </c>
      <c r="J280" s="541">
        <v>526.54999999999995</v>
      </c>
      <c r="K280" s="540">
        <v>504.85</v>
      </c>
      <c r="L280" s="540">
        <v>481.5</v>
      </c>
      <c r="M280" s="540">
        <v>1.0318099999999999</v>
      </c>
    </row>
    <row r="281" spans="1:13">
      <c r="A281" s="254">
        <v>271</v>
      </c>
      <c r="B281" s="567" t="s">
        <v>419</v>
      </c>
      <c r="C281" s="540">
        <v>213.25</v>
      </c>
      <c r="D281" s="541">
        <v>214.96666666666667</v>
      </c>
      <c r="E281" s="541">
        <v>210.28333333333333</v>
      </c>
      <c r="F281" s="541">
        <v>207.31666666666666</v>
      </c>
      <c r="G281" s="541">
        <v>202.63333333333333</v>
      </c>
      <c r="H281" s="541">
        <v>217.93333333333334</v>
      </c>
      <c r="I281" s="541">
        <v>222.61666666666667</v>
      </c>
      <c r="J281" s="541">
        <v>225.58333333333334</v>
      </c>
      <c r="K281" s="540">
        <v>219.65</v>
      </c>
      <c r="L281" s="540">
        <v>212</v>
      </c>
      <c r="M281" s="540">
        <v>6.4000700000000004</v>
      </c>
    </row>
    <row r="282" spans="1:13">
      <c r="A282" s="254">
        <v>272</v>
      </c>
      <c r="B282" s="567" t="s">
        <v>420</v>
      </c>
      <c r="C282" s="540">
        <v>211.1</v>
      </c>
      <c r="D282" s="541">
        <v>209.03333333333333</v>
      </c>
      <c r="E282" s="541">
        <v>197.06666666666666</v>
      </c>
      <c r="F282" s="541">
        <v>183.03333333333333</v>
      </c>
      <c r="G282" s="541">
        <v>171.06666666666666</v>
      </c>
      <c r="H282" s="541">
        <v>223.06666666666666</v>
      </c>
      <c r="I282" s="541">
        <v>235.0333333333333</v>
      </c>
      <c r="J282" s="541">
        <v>249.06666666666666</v>
      </c>
      <c r="K282" s="540">
        <v>221</v>
      </c>
      <c r="L282" s="540">
        <v>195</v>
      </c>
      <c r="M282" s="540">
        <v>23.529779999999999</v>
      </c>
    </row>
    <row r="283" spans="1:13">
      <c r="A283" s="254">
        <v>273</v>
      </c>
      <c r="B283" s="567" t="s">
        <v>753</v>
      </c>
      <c r="C283" s="540">
        <v>676.4</v>
      </c>
      <c r="D283" s="541">
        <v>677.55000000000007</v>
      </c>
      <c r="E283" s="541">
        <v>667.10000000000014</v>
      </c>
      <c r="F283" s="541">
        <v>657.80000000000007</v>
      </c>
      <c r="G283" s="541">
        <v>647.35000000000014</v>
      </c>
      <c r="H283" s="541">
        <v>686.85000000000014</v>
      </c>
      <c r="I283" s="541">
        <v>697.30000000000018</v>
      </c>
      <c r="J283" s="541">
        <v>706.60000000000014</v>
      </c>
      <c r="K283" s="540">
        <v>688</v>
      </c>
      <c r="L283" s="540">
        <v>668.25</v>
      </c>
      <c r="M283" s="540">
        <v>0.15797</v>
      </c>
    </row>
    <row r="284" spans="1:13">
      <c r="A284" s="254">
        <v>274</v>
      </c>
      <c r="B284" s="567" t="s">
        <v>421</v>
      </c>
      <c r="C284" s="540">
        <v>969</v>
      </c>
      <c r="D284" s="541">
        <v>973.30000000000007</v>
      </c>
      <c r="E284" s="541">
        <v>951.70000000000016</v>
      </c>
      <c r="F284" s="541">
        <v>934.40000000000009</v>
      </c>
      <c r="G284" s="541">
        <v>912.80000000000018</v>
      </c>
      <c r="H284" s="541">
        <v>990.60000000000014</v>
      </c>
      <c r="I284" s="541">
        <v>1012.2</v>
      </c>
      <c r="J284" s="541">
        <v>1029.5</v>
      </c>
      <c r="K284" s="540">
        <v>994.9</v>
      </c>
      <c r="L284" s="540">
        <v>956</v>
      </c>
      <c r="M284" s="540">
        <v>3.2014800000000001</v>
      </c>
    </row>
    <row r="285" spans="1:13">
      <c r="A285" s="254">
        <v>275</v>
      </c>
      <c r="B285" s="567" t="s">
        <v>422</v>
      </c>
      <c r="C285" s="540">
        <v>379.9</v>
      </c>
      <c r="D285" s="541">
        <v>379.5333333333333</v>
      </c>
      <c r="E285" s="541">
        <v>373.31666666666661</v>
      </c>
      <c r="F285" s="541">
        <v>366.73333333333329</v>
      </c>
      <c r="G285" s="541">
        <v>360.51666666666659</v>
      </c>
      <c r="H285" s="541">
        <v>386.11666666666662</v>
      </c>
      <c r="I285" s="541">
        <v>392.33333333333331</v>
      </c>
      <c r="J285" s="541">
        <v>398.91666666666663</v>
      </c>
      <c r="K285" s="540">
        <v>385.75</v>
      </c>
      <c r="L285" s="540">
        <v>372.95</v>
      </c>
      <c r="M285" s="540">
        <v>6.2519</v>
      </c>
    </row>
    <row r="286" spans="1:13">
      <c r="A286" s="254">
        <v>276</v>
      </c>
      <c r="B286" s="567" t="s">
        <v>423</v>
      </c>
      <c r="C286" s="540">
        <v>562.35</v>
      </c>
      <c r="D286" s="541">
        <v>567.93333333333339</v>
      </c>
      <c r="E286" s="541">
        <v>549.41666666666674</v>
      </c>
      <c r="F286" s="541">
        <v>536.48333333333335</v>
      </c>
      <c r="G286" s="541">
        <v>517.9666666666667</v>
      </c>
      <c r="H286" s="541">
        <v>580.86666666666679</v>
      </c>
      <c r="I286" s="541">
        <v>599.38333333333344</v>
      </c>
      <c r="J286" s="541">
        <v>612.31666666666683</v>
      </c>
      <c r="K286" s="540">
        <v>586.45000000000005</v>
      </c>
      <c r="L286" s="540">
        <v>555</v>
      </c>
      <c r="M286" s="540">
        <v>1.9610399999999999</v>
      </c>
    </row>
    <row r="287" spans="1:13">
      <c r="A287" s="254">
        <v>277</v>
      </c>
      <c r="B287" s="567" t="s">
        <v>424</v>
      </c>
      <c r="C287" s="540">
        <v>69.5</v>
      </c>
      <c r="D287" s="541">
        <v>69.833333333333329</v>
      </c>
      <c r="E287" s="541">
        <v>67.066666666666663</v>
      </c>
      <c r="F287" s="541">
        <v>64.63333333333334</v>
      </c>
      <c r="G287" s="541">
        <v>61.866666666666674</v>
      </c>
      <c r="H287" s="541">
        <v>72.266666666666652</v>
      </c>
      <c r="I287" s="541">
        <v>75.033333333333331</v>
      </c>
      <c r="J287" s="541">
        <v>77.46666666666664</v>
      </c>
      <c r="K287" s="540">
        <v>72.599999999999994</v>
      </c>
      <c r="L287" s="540">
        <v>67.400000000000006</v>
      </c>
      <c r="M287" s="540">
        <v>88.208290000000005</v>
      </c>
    </row>
    <row r="288" spans="1:13">
      <c r="A288" s="254">
        <v>278</v>
      </c>
      <c r="B288" s="567" t="s">
        <v>425</v>
      </c>
      <c r="C288" s="540">
        <v>60.9</v>
      </c>
      <c r="D288" s="541">
        <v>60.566666666666663</v>
      </c>
      <c r="E288" s="541">
        <v>57.733333333333327</v>
      </c>
      <c r="F288" s="541">
        <v>54.566666666666663</v>
      </c>
      <c r="G288" s="541">
        <v>51.733333333333327</v>
      </c>
      <c r="H288" s="541">
        <v>63.733333333333327</v>
      </c>
      <c r="I288" s="541">
        <v>66.566666666666663</v>
      </c>
      <c r="J288" s="541">
        <v>69.73333333333332</v>
      </c>
      <c r="K288" s="540">
        <v>63.4</v>
      </c>
      <c r="L288" s="540">
        <v>57.4</v>
      </c>
      <c r="M288" s="540">
        <v>138.78586000000001</v>
      </c>
    </row>
    <row r="289" spans="1:13">
      <c r="A289" s="254">
        <v>279</v>
      </c>
      <c r="B289" s="567" t="s">
        <v>426</v>
      </c>
      <c r="C289" s="540">
        <v>509.85</v>
      </c>
      <c r="D289" s="541">
        <v>511.81666666666666</v>
      </c>
      <c r="E289" s="541">
        <v>505.0333333333333</v>
      </c>
      <c r="F289" s="541">
        <v>500.21666666666664</v>
      </c>
      <c r="G289" s="541">
        <v>493.43333333333328</v>
      </c>
      <c r="H289" s="541">
        <v>516.63333333333333</v>
      </c>
      <c r="I289" s="541">
        <v>523.41666666666674</v>
      </c>
      <c r="J289" s="541">
        <v>528.23333333333335</v>
      </c>
      <c r="K289" s="540">
        <v>518.6</v>
      </c>
      <c r="L289" s="540">
        <v>507</v>
      </c>
      <c r="M289" s="540">
        <v>1.42988</v>
      </c>
    </row>
    <row r="290" spans="1:13">
      <c r="A290" s="254">
        <v>280</v>
      </c>
      <c r="B290" s="567" t="s">
        <v>427</v>
      </c>
      <c r="C290" s="540">
        <v>431.75</v>
      </c>
      <c r="D290" s="541">
        <v>430.68333333333334</v>
      </c>
      <c r="E290" s="541">
        <v>421.61666666666667</v>
      </c>
      <c r="F290" s="541">
        <v>411.48333333333335</v>
      </c>
      <c r="G290" s="541">
        <v>402.41666666666669</v>
      </c>
      <c r="H290" s="541">
        <v>440.81666666666666</v>
      </c>
      <c r="I290" s="541">
        <v>449.88333333333338</v>
      </c>
      <c r="J290" s="541">
        <v>460.01666666666665</v>
      </c>
      <c r="K290" s="540">
        <v>439.75</v>
      </c>
      <c r="L290" s="540">
        <v>420.55</v>
      </c>
      <c r="M290" s="540">
        <v>1.46252</v>
      </c>
    </row>
    <row r="291" spans="1:13">
      <c r="A291" s="254">
        <v>281</v>
      </c>
      <c r="B291" s="567" t="s">
        <v>428</v>
      </c>
      <c r="C291" s="540">
        <v>243.55</v>
      </c>
      <c r="D291" s="541">
        <v>246.08333333333334</v>
      </c>
      <c r="E291" s="541">
        <v>239.66666666666669</v>
      </c>
      <c r="F291" s="541">
        <v>235.78333333333333</v>
      </c>
      <c r="G291" s="541">
        <v>229.36666666666667</v>
      </c>
      <c r="H291" s="541">
        <v>249.9666666666667</v>
      </c>
      <c r="I291" s="541">
        <v>256.38333333333338</v>
      </c>
      <c r="J291" s="541">
        <v>260.26666666666671</v>
      </c>
      <c r="K291" s="540">
        <v>252.5</v>
      </c>
      <c r="L291" s="540">
        <v>242.2</v>
      </c>
      <c r="M291" s="540">
        <v>1.03067</v>
      </c>
    </row>
    <row r="292" spans="1:13">
      <c r="A292" s="254">
        <v>282</v>
      </c>
      <c r="B292" s="567" t="s">
        <v>131</v>
      </c>
      <c r="C292" s="540">
        <v>1938.75</v>
      </c>
      <c r="D292" s="541">
        <v>1944.5666666666666</v>
      </c>
      <c r="E292" s="541">
        <v>1919.2833333333333</v>
      </c>
      <c r="F292" s="541">
        <v>1899.8166666666666</v>
      </c>
      <c r="G292" s="541">
        <v>1874.5333333333333</v>
      </c>
      <c r="H292" s="541">
        <v>1964.0333333333333</v>
      </c>
      <c r="I292" s="541">
        <v>1989.3166666666666</v>
      </c>
      <c r="J292" s="541">
        <v>2008.7833333333333</v>
      </c>
      <c r="K292" s="540">
        <v>1969.85</v>
      </c>
      <c r="L292" s="540">
        <v>1925.1</v>
      </c>
      <c r="M292" s="540">
        <v>27.356829999999999</v>
      </c>
    </row>
    <row r="293" spans="1:13">
      <c r="A293" s="254">
        <v>283</v>
      </c>
      <c r="B293" s="567" t="s">
        <v>132</v>
      </c>
      <c r="C293" s="540">
        <v>99.85</v>
      </c>
      <c r="D293" s="541">
        <v>101.28333333333335</v>
      </c>
      <c r="E293" s="541">
        <v>97.366666666666688</v>
      </c>
      <c r="F293" s="541">
        <v>94.88333333333334</v>
      </c>
      <c r="G293" s="541">
        <v>90.966666666666683</v>
      </c>
      <c r="H293" s="541">
        <v>103.76666666666669</v>
      </c>
      <c r="I293" s="541">
        <v>107.68333333333335</v>
      </c>
      <c r="J293" s="541">
        <v>110.1666666666667</v>
      </c>
      <c r="K293" s="540">
        <v>105.2</v>
      </c>
      <c r="L293" s="540">
        <v>98.8</v>
      </c>
      <c r="M293" s="540">
        <v>336.41915999999998</v>
      </c>
    </row>
    <row r="294" spans="1:13">
      <c r="A294" s="254">
        <v>284</v>
      </c>
      <c r="B294" s="567" t="s">
        <v>260</v>
      </c>
      <c r="C294" s="540">
        <v>2643.05</v>
      </c>
      <c r="D294" s="541">
        <v>2631.6333333333332</v>
      </c>
      <c r="E294" s="541">
        <v>2588.2666666666664</v>
      </c>
      <c r="F294" s="541">
        <v>2533.4833333333331</v>
      </c>
      <c r="G294" s="541">
        <v>2490.1166666666663</v>
      </c>
      <c r="H294" s="541">
        <v>2686.4166666666665</v>
      </c>
      <c r="I294" s="541">
        <v>2729.7833333333333</v>
      </c>
      <c r="J294" s="541">
        <v>2784.5666666666666</v>
      </c>
      <c r="K294" s="540">
        <v>2675</v>
      </c>
      <c r="L294" s="540">
        <v>2576.85</v>
      </c>
      <c r="M294" s="540">
        <v>0.91922000000000004</v>
      </c>
    </row>
    <row r="295" spans="1:13">
      <c r="A295" s="254">
        <v>285</v>
      </c>
      <c r="B295" s="567" t="s">
        <v>133</v>
      </c>
      <c r="C295" s="540">
        <v>449.3</v>
      </c>
      <c r="D295" s="541">
        <v>457.2833333333333</v>
      </c>
      <c r="E295" s="541">
        <v>435.66666666666663</v>
      </c>
      <c r="F295" s="541">
        <v>422.0333333333333</v>
      </c>
      <c r="G295" s="541">
        <v>400.41666666666663</v>
      </c>
      <c r="H295" s="541">
        <v>470.91666666666663</v>
      </c>
      <c r="I295" s="541">
        <v>492.5333333333333</v>
      </c>
      <c r="J295" s="541">
        <v>506.16666666666663</v>
      </c>
      <c r="K295" s="540">
        <v>478.9</v>
      </c>
      <c r="L295" s="540">
        <v>443.65</v>
      </c>
      <c r="M295" s="540">
        <v>77.849789999999999</v>
      </c>
    </row>
    <row r="296" spans="1:13">
      <c r="A296" s="254">
        <v>286</v>
      </c>
      <c r="B296" s="567" t="s">
        <v>754</v>
      </c>
      <c r="C296" s="540">
        <v>220.85</v>
      </c>
      <c r="D296" s="541">
        <v>221.26666666666665</v>
      </c>
      <c r="E296" s="541">
        <v>216.93333333333331</v>
      </c>
      <c r="F296" s="541">
        <v>213.01666666666665</v>
      </c>
      <c r="G296" s="541">
        <v>208.68333333333331</v>
      </c>
      <c r="H296" s="541">
        <v>225.18333333333331</v>
      </c>
      <c r="I296" s="541">
        <v>229.51666666666668</v>
      </c>
      <c r="J296" s="541">
        <v>233.43333333333331</v>
      </c>
      <c r="K296" s="540">
        <v>225.6</v>
      </c>
      <c r="L296" s="540">
        <v>217.35</v>
      </c>
      <c r="M296" s="540">
        <v>1.8188800000000001</v>
      </c>
    </row>
    <row r="297" spans="1:13">
      <c r="A297" s="254">
        <v>287</v>
      </c>
      <c r="B297" s="567" t="s">
        <v>429</v>
      </c>
      <c r="C297" s="540">
        <v>5944.55</v>
      </c>
      <c r="D297" s="541">
        <v>5989.6833333333334</v>
      </c>
      <c r="E297" s="541">
        <v>5854.8666666666668</v>
      </c>
      <c r="F297" s="541">
        <v>5765.1833333333334</v>
      </c>
      <c r="G297" s="541">
        <v>5630.3666666666668</v>
      </c>
      <c r="H297" s="541">
        <v>6079.3666666666668</v>
      </c>
      <c r="I297" s="541">
        <v>6214.1833333333343</v>
      </c>
      <c r="J297" s="541">
        <v>6303.8666666666668</v>
      </c>
      <c r="K297" s="540">
        <v>6124.5</v>
      </c>
      <c r="L297" s="540">
        <v>5900</v>
      </c>
      <c r="M297" s="540">
        <v>4.5339999999999998E-2</v>
      </c>
    </row>
    <row r="298" spans="1:13">
      <c r="A298" s="254">
        <v>288</v>
      </c>
      <c r="B298" s="567" t="s">
        <v>261</v>
      </c>
      <c r="C298" s="540">
        <v>3820.65</v>
      </c>
      <c r="D298" s="541">
        <v>3851.2166666666667</v>
      </c>
      <c r="E298" s="541">
        <v>3777.4333333333334</v>
      </c>
      <c r="F298" s="541">
        <v>3734.2166666666667</v>
      </c>
      <c r="G298" s="541">
        <v>3660.4333333333334</v>
      </c>
      <c r="H298" s="541">
        <v>3894.4333333333334</v>
      </c>
      <c r="I298" s="541">
        <v>3968.2166666666672</v>
      </c>
      <c r="J298" s="541">
        <v>4011.4333333333334</v>
      </c>
      <c r="K298" s="540">
        <v>3925</v>
      </c>
      <c r="L298" s="540">
        <v>3808</v>
      </c>
      <c r="M298" s="540">
        <v>1.2022600000000001</v>
      </c>
    </row>
    <row r="299" spans="1:13">
      <c r="A299" s="254">
        <v>289</v>
      </c>
      <c r="B299" s="567" t="s">
        <v>134</v>
      </c>
      <c r="C299" s="540">
        <v>1508.8</v>
      </c>
      <c r="D299" s="541">
        <v>1518.2166666666665</v>
      </c>
      <c r="E299" s="541">
        <v>1489.4333333333329</v>
      </c>
      <c r="F299" s="541">
        <v>1470.0666666666664</v>
      </c>
      <c r="G299" s="541">
        <v>1441.2833333333328</v>
      </c>
      <c r="H299" s="541">
        <v>1537.583333333333</v>
      </c>
      <c r="I299" s="541">
        <v>1566.3666666666663</v>
      </c>
      <c r="J299" s="541">
        <v>1585.7333333333331</v>
      </c>
      <c r="K299" s="540">
        <v>1547</v>
      </c>
      <c r="L299" s="540">
        <v>1498.85</v>
      </c>
      <c r="M299" s="540">
        <v>30.442399999999999</v>
      </c>
    </row>
    <row r="300" spans="1:13">
      <c r="A300" s="254">
        <v>290</v>
      </c>
      <c r="B300" s="567" t="s">
        <v>430</v>
      </c>
      <c r="C300" s="540">
        <v>365.35</v>
      </c>
      <c r="D300" s="541">
        <v>367.16666666666669</v>
      </c>
      <c r="E300" s="541">
        <v>360.78333333333336</v>
      </c>
      <c r="F300" s="541">
        <v>356.2166666666667</v>
      </c>
      <c r="G300" s="541">
        <v>349.83333333333337</v>
      </c>
      <c r="H300" s="541">
        <v>371.73333333333335</v>
      </c>
      <c r="I300" s="541">
        <v>378.11666666666667</v>
      </c>
      <c r="J300" s="541">
        <v>382.68333333333334</v>
      </c>
      <c r="K300" s="540">
        <v>373.55</v>
      </c>
      <c r="L300" s="540">
        <v>362.6</v>
      </c>
      <c r="M300" s="540">
        <v>19.826989999999999</v>
      </c>
    </row>
    <row r="301" spans="1:13">
      <c r="A301" s="254">
        <v>291</v>
      </c>
      <c r="B301" s="567" t="s">
        <v>431</v>
      </c>
      <c r="C301" s="540">
        <v>41.9</v>
      </c>
      <c r="D301" s="541">
        <v>42.233333333333327</v>
      </c>
      <c r="E301" s="541">
        <v>41.166666666666657</v>
      </c>
      <c r="F301" s="541">
        <v>40.43333333333333</v>
      </c>
      <c r="G301" s="541">
        <v>39.36666666666666</v>
      </c>
      <c r="H301" s="541">
        <v>42.966666666666654</v>
      </c>
      <c r="I301" s="541">
        <v>44.033333333333331</v>
      </c>
      <c r="J301" s="541">
        <v>44.766666666666652</v>
      </c>
      <c r="K301" s="540">
        <v>43.3</v>
      </c>
      <c r="L301" s="540">
        <v>41.5</v>
      </c>
      <c r="M301" s="540">
        <v>14.20532</v>
      </c>
    </row>
    <row r="302" spans="1:13">
      <c r="A302" s="254">
        <v>292</v>
      </c>
      <c r="B302" s="567" t="s">
        <v>432</v>
      </c>
      <c r="C302" s="540">
        <v>1360.95</v>
      </c>
      <c r="D302" s="541">
        <v>1368.7666666666667</v>
      </c>
      <c r="E302" s="541">
        <v>1313.1833333333334</v>
      </c>
      <c r="F302" s="541">
        <v>1265.4166666666667</v>
      </c>
      <c r="G302" s="541">
        <v>1209.8333333333335</v>
      </c>
      <c r="H302" s="541">
        <v>1416.5333333333333</v>
      </c>
      <c r="I302" s="541">
        <v>1472.1166666666668</v>
      </c>
      <c r="J302" s="541">
        <v>1519.8833333333332</v>
      </c>
      <c r="K302" s="540">
        <v>1424.35</v>
      </c>
      <c r="L302" s="540">
        <v>1321</v>
      </c>
      <c r="M302" s="540">
        <v>0.67552000000000001</v>
      </c>
    </row>
    <row r="303" spans="1:13">
      <c r="A303" s="254">
        <v>293</v>
      </c>
      <c r="B303" s="567" t="s">
        <v>135</v>
      </c>
      <c r="C303" s="540">
        <v>1021.7</v>
      </c>
      <c r="D303" s="541">
        <v>1031.2833333333335</v>
      </c>
      <c r="E303" s="541">
        <v>1006.416666666667</v>
      </c>
      <c r="F303" s="541">
        <v>991.13333333333344</v>
      </c>
      <c r="G303" s="541">
        <v>966.26666666666688</v>
      </c>
      <c r="H303" s="541">
        <v>1046.5666666666671</v>
      </c>
      <c r="I303" s="541">
        <v>1071.4333333333334</v>
      </c>
      <c r="J303" s="541">
        <v>1086.7166666666672</v>
      </c>
      <c r="K303" s="540">
        <v>1056.1500000000001</v>
      </c>
      <c r="L303" s="540">
        <v>1016</v>
      </c>
      <c r="M303" s="540">
        <v>28.10229</v>
      </c>
    </row>
    <row r="304" spans="1:13">
      <c r="A304" s="254">
        <v>294</v>
      </c>
      <c r="B304" s="567" t="s">
        <v>433</v>
      </c>
      <c r="C304" s="540">
        <v>1778.2</v>
      </c>
      <c r="D304" s="541">
        <v>1793.5166666666667</v>
      </c>
      <c r="E304" s="541">
        <v>1744.5833333333333</v>
      </c>
      <c r="F304" s="541">
        <v>1710.9666666666667</v>
      </c>
      <c r="G304" s="541">
        <v>1662.0333333333333</v>
      </c>
      <c r="H304" s="541">
        <v>1827.1333333333332</v>
      </c>
      <c r="I304" s="541">
        <v>1876.0666666666666</v>
      </c>
      <c r="J304" s="541">
        <v>1909.6833333333332</v>
      </c>
      <c r="K304" s="540">
        <v>1842.45</v>
      </c>
      <c r="L304" s="540">
        <v>1759.9</v>
      </c>
      <c r="M304" s="540">
        <v>0.67967999999999995</v>
      </c>
    </row>
    <row r="305" spans="1:13">
      <c r="A305" s="254">
        <v>295</v>
      </c>
      <c r="B305" s="567" t="s">
        <v>434</v>
      </c>
      <c r="C305" s="540">
        <v>844.15</v>
      </c>
      <c r="D305" s="541">
        <v>846.19999999999993</v>
      </c>
      <c r="E305" s="541">
        <v>828.94999999999982</v>
      </c>
      <c r="F305" s="541">
        <v>813.74999999999989</v>
      </c>
      <c r="G305" s="541">
        <v>796.49999999999977</v>
      </c>
      <c r="H305" s="541">
        <v>861.39999999999986</v>
      </c>
      <c r="I305" s="541">
        <v>878.65000000000009</v>
      </c>
      <c r="J305" s="541">
        <v>893.84999999999991</v>
      </c>
      <c r="K305" s="540">
        <v>863.45</v>
      </c>
      <c r="L305" s="540">
        <v>831</v>
      </c>
      <c r="M305" s="540">
        <v>0.19824</v>
      </c>
    </row>
    <row r="306" spans="1:13">
      <c r="A306" s="254">
        <v>296</v>
      </c>
      <c r="B306" s="567" t="s">
        <v>435</v>
      </c>
      <c r="C306" s="540">
        <v>30.35</v>
      </c>
      <c r="D306" s="541">
        <v>30.883333333333336</v>
      </c>
      <c r="E306" s="541">
        <v>29.516666666666673</v>
      </c>
      <c r="F306" s="541">
        <v>28.683333333333337</v>
      </c>
      <c r="G306" s="541">
        <v>27.316666666666674</v>
      </c>
      <c r="H306" s="541">
        <v>31.716666666666672</v>
      </c>
      <c r="I306" s="541">
        <v>33.083333333333343</v>
      </c>
      <c r="J306" s="541">
        <v>33.916666666666671</v>
      </c>
      <c r="K306" s="540">
        <v>32.25</v>
      </c>
      <c r="L306" s="540">
        <v>30.05</v>
      </c>
      <c r="M306" s="540">
        <v>68.278919999999999</v>
      </c>
    </row>
    <row r="307" spans="1:13">
      <c r="A307" s="254">
        <v>297</v>
      </c>
      <c r="B307" s="567" t="s">
        <v>436</v>
      </c>
      <c r="C307" s="540">
        <v>144.05000000000001</v>
      </c>
      <c r="D307" s="541">
        <v>145.70000000000002</v>
      </c>
      <c r="E307" s="541">
        <v>140.10000000000002</v>
      </c>
      <c r="F307" s="541">
        <v>136.15</v>
      </c>
      <c r="G307" s="541">
        <v>130.55000000000001</v>
      </c>
      <c r="H307" s="541">
        <v>149.65000000000003</v>
      </c>
      <c r="I307" s="541">
        <v>155.25</v>
      </c>
      <c r="J307" s="541">
        <v>159.20000000000005</v>
      </c>
      <c r="K307" s="540">
        <v>151.30000000000001</v>
      </c>
      <c r="L307" s="540">
        <v>141.75</v>
      </c>
      <c r="M307" s="540">
        <v>17.46228</v>
      </c>
    </row>
    <row r="308" spans="1:13">
      <c r="A308" s="254">
        <v>298</v>
      </c>
      <c r="B308" s="567" t="s">
        <v>146</v>
      </c>
      <c r="C308" s="540">
        <v>88120.1</v>
      </c>
      <c r="D308" s="541">
        <v>88163.316666666666</v>
      </c>
      <c r="E308" s="541">
        <v>86956.783333333326</v>
      </c>
      <c r="F308" s="541">
        <v>85793.46666666666</v>
      </c>
      <c r="G308" s="541">
        <v>84586.93333333332</v>
      </c>
      <c r="H308" s="541">
        <v>89326.633333333331</v>
      </c>
      <c r="I308" s="541">
        <v>90533.166666666686</v>
      </c>
      <c r="J308" s="541">
        <v>91696.483333333337</v>
      </c>
      <c r="K308" s="540">
        <v>89369.85</v>
      </c>
      <c r="L308" s="540">
        <v>87000</v>
      </c>
      <c r="M308" s="540">
        <v>0.34825</v>
      </c>
    </row>
    <row r="309" spans="1:13">
      <c r="A309" s="254">
        <v>299</v>
      </c>
      <c r="B309" s="567" t="s">
        <v>143</v>
      </c>
      <c r="C309" s="540">
        <v>1183.05</v>
      </c>
      <c r="D309" s="541">
        <v>1184.5333333333335</v>
      </c>
      <c r="E309" s="541">
        <v>1163.0666666666671</v>
      </c>
      <c r="F309" s="541">
        <v>1143.0833333333335</v>
      </c>
      <c r="G309" s="541">
        <v>1121.616666666667</v>
      </c>
      <c r="H309" s="541">
        <v>1204.5166666666671</v>
      </c>
      <c r="I309" s="541">
        <v>1225.9833333333338</v>
      </c>
      <c r="J309" s="541">
        <v>1245.9666666666672</v>
      </c>
      <c r="K309" s="540">
        <v>1206</v>
      </c>
      <c r="L309" s="540">
        <v>1164.55</v>
      </c>
      <c r="M309" s="540">
        <v>15.23367</v>
      </c>
    </row>
    <row r="310" spans="1:13">
      <c r="A310" s="254">
        <v>300</v>
      </c>
      <c r="B310" s="567" t="s">
        <v>437</v>
      </c>
      <c r="C310" s="540">
        <v>3784.8</v>
      </c>
      <c r="D310" s="541">
        <v>3798.9</v>
      </c>
      <c r="E310" s="541">
        <v>3738.8</v>
      </c>
      <c r="F310" s="541">
        <v>3692.8</v>
      </c>
      <c r="G310" s="541">
        <v>3632.7000000000003</v>
      </c>
      <c r="H310" s="541">
        <v>3844.9</v>
      </c>
      <c r="I310" s="541">
        <v>3904.9999999999995</v>
      </c>
      <c r="J310" s="541">
        <v>3951</v>
      </c>
      <c r="K310" s="540">
        <v>3859</v>
      </c>
      <c r="L310" s="540">
        <v>3752.9</v>
      </c>
      <c r="M310" s="540">
        <v>4.8739999999999999E-2</v>
      </c>
    </row>
    <row r="311" spans="1:13">
      <c r="A311" s="254">
        <v>301</v>
      </c>
      <c r="B311" s="567" t="s">
        <v>438</v>
      </c>
      <c r="C311" s="540">
        <v>282.35000000000002</v>
      </c>
      <c r="D311" s="541">
        <v>284.78333333333336</v>
      </c>
      <c r="E311" s="541">
        <v>277.56666666666672</v>
      </c>
      <c r="F311" s="541">
        <v>272.78333333333336</v>
      </c>
      <c r="G311" s="541">
        <v>265.56666666666672</v>
      </c>
      <c r="H311" s="541">
        <v>289.56666666666672</v>
      </c>
      <c r="I311" s="541">
        <v>296.7833333333333</v>
      </c>
      <c r="J311" s="541">
        <v>301.56666666666672</v>
      </c>
      <c r="K311" s="540">
        <v>292</v>
      </c>
      <c r="L311" s="540">
        <v>280</v>
      </c>
      <c r="M311" s="540">
        <v>1.3751500000000001</v>
      </c>
    </row>
    <row r="312" spans="1:13">
      <c r="A312" s="254">
        <v>302</v>
      </c>
      <c r="B312" s="567" t="s">
        <v>137</v>
      </c>
      <c r="C312" s="540">
        <v>208.55</v>
      </c>
      <c r="D312" s="541">
        <v>210.6</v>
      </c>
      <c r="E312" s="541">
        <v>202.75</v>
      </c>
      <c r="F312" s="541">
        <v>196.95000000000002</v>
      </c>
      <c r="G312" s="541">
        <v>189.10000000000002</v>
      </c>
      <c r="H312" s="541">
        <v>216.39999999999998</v>
      </c>
      <c r="I312" s="541">
        <v>224.24999999999994</v>
      </c>
      <c r="J312" s="541">
        <v>230.04999999999995</v>
      </c>
      <c r="K312" s="540">
        <v>218.45</v>
      </c>
      <c r="L312" s="540">
        <v>204.8</v>
      </c>
      <c r="M312" s="540">
        <v>102.36529</v>
      </c>
    </row>
    <row r="313" spans="1:13">
      <c r="A313" s="254">
        <v>303</v>
      </c>
      <c r="B313" s="567" t="s">
        <v>136</v>
      </c>
      <c r="C313" s="540">
        <v>879.25</v>
      </c>
      <c r="D313" s="541">
        <v>882.58333333333337</v>
      </c>
      <c r="E313" s="541">
        <v>859.51666666666677</v>
      </c>
      <c r="F313" s="541">
        <v>839.78333333333342</v>
      </c>
      <c r="G313" s="541">
        <v>816.71666666666681</v>
      </c>
      <c r="H313" s="541">
        <v>902.31666666666672</v>
      </c>
      <c r="I313" s="541">
        <v>925.38333333333333</v>
      </c>
      <c r="J313" s="541">
        <v>945.11666666666667</v>
      </c>
      <c r="K313" s="540">
        <v>905.65</v>
      </c>
      <c r="L313" s="540">
        <v>862.85</v>
      </c>
      <c r="M313" s="540">
        <v>51.71996</v>
      </c>
    </row>
    <row r="314" spans="1:13">
      <c r="A314" s="254">
        <v>304</v>
      </c>
      <c r="B314" s="567" t="s">
        <v>439</v>
      </c>
      <c r="C314" s="540">
        <v>190.25</v>
      </c>
      <c r="D314" s="541">
        <v>191.98333333333335</v>
      </c>
      <c r="E314" s="541">
        <v>181.9666666666667</v>
      </c>
      <c r="F314" s="541">
        <v>173.68333333333334</v>
      </c>
      <c r="G314" s="541">
        <v>163.66666666666669</v>
      </c>
      <c r="H314" s="541">
        <v>200.26666666666671</v>
      </c>
      <c r="I314" s="541">
        <v>210.28333333333336</v>
      </c>
      <c r="J314" s="541">
        <v>218.56666666666672</v>
      </c>
      <c r="K314" s="540">
        <v>202</v>
      </c>
      <c r="L314" s="540">
        <v>183.7</v>
      </c>
      <c r="M314" s="540">
        <v>8.5647000000000002</v>
      </c>
    </row>
    <row r="315" spans="1:13">
      <c r="A315" s="254">
        <v>305</v>
      </c>
      <c r="B315" s="567" t="s">
        <v>440</v>
      </c>
      <c r="C315" s="540">
        <v>227.75</v>
      </c>
      <c r="D315" s="541">
        <v>230.56666666666669</v>
      </c>
      <c r="E315" s="541">
        <v>223.18333333333339</v>
      </c>
      <c r="F315" s="541">
        <v>218.6166666666667</v>
      </c>
      <c r="G315" s="541">
        <v>211.23333333333341</v>
      </c>
      <c r="H315" s="541">
        <v>235.13333333333338</v>
      </c>
      <c r="I315" s="541">
        <v>242.51666666666665</v>
      </c>
      <c r="J315" s="541">
        <v>247.08333333333337</v>
      </c>
      <c r="K315" s="540">
        <v>237.95</v>
      </c>
      <c r="L315" s="540">
        <v>226</v>
      </c>
      <c r="M315" s="540">
        <v>1.20459</v>
      </c>
    </row>
    <row r="316" spans="1:13">
      <c r="A316" s="254">
        <v>306</v>
      </c>
      <c r="B316" s="567" t="s">
        <v>441</v>
      </c>
      <c r="C316" s="540">
        <v>487.5</v>
      </c>
      <c r="D316" s="541">
        <v>492.76666666666665</v>
      </c>
      <c r="E316" s="541">
        <v>480.73333333333329</v>
      </c>
      <c r="F316" s="541">
        <v>473.96666666666664</v>
      </c>
      <c r="G316" s="541">
        <v>461.93333333333328</v>
      </c>
      <c r="H316" s="541">
        <v>499.5333333333333</v>
      </c>
      <c r="I316" s="541">
        <v>511.56666666666661</v>
      </c>
      <c r="J316" s="541">
        <v>518.33333333333326</v>
      </c>
      <c r="K316" s="540">
        <v>504.8</v>
      </c>
      <c r="L316" s="540">
        <v>486</v>
      </c>
      <c r="M316" s="540">
        <v>0.91137999999999997</v>
      </c>
    </row>
    <row r="317" spans="1:13">
      <c r="A317" s="254">
        <v>307</v>
      </c>
      <c r="B317" s="567" t="s">
        <v>138</v>
      </c>
      <c r="C317" s="540">
        <v>172.2</v>
      </c>
      <c r="D317" s="541">
        <v>173.75</v>
      </c>
      <c r="E317" s="541">
        <v>169</v>
      </c>
      <c r="F317" s="541">
        <v>165.8</v>
      </c>
      <c r="G317" s="541">
        <v>161.05000000000001</v>
      </c>
      <c r="H317" s="541">
        <v>176.95</v>
      </c>
      <c r="I317" s="541">
        <v>181.7</v>
      </c>
      <c r="J317" s="541">
        <v>184.89999999999998</v>
      </c>
      <c r="K317" s="540">
        <v>178.5</v>
      </c>
      <c r="L317" s="540">
        <v>170.55</v>
      </c>
      <c r="M317" s="540">
        <v>58.131610000000002</v>
      </c>
    </row>
    <row r="318" spans="1:13">
      <c r="A318" s="254">
        <v>308</v>
      </c>
      <c r="B318" s="567" t="s">
        <v>262</v>
      </c>
      <c r="C318" s="540">
        <v>37.6</v>
      </c>
      <c r="D318" s="541">
        <v>37.81666666666667</v>
      </c>
      <c r="E318" s="541">
        <v>36.433333333333337</v>
      </c>
      <c r="F318" s="541">
        <v>35.266666666666666</v>
      </c>
      <c r="G318" s="541">
        <v>33.883333333333333</v>
      </c>
      <c r="H318" s="541">
        <v>38.983333333333341</v>
      </c>
      <c r="I318" s="541">
        <v>40.366666666666681</v>
      </c>
      <c r="J318" s="541">
        <v>41.533333333333346</v>
      </c>
      <c r="K318" s="540">
        <v>39.200000000000003</v>
      </c>
      <c r="L318" s="540">
        <v>36.65</v>
      </c>
      <c r="M318" s="540">
        <v>20.799620000000001</v>
      </c>
    </row>
    <row r="319" spans="1:13">
      <c r="A319" s="254">
        <v>309</v>
      </c>
      <c r="B319" s="567" t="s">
        <v>139</v>
      </c>
      <c r="C319" s="540">
        <v>424.85</v>
      </c>
      <c r="D319" s="541">
        <v>423.25</v>
      </c>
      <c r="E319" s="541">
        <v>418.6</v>
      </c>
      <c r="F319" s="541">
        <v>412.35</v>
      </c>
      <c r="G319" s="541">
        <v>407.70000000000005</v>
      </c>
      <c r="H319" s="541">
        <v>429.5</v>
      </c>
      <c r="I319" s="541">
        <v>434.15</v>
      </c>
      <c r="J319" s="541">
        <v>440.4</v>
      </c>
      <c r="K319" s="540">
        <v>427.9</v>
      </c>
      <c r="L319" s="540">
        <v>417</v>
      </c>
      <c r="M319" s="540">
        <v>46.20093</v>
      </c>
    </row>
    <row r="320" spans="1:13">
      <c r="A320" s="254">
        <v>310</v>
      </c>
      <c r="B320" s="567" t="s">
        <v>140</v>
      </c>
      <c r="C320" s="540">
        <v>7323</v>
      </c>
      <c r="D320" s="541">
        <v>7364.8</v>
      </c>
      <c r="E320" s="541">
        <v>7243.2000000000007</v>
      </c>
      <c r="F320" s="541">
        <v>7163.4000000000005</v>
      </c>
      <c r="G320" s="541">
        <v>7041.8000000000011</v>
      </c>
      <c r="H320" s="541">
        <v>7444.6</v>
      </c>
      <c r="I320" s="541">
        <v>7566.2000000000007</v>
      </c>
      <c r="J320" s="541">
        <v>7646</v>
      </c>
      <c r="K320" s="540">
        <v>7486.4</v>
      </c>
      <c r="L320" s="540">
        <v>7285</v>
      </c>
      <c r="M320" s="540">
        <v>10.138870000000001</v>
      </c>
    </row>
    <row r="321" spans="1:13">
      <c r="A321" s="254">
        <v>311</v>
      </c>
      <c r="B321" s="567" t="s">
        <v>142</v>
      </c>
      <c r="C321" s="540">
        <v>838.7</v>
      </c>
      <c r="D321" s="541">
        <v>845.91666666666663</v>
      </c>
      <c r="E321" s="541">
        <v>821.83333333333326</v>
      </c>
      <c r="F321" s="541">
        <v>804.96666666666658</v>
      </c>
      <c r="G321" s="541">
        <v>780.88333333333321</v>
      </c>
      <c r="H321" s="541">
        <v>862.7833333333333</v>
      </c>
      <c r="I321" s="541">
        <v>886.86666666666656</v>
      </c>
      <c r="J321" s="541">
        <v>903.73333333333335</v>
      </c>
      <c r="K321" s="540">
        <v>870</v>
      </c>
      <c r="L321" s="540">
        <v>829.05</v>
      </c>
      <c r="M321" s="540">
        <v>11.532120000000001</v>
      </c>
    </row>
    <row r="322" spans="1:13">
      <c r="A322" s="254">
        <v>312</v>
      </c>
      <c r="B322" s="567" t="s">
        <v>442</v>
      </c>
      <c r="C322" s="540">
        <v>1970.65</v>
      </c>
      <c r="D322" s="541">
        <v>1988.8999999999999</v>
      </c>
      <c r="E322" s="541">
        <v>1939.9999999999998</v>
      </c>
      <c r="F322" s="541">
        <v>1909.35</v>
      </c>
      <c r="G322" s="541">
        <v>1860.4499999999998</v>
      </c>
      <c r="H322" s="541">
        <v>2019.5499999999997</v>
      </c>
      <c r="I322" s="541">
        <v>2068.4499999999998</v>
      </c>
      <c r="J322" s="541">
        <v>2099.0999999999995</v>
      </c>
      <c r="K322" s="540">
        <v>2037.8</v>
      </c>
      <c r="L322" s="540">
        <v>1958.25</v>
      </c>
      <c r="M322" s="540">
        <v>0.76980999999999999</v>
      </c>
    </row>
    <row r="323" spans="1:13">
      <c r="A323" s="254">
        <v>313</v>
      </c>
      <c r="B323" s="567" t="s">
        <v>144</v>
      </c>
      <c r="C323" s="540">
        <v>1688.2</v>
      </c>
      <c r="D323" s="541">
        <v>1688.75</v>
      </c>
      <c r="E323" s="541">
        <v>1661.4</v>
      </c>
      <c r="F323" s="541">
        <v>1634.6000000000001</v>
      </c>
      <c r="G323" s="541">
        <v>1607.2500000000002</v>
      </c>
      <c r="H323" s="541">
        <v>1715.55</v>
      </c>
      <c r="I323" s="541">
        <v>1742.8999999999999</v>
      </c>
      <c r="J323" s="541">
        <v>1769.6999999999998</v>
      </c>
      <c r="K323" s="540">
        <v>1716.1</v>
      </c>
      <c r="L323" s="540">
        <v>1661.95</v>
      </c>
      <c r="M323" s="540">
        <v>4.3921599999999996</v>
      </c>
    </row>
    <row r="324" spans="1:13">
      <c r="A324" s="254">
        <v>314</v>
      </c>
      <c r="B324" s="567" t="s">
        <v>443</v>
      </c>
      <c r="C324" s="540">
        <v>99.1</v>
      </c>
      <c r="D324" s="541">
        <v>98.816666666666663</v>
      </c>
      <c r="E324" s="541">
        <v>95.383333333333326</v>
      </c>
      <c r="F324" s="541">
        <v>91.666666666666657</v>
      </c>
      <c r="G324" s="541">
        <v>88.23333333333332</v>
      </c>
      <c r="H324" s="541">
        <v>102.53333333333333</v>
      </c>
      <c r="I324" s="541">
        <v>105.96666666666667</v>
      </c>
      <c r="J324" s="541">
        <v>109.68333333333334</v>
      </c>
      <c r="K324" s="540">
        <v>102.25</v>
      </c>
      <c r="L324" s="540">
        <v>95.1</v>
      </c>
      <c r="M324" s="540">
        <v>33.442959999999999</v>
      </c>
    </row>
    <row r="325" spans="1:13">
      <c r="A325" s="254">
        <v>315</v>
      </c>
      <c r="B325" s="567" t="s">
        <v>444</v>
      </c>
      <c r="C325" s="540">
        <v>565.45000000000005</v>
      </c>
      <c r="D325" s="541">
        <v>569.15</v>
      </c>
      <c r="E325" s="541">
        <v>553.29999999999995</v>
      </c>
      <c r="F325" s="541">
        <v>541.15</v>
      </c>
      <c r="G325" s="541">
        <v>525.29999999999995</v>
      </c>
      <c r="H325" s="541">
        <v>581.29999999999995</v>
      </c>
      <c r="I325" s="541">
        <v>597.15000000000009</v>
      </c>
      <c r="J325" s="541">
        <v>609.29999999999995</v>
      </c>
      <c r="K325" s="540">
        <v>585</v>
      </c>
      <c r="L325" s="540">
        <v>557</v>
      </c>
      <c r="M325" s="540">
        <v>0.95055999999999996</v>
      </c>
    </row>
    <row r="326" spans="1:13">
      <c r="A326" s="254">
        <v>316</v>
      </c>
      <c r="B326" s="567" t="s">
        <v>755</v>
      </c>
      <c r="C326" s="540">
        <v>188.7</v>
      </c>
      <c r="D326" s="541">
        <v>190.03333333333333</v>
      </c>
      <c r="E326" s="541">
        <v>186.66666666666666</v>
      </c>
      <c r="F326" s="541">
        <v>184.63333333333333</v>
      </c>
      <c r="G326" s="541">
        <v>181.26666666666665</v>
      </c>
      <c r="H326" s="541">
        <v>192.06666666666666</v>
      </c>
      <c r="I326" s="541">
        <v>195.43333333333334</v>
      </c>
      <c r="J326" s="541">
        <v>197.46666666666667</v>
      </c>
      <c r="K326" s="540">
        <v>193.4</v>
      </c>
      <c r="L326" s="540">
        <v>188</v>
      </c>
      <c r="M326" s="540">
        <v>4.7411000000000003</v>
      </c>
    </row>
    <row r="327" spans="1:13">
      <c r="A327" s="254">
        <v>317</v>
      </c>
      <c r="B327" s="567" t="s">
        <v>145</v>
      </c>
      <c r="C327" s="540">
        <v>213.5</v>
      </c>
      <c r="D327" s="541">
        <v>213.36666666666667</v>
      </c>
      <c r="E327" s="541">
        <v>206.93333333333334</v>
      </c>
      <c r="F327" s="541">
        <v>200.36666666666667</v>
      </c>
      <c r="G327" s="541">
        <v>193.93333333333334</v>
      </c>
      <c r="H327" s="541">
        <v>219.93333333333334</v>
      </c>
      <c r="I327" s="541">
        <v>226.36666666666667</v>
      </c>
      <c r="J327" s="541">
        <v>232.93333333333334</v>
      </c>
      <c r="K327" s="540">
        <v>219.8</v>
      </c>
      <c r="L327" s="540">
        <v>206.8</v>
      </c>
      <c r="M327" s="540">
        <v>278.92579000000001</v>
      </c>
    </row>
    <row r="328" spans="1:13">
      <c r="A328" s="254">
        <v>318</v>
      </c>
      <c r="B328" s="567" t="s">
        <v>445</v>
      </c>
      <c r="C328" s="540">
        <v>617.04999999999995</v>
      </c>
      <c r="D328" s="541">
        <v>616.58333333333337</v>
      </c>
      <c r="E328" s="541">
        <v>609.41666666666674</v>
      </c>
      <c r="F328" s="541">
        <v>601.78333333333342</v>
      </c>
      <c r="G328" s="541">
        <v>594.61666666666679</v>
      </c>
      <c r="H328" s="541">
        <v>624.2166666666667</v>
      </c>
      <c r="I328" s="541">
        <v>631.38333333333344</v>
      </c>
      <c r="J328" s="541">
        <v>639.01666666666665</v>
      </c>
      <c r="K328" s="540">
        <v>623.75</v>
      </c>
      <c r="L328" s="540">
        <v>608.95000000000005</v>
      </c>
      <c r="M328" s="540">
        <v>0.93867999999999996</v>
      </c>
    </row>
    <row r="329" spans="1:13">
      <c r="A329" s="254">
        <v>319</v>
      </c>
      <c r="B329" s="567" t="s">
        <v>263</v>
      </c>
      <c r="C329" s="540">
        <v>1688.6</v>
      </c>
      <c r="D329" s="541">
        <v>1682.2</v>
      </c>
      <c r="E329" s="541">
        <v>1661.4</v>
      </c>
      <c r="F329" s="541">
        <v>1634.2</v>
      </c>
      <c r="G329" s="541">
        <v>1613.4</v>
      </c>
      <c r="H329" s="541">
        <v>1709.4</v>
      </c>
      <c r="I329" s="541">
        <v>1730.1999999999998</v>
      </c>
      <c r="J329" s="541">
        <v>1757.4</v>
      </c>
      <c r="K329" s="540">
        <v>1703</v>
      </c>
      <c r="L329" s="540">
        <v>1655</v>
      </c>
      <c r="M329" s="540">
        <v>1.25265</v>
      </c>
    </row>
    <row r="330" spans="1:13">
      <c r="A330" s="254">
        <v>320</v>
      </c>
      <c r="B330" s="567" t="s">
        <v>446</v>
      </c>
      <c r="C330" s="540">
        <v>1501.4</v>
      </c>
      <c r="D330" s="541">
        <v>1505.2166666666665</v>
      </c>
      <c r="E330" s="541">
        <v>1491.133333333333</v>
      </c>
      <c r="F330" s="541">
        <v>1480.8666666666666</v>
      </c>
      <c r="G330" s="541">
        <v>1466.7833333333331</v>
      </c>
      <c r="H330" s="541">
        <v>1515.4833333333329</v>
      </c>
      <c r="I330" s="541">
        <v>1529.5666666666664</v>
      </c>
      <c r="J330" s="541">
        <v>1539.8333333333328</v>
      </c>
      <c r="K330" s="540">
        <v>1519.3</v>
      </c>
      <c r="L330" s="540">
        <v>1494.95</v>
      </c>
      <c r="M330" s="540">
        <v>1.5533699999999999</v>
      </c>
    </row>
    <row r="331" spans="1:13">
      <c r="A331" s="254">
        <v>321</v>
      </c>
      <c r="B331" s="567" t="s">
        <v>147</v>
      </c>
      <c r="C331" s="540">
        <v>1297</v>
      </c>
      <c r="D331" s="541">
        <v>1298.4000000000001</v>
      </c>
      <c r="E331" s="541">
        <v>1276.0000000000002</v>
      </c>
      <c r="F331" s="541">
        <v>1255.0000000000002</v>
      </c>
      <c r="G331" s="541">
        <v>1232.6000000000004</v>
      </c>
      <c r="H331" s="541">
        <v>1319.4</v>
      </c>
      <c r="I331" s="541">
        <v>1341.7999999999997</v>
      </c>
      <c r="J331" s="541">
        <v>1362.8</v>
      </c>
      <c r="K331" s="540">
        <v>1320.8</v>
      </c>
      <c r="L331" s="540">
        <v>1277.4000000000001</v>
      </c>
      <c r="M331" s="540">
        <v>21.564070000000001</v>
      </c>
    </row>
    <row r="332" spans="1:13">
      <c r="A332" s="254">
        <v>322</v>
      </c>
      <c r="B332" s="567" t="s">
        <v>264</v>
      </c>
      <c r="C332" s="540">
        <v>814.7</v>
      </c>
      <c r="D332" s="541">
        <v>803.31666666666661</v>
      </c>
      <c r="E332" s="541">
        <v>782.88333333333321</v>
      </c>
      <c r="F332" s="541">
        <v>751.06666666666661</v>
      </c>
      <c r="G332" s="541">
        <v>730.63333333333321</v>
      </c>
      <c r="H332" s="541">
        <v>835.13333333333321</v>
      </c>
      <c r="I332" s="541">
        <v>855.56666666666661</v>
      </c>
      <c r="J332" s="541">
        <v>887.38333333333321</v>
      </c>
      <c r="K332" s="540">
        <v>823.75</v>
      </c>
      <c r="L332" s="540">
        <v>771.5</v>
      </c>
      <c r="M332" s="540">
        <v>13.65681</v>
      </c>
    </row>
    <row r="333" spans="1:13">
      <c r="A333" s="254">
        <v>323</v>
      </c>
      <c r="B333" s="567" t="s">
        <v>149</v>
      </c>
      <c r="C333" s="540">
        <v>37.65</v>
      </c>
      <c r="D333" s="541">
        <v>37.733333333333327</v>
      </c>
      <c r="E333" s="541">
        <v>36.016666666666652</v>
      </c>
      <c r="F333" s="541">
        <v>34.383333333333326</v>
      </c>
      <c r="G333" s="541">
        <v>32.66666666666665</v>
      </c>
      <c r="H333" s="541">
        <v>39.366666666666653</v>
      </c>
      <c r="I333" s="541">
        <v>41.083333333333336</v>
      </c>
      <c r="J333" s="541">
        <v>42.716666666666654</v>
      </c>
      <c r="K333" s="540">
        <v>39.450000000000003</v>
      </c>
      <c r="L333" s="540">
        <v>36.1</v>
      </c>
      <c r="M333" s="540">
        <v>685.56628000000001</v>
      </c>
    </row>
    <row r="334" spans="1:13">
      <c r="A334" s="254">
        <v>324</v>
      </c>
      <c r="B334" s="567" t="s">
        <v>150</v>
      </c>
      <c r="C334" s="540">
        <v>88.8</v>
      </c>
      <c r="D334" s="541">
        <v>89.366666666666674</v>
      </c>
      <c r="E334" s="541">
        <v>86.033333333333346</v>
      </c>
      <c r="F334" s="541">
        <v>83.266666666666666</v>
      </c>
      <c r="G334" s="541">
        <v>79.933333333333337</v>
      </c>
      <c r="H334" s="541">
        <v>92.133333333333354</v>
      </c>
      <c r="I334" s="541">
        <v>95.466666666666669</v>
      </c>
      <c r="J334" s="541">
        <v>98.233333333333363</v>
      </c>
      <c r="K334" s="540">
        <v>92.7</v>
      </c>
      <c r="L334" s="540">
        <v>86.6</v>
      </c>
      <c r="M334" s="540">
        <v>110.55714</v>
      </c>
    </row>
    <row r="335" spans="1:13">
      <c r="A335" s="254">
        <v>325</v>
      </c>
      <c r="B335" s="567" t="s">
        <v>447</v>
      </c>
      <c r="C335" s="540">
        <v>599.75</v>
      </c>
      <c r="D335" s="541">
        <v>602.1</v>
      </c>
      <c r="E335" s="541">
        <v>593.20000000000005</v>
      </c>
      <c r="F335" s="541">
        <v>586.65</v>
      </c>
      <c r="G335" s="541">
        <v>577.75</v>
      </c>
      <c r="H335" s="541">
        <v>608.65000000000009</v>
      </c>
      <c r="I335" s="541">
        <v>617.54999999999995</v>
      </c>
      <c r="J335" s="541">
        <v>624.10000000000014</v>
      </c>
      <c r="K335" s="540">
        <v>611</v>
      </c>
      <c r="L335" s="540">
        <v>595.54999999999995</v>
      </c>
      <c r="M335" s="540">
        <v>0.58508000000000004</v>
      </c>
    </row>
    <row r="336" spans="1:13">
      <c r="A336" s="254">
        <v>326</v>
      </c>
      <c r="B336" s="567" t="s">
        <v>265</v>
      </c>
      <c r="C336" s="540">
        <v>25.85</v>
      </c>
      <c r="D336" s="541">
        <v>25.75</v>
      </c>
      <c r="E336" s="541">
        <v>25.3</v>
      </c>
      <c r="F336" s="541">
        <v>24.75</v>
      </c>
      <c r="G336" s="541">
        <v>24.3</v>
      </c>
      <c r="H336" s="541">
        <v>26.3</v>
      </c>
      <c r="I336" s="541">
        <v>26.750000000000004</v>
      </c>
      <c r="J336" s="541">
        <v>27.3</v>
      </c>
      <c r="K336" s="540">
        <v>26.2</v>
      </c>
      <c r="L336" s="540">
        <v>25.2</v>
      </c>
      <c r="M336" s="540">
        <v>162.88388</v>
      </c>
    </row>
    <row r="337" spans="1:13">
      <c r="A337" s="254">
        <v>327</v>
      </c>
      <c r="B337" s="567" t="s">
        <v>448</v>
      </c>
      <c r="C337" s="540">
        <v>52.15</v>
      </c>
      <c r="D337" s="541">
        <v>52.533333333333331</v>
      </c>
      <c r="E337" s="541">
        <v>51.266666666666666</v>
      </c>
      <c r="F337" s="541">
        <v>50.383333333333333</v>
      </c>
      <c r="G337" s="541">
        <v>49.116666666666667</v>
      </c>
      <c r="H337" s="541">
        <v>53.416666666666664</v>
      </c>
      <c r="I337" s="541">
        <v>54.68333333333333</v>
      </c>
      <c r="J337" s="541">
        <v>55.566666666666663</v>
      </c>
      <c r="K337" s="540">
        <v>53.8</v>
      </c>
      <c r="L337" s="540">
        <v>51.65</v>
      </c>
      <c r="M337" s="540">
        <v>14.54256</v>
      </c>
    </row>
    <row r="338" spans="1:13">
      <c r="A338" s="254">
        <v>328</v>
      </c>
      <c r="B338" s="567" t="s">
        <v>152</v>
      </c>
      <c r="C338" s="540">
        <v>117.95</v>
      </c>
      <c r="D338" s="541">
        <v>119.15000000000002</v>
      </c>
      <c r="E338" s="541">
        <v>114.90000000000003</v>
      </c>
      <c r="F338" s="541">
        <v>111.85000000000001</v>
      </c>
      <c r="G338" s="541">
        <v>107.60000000000002</v>
      </c>
      <c r="H338" s="541">
        <v>122.20000000000005</v>
      </c>
      <c r="I338" s="541">
        <v>126.45000000000002</v>
      </c>
      <c r="J338" s="541">
        <v>129.50000000000006</v>
      </c>
      <c r="K338" s="540">
        <v>123.4</v>
      </c>
      <c r="L338" s="540">
        <v>116.1</v>
      </c>
      <c r="M338" s="540">
        <v>278.92770000000002</v>
      </c>
    </row>
    <row r="339" spans="1:13">
      <c r="A339" s="254">
        <v>329</v>
      </c>
      <c r="B339" s="567" t="s">
        <v>695</v>
      </c>
      <c r="C339" s="540">
        <v>178.55</v>
      </c>
      <c r="D339" s="541">
        <v>178.08333333333334</v>
      </c>
      <c r="E339" s="541">
        <v>172.4666666666667</v>
      </c>
      <c r="F339" s="541">
        <v>166.38333333333335</v>
      </c>
      <c r="G339" s="541">
        <v>160.76666666666671</v>
      </c>
      <c r="H339" s="541">
        <v>184.16666666666669</v>
      </c>
      <c r="I339" s="541">
        <v>189.7833333333333</v>
      </c>
      <c r="J339" s="541">
        <v>195.86666666666667</v>
      </c>
      <c r="K339" s="540">
        <v>183.7</v>
      </c>
      <c r="L339" s="540">
        <v>172</v>
      </c>
      <c r="M339" s="540">
        <v>19.204319999999999</v>
      </c>
    </row>
    <row r="340" spans="1:13">
      <c r="A340" s="254">
        <v>330</v>
      </c>
      <c r="B340" s="567" t="s">
        <v>153</v>
      </c>
      <c r="C340" s="540">
        <v>104.2</v>
      </c>
      <c r="D340" s="541">
        <v>104.11666666666667</v>
      </c>
      <c r="E340" s="541">
        <v>101.48333333333335</v>
      </c>
      <c r="F340" s="541">
        <v>98.76666666666668</v>
      </c>
      <c r="G340" s="541">
        <v>96.133333333333354</v>
      </c>
      <c r="H340" s="541">
        <v>106.83333333333334</v>
      </c>
      <c r="I340" s="541">
        <v>109.46666666666667</v>
      </c>
      <c r="J340" s="541">
        <v>112.18333333333334</v>
      </c>
      <c r="K340" s="540">
        <v>106.75</v>
      </c>
      <c r="L340" s="540">
        <v>101.4</v>
      </c>
      <c r="M340" s="540">
        <v>610.69583</v>
      </c>
    </row>
    <row r="341" spans="1:13">
      <c r="A341" s="254">
        <v>331</v>
      </c>
      <c r="B341" s="567" t="s">
        <v>449</v>
      </c>
      <c r="C341" s="540">
        <v>458.25</v>
      </c>
      <c r="D341" s="541">
        <v>461.48333333333335</v>
      </c>
      <c r="E341" s="541">
        <v>453.76666666666671</v>
      </c>
      <c r="F341" s="541">
        <v>449.28333333333336</v>
      </c>
      <c r="G341" s="541">
        <v>441.56666666666672</v>
      </c>
      <c r="H341" s="541">
        <v>465.9666666666667</v>
      </c>
      <c r="I341" s="541">
        <v>473.68333333333339</v>
      </c>
      <c r="J341" s="541">
        <v>478.16666666666669</v>
      </c>
      <c r="K341" s="540">
        <v>469.2</v>
      </c>
      <c r="L341" s="540">
        <v>457</v>
      </c>
      <c r="M341" s="540">
        <v>1.3136300000000001</v>
      </c>
    </row>
    <row r="342" spans="1:13">
      <c r="A342" s="254">
        <v>332</v>
      </c>
      <c r="B342" s="567" t="s">
        <v>148</v>
      </c>
      <c r="C342" s="540">
        <v>51.75</v>
      </c>
      <c r="D342" s="541">
        <v>52.016666666666673</v>
      </c>
      <c r="E342" s="541">
        <v>50.733333333333348</v>
      </c>
      <c r="F342" s="541">
        <v>49.716666666666676</v>
      </c>
      <c r="G342" s="541">
        <v>48.433333333333351</v>
      </c>
      <c r="H342" s="541">
        <v>53.033333333333346</v>
      </c>
      <c r="I342" s="541">
        <v>54.316666666666663</v>
      </c>
      <c r="J342" s="541">
        <v>55.333333333333343</v>
      </c>
      <c r="K342" s="540">
        <v>53.3</v>
      </c>
      <c r="L342" s="540">
        <v>51</v>
      </c>
      <c r="M342" s="540">
        <v>262.05043999999998</v>
      </c>
    </row>
    <row r="343" spans="1:13">
      <c r="A343" s="254">
        <v>333</v>
      </c>
      <c r="B343" s="567" t="s">
        <v>450</v>
      </c>
      <c r="C343" s="540">
        <v>39.299999999999997</v>
      </c>
      <c r="D343" s="541">
        <v>39.599999999999994</v>
      </c>
      <c r="E343" s="541">
        <v>38.79999999999999</v>
      </c>
      <c r="F343" s="541">
        <v>38.299999999999997</v>
      </c>
      <c r="G343" s="541">
        <v>37.499999999999993</v>
      </c>
      <c r="H343" s="541">
        <v>40.099999999999987</v>
      </c>
      <c r="I343" s="541">
        <v>40.9</v>
      </c>
      <c r="J343" s="541">
        <v>41.399999999999984</v>
      </c>
      <c r="K343" s="540">
        <v>40.4</v>
      </c>
      <c r="L343" s="540">
        <v>39.1</v>
      </c>
      <c r="M343" s="540">
        <v>12.66239</v>
      </c>
    </row>
    <row r="344" spans="1:13">
      <c r="A344" s="254">
        <v>334</v>
      </c>
      <c r="B344" s="567" t="s">
        <v>451</v>
      </c>
      <c r="C344" s="540">
        <v>2481.6</v>
      </c>
      <c r="D344" s="541">
        <v>2498.1333333333332</v>
      </c>
      <c r="E344" s="541">
        <v>2438.4666666666662</v>
      </c>
      <c r="F344" s="541">
        <v>2395.333333333333</v>
      </c>
      <c r="G344" s="541">
        <v>2335.6666666666661</v>
      </c>
      <c r="H344" s="541">
        <v>2541.2666666666664</v>
      </c>
      <c r="I344" s="541">
        <v>2600.9333333333334</v>
      </c>
      <c r="J344" s="541">
        <v>2644.0666666666666</v>
      </c>
      <c r="K344" s="540">
        <v>2557.8000000000002</v>
      </c>
      <c r="L344" s="540">
        <v>2455</v>
      </c>
      <c r="M344" s="540">
        <v>0.64532</v>
      </c>
    </row>
    <row r="345" spans="1:13">
      <c r="A345" s="254">
        <v>335</v>
      </c>
      <c r="B345" s="567" t="s">
        <v>756</v>
      </c>
      <c r="C345" s="540">
        <v>86.5</v>
      </c>
      <c r="D345" s="541">
        <v>87.283333333333346</v>
      </c>
      <c r="E345" s="541">
        <v>85.216666666666697</v>
      </c>
      <c r="F345" s="541">
        <v>83.933333333333351</v>
      </c>
      <c r="G345" s="541">
        <v>81.866666666666703</v>
      </c>
      <c r="H345" s="541">
        <v>88.566666666666691</v>
      </c>
      <c r="I345" s="541">
        <v>90.633333333333326</v>
      </c>
      <c r="J345" s="541">
        <v>91.916666666666686</v>
      </c>
      <c r="K345" s="540">
        <v>89.35</v>
      </c>
      <c r="L345" s="540">
        <v>86</v>
      </c>
      <c r="M345" s="540">
        <v>2.4708199999999998</v>
      </c>
    </row>
    <row r="346" spans="1:13">
      <c r="A346" s="254">
        <v>336</v>
      </c>
      <c r="B346" s="567" t="s">
        <v>151</v>
      </c>
      <c r="C346" s="540">
        <v>16376.4</v>
      </c>
      <c r="D346" s="541">
        <v>16351.35</v>
      </c>
      <c r="E346" s="541">
        <v>16238</v>
      </c>
      <c r="F346" s="541">
        <v>16099.6</v>
      </c>
      <c r="G346" s="541">
        <v>15986.25</v>
      </c>
      <c r="H346" s="541">
        <v>16489.75</v>
      </c>
      <c r="I346" s="541">
        <v>16603.100000000002</v>
      </c>
      <c r="J346" s="541">
        <v>16741.5</v>
      </c>
      <c r="K346" s="540">
        <v>16464.7</v>
      </c>
      <c r="L346" s="540">
        <v>16212.95</v>
      </c>
      <c r="M346" s="540">
        <v>1.3027500000000001</v>
      </c>
    </row>
    <row r="347" spans="1:13">
      <c r="A347" s="254">
        <v>337</v>
      </c>
      <c r="B347" s="567" t="s">
        <v>793</v>
      </c>
      <c r="C347" s="540">
        <v>37.049999999999997</v>
      </c>
      <c r="D347" s="541">
        <v>37.533333333333339</v>
      </c>
      <c r="E347" s="541">
        <v>36.466666666666676</v>
      </c>
      <c r="F347" s="541">
        <v>35.88333333333334</v>
      </c>
      <c r="G347" s="541">
        <v>34.816666666666677</v>
      </c>
      <c r="H347" s="541">
        <v>38.116666666666674</v>
      </c>
      <c r="I347" s="541">
        <v>39.183333333333337</v>
      </c>
      <c r="J347" s="541">
        <v>39.766666666666673</v>
      </c>
      <c r="K347" s="540">
        <v>38.6</v>
      </c>
      <c r="L347" s="540">
        <v>36.950000000000003</v>
      </c>
      <c r="M347" s="540">
        <v>22.549009999999999</v>
      </c>
    </row>
    <row r="348" spans="1:13">
      <c r="A348" s="254">
        <v>338</v>
      </c>
      <c r="B348" s="567" t="s">
        <v>452</v>
      </c>
      <c r="C348" s="540">
        <v>1813.45</v>
      </c>
      <c r="D348" s="541">
        <v>1832</v>
      </c>
      <c r="E348" s="541">
        <v>1782.9</v>
      </c>
      <c r="F348" s="541">
        <v>1752.3500000000001</v>
      </c>
      <c r="G348" s="541">
        <v>1703.2500000000002</v>
      </c>
      <c r="H348" s="541">
        <v>1862.55</v>
      </c>
      <c r="I348" s="541">
        <v>1911.6499999999999</v>
      </c>
      <c r="J348" s="541">
        <v>1942.1999999999998</v>
      </c>
      <c r="K348" s="540">
        <v>1881.1</v>
      </c>
      <c r="L348" s="540">
        <v>1801.45</v>
      </c>
      <c r="M348" s="540">
        <v>0.17931</v>
      </c>
    </row>
    <row r="349" spans="1:13">
      <c r="A349" s="254">
        <v>339</v>
      </c>
      <c r="B349" s="567" t="s">
        <v>792</v>
      </c>
      <c r="C349" s="540">
        <v>333.55</v>
      </c>
      <c r="D349" s="541">
        <v>337.43333333333334</v>
      </c>
      <c r="E349" s="541">
        <v>326.66666666666669</v>
      </c>
      <c r="F349" s="541">
        <v>319.78333333333336</v>
      </c>
      <c r="G349" s="541">
        <v>309.01666666666671</v>
      </c>
      <c r="H349" s="541">
        <v>344.31666666666666</v>
      </c>
      <c r="I349" s="541">
        <v>355.08333333333331</v>
      </c>
      <c r="J349" s="541">
        <v>361.96666666666664</v>
      </c>
      <c r="K349" s="540">
        <v>348.2</v>
      </c>
      <c r="L349" s="540">
        <v>330.55</v>
      </c>
      <c r="M349" s="540">
        <v>7.1438199999999998</v>
      </c>
    </row>
    <row r="350" spans="1:13">
      <c r="A350" s="254">
        <v>340</v>
      </c>
      <c r="B350" s="567" t="s">
        <v>266</v>
      </c>
      <c r="C350" s="540">
        <v>570.20000000000005</v>
      </c>
      <c r="D350" s="541">
        <v>567.63333333333333</v>
      </c>
      <c r="E350" s="541">
        <v>562.31666666666661</v>
      </c>
      <c r="F350" s="541">
        <v>554.43333333333328</v>
      </c>
      <c r="G350" s="541">
        <v>549.11666666666656</v>
      </c>
      <c r="H350" s="541">
        <v>575.51666666666665</v>
      </c>
      <c r="I350" s="541">
        <v>580.83333333333348</v>
      </c>
      <c r="J350" s="541">
        <v>588.7166666666667</v>
      </c>
      <c r="K350" s="540">
        <v>572.95000000000005</v>
      </c>
      <c r="L350" s="540">
        <v>559.75</v>
      </c>
      <c r="M350" s="540">
        <v>2.2276400000000001</v>
      </c>
    </row>
    <row r="351" spans="1:13">
      <c r="A351" s="254">
        <v>341</v>
      </c>
      <c r="B351" s="567" t="s">
        <v>155</v>
      </c>
      <c r="C351" s="540">
        <v>105.1</v>
      </c>
      <c r="D351" s="541">
        <v>107.05</v>
      </c>
      <c r="E351" s="541">
        <v>101.89999999999999</v>
      </c>
      <c r="F351" s="541">
        <v>98.699999999999989</v>
      </c>
      <c r="G351" s="541">
        <v>93.549999999999983</v>
      </c>
      <c r="H351" s="541">
        <v>110.25</v>
      </c>
      <c r="I351" s="541">
        <v>115.4</v>
      </c>
      <c r="J351" s="541">
        <v>118.60000000000001</v>
      </c>
      <c r="K351" s="540">
        <v>112.2</v>
      </c>
      <c r="L351" s="540">
        <v>103.85</v>
      </c>
      <c r="M351" s="540">
        <v>482.25988000000001</v>
      </c>
    </row>
    <row r="352" spans="1:13">
      <c r="A352" s="254">
        <v>342</v>
      </c>
      <c r="B352" s="567" t="s">
        <v>154</v>
      </c>
      <c r="C352" s="540">
        <v>123.35</v>
      </c>
      <c r="D352" s="541">
        <v>123.61666666666667</v>
      </c>
      <c r="E352" s="541">
        <v>120.33333333333334</v>
      </c>
      <c r="F352" s="541">
        <v>117.31666666666666</v>
      </c>
      <c r="G352" s="541">
        <v>114.03333333333333</v>
      </c>
      <c r="H352" s="541">
        <v>126.63333333333335</v>
      </c>
      <c r="I352" s="541">
        <v>129.91666666666669</v>
      </c>
      <c r="J352" s="541">
        <v>132.93333333333337</v>
      </c>
      <c r="K352" s="540">
        <v>126.9</v>
      </c>
      <c r="L352" s="540">
        <v>120.6</v>
      </c>
      <c r="M352" s="540">
        <v>41.628480000000003</v>
      </c>
    </row>
    <row r="353" spans="1:13">
      <c r="A353" s="254">
        <v>343</v>
      </c>
      <c r="B353" s="567" t="s">
        <v>453</v>
      </c>
      <c r="C353" s="540">
        <v>71.650000000000006</v>
      </c>
      <c r="D353" s="541">
        <v>71.63333333333334</v>
      </c>
      <c r="E353" s="541">
        <v>70.616666666666674</v>
      </c>
      <c r="F353" s="541">
        <v>69.583333333333329</v>
      </c>
      <c r="G353" s="541">
        <v>68.566666666666663</v>
      </c>
      <c r="H353" s="541">
        <v>72.666666666666686</v>
      </c>
      <c r="I353" s="541">
        <v>73.683333333333366</v>
      </c>
      <c r="J353" s="541">
        <v>74.716666666666697</v>
      </c>
      <c r="K353" s="540">
        <v>72.650000000000006</v>
      </c>
      <c r="L353" s="540">
        <v>70.599999999999994</v>
      </c>
      <c r="M353" s="540">
        <v>0.30099999999999999</v>
      </c>
    </row>
    <row r="354" spans="1:13">
      <c r="A354" s="254">
        <v>344</v>
      </c>
      <c r="B354" s="567" t="s">
        <v>267</v>
      </c>
      <c r="C354" s="540">
        <v>3049.35</v>
      </c>
      <c r="D354" s="541">
        <v>3059.7333333333336</v>
      </c>
      <c r="E354" s="541">
        <v>3033.7166666666672</v>
      </c>
      <c r="F354" s="541">
        <v>3018.0833333333335</v>
      </c>
      <c r="G354" s="541">
        <v>2992.0666666666671</v>
      </c>
      <c r="H354" s="541">
        <v>3075.3666666666672</v>
      </c>
      <c r="I354" s="541">
        <v>3101.3833333333337</v>
      </c>
      <c r="J354" s="541">
        <v>3117.0166666666673</v>
      </c>
      <c r="K354" s="540">
        <v>3085.75</v>
      </c>
      <c r="L354" s="540">
        <v>3044.1</v>
      </c>
      <c r="M354" s="540">
        <v>0.26719999999999999</v>
      </c>
    </row>
    <row r="355" spans="1:13">
      <c r="A355" s="254">
        <v>345</v>
      </c>
      <c r="B355" s="567" t="s">
        <v>454</v>
      </c>
      <c r="C355" s="540">
        <v>91.85</v>
      </c>
      <c r="D355" s="541">
        <v>92.11666666666666</v>
      </c>
      <c r="E355" s="541">
        <v>89.433333333333323</v>
      </c>
      <c r="F355" s="541">
        <v>87.016666666666666</v>
      </c>
      <c r="G355" s="541">
        <v>84.333333333333329</v>
      </c>
      <c r="H355" s="541">
        <v>94.533333333333317</v>
      </c>
      <c r="I355" s="541">
        <v>97.216666666666654</v>
      </c>
      <c r="J355" s="541">
        <v>99.633333333333312</v>
      </c>
      <c r="K355" s="540">
        <v>94.8</v>
      </c>
      <c r="L355" s="540">
        <v>89.7</v>
      </c>
      <c r="M355" s="540">
        <v>4.8852399999999996</v>
      </c>
    </row>
    <row r="356" spans="1:13">
      <c r="A356" s="254">
        <v>346</v>
      </c>
      <c r="B356" s="567" t="s">
        <v>455</v>
      </c>
      <c r="C356" s="540">
        <v>269.45</v>
      </c>
      <c r="D356" s="541">
        <v>270.3</v>
      </c>
      <c r="E356" s="541">
        <v>263.60000000000002</v>
      </c>
      <c r="F356" s="541">
        <v>257.75</v>
      </c>
      <c r="G356" s="541">
        <v>251.05</v>
      </c>
      <c r="H356" s="541">
        <v>276.15000000000003</v>
      </c>
      <c r="I356" s="541">
        <v>282.84999999999997</v>
      </c>
      <c r="J356" s="541">
        <v>288.70000000000005</v>
      </c>
      <c r="K356" s="540">
        <v>277</v>
      </c>
      <c r="L356" s="540">
        <v>264.45</v>
      </c>
      <c r="M356" s="540">
        <v>2.6348199999999999</v>
      </c>
    </row>
    <row r="357" spans="1:13">
      <c r="A357" s="254">
        <v>347</v>
      </c>
      <c r="B357" s="567" t="s">
        <v>456</v>
      </c>
      <c r="C357" s="540">
        <v>243.85</v>
      </c>
      <c r="D357" s="541">
        <v>243.33333333333334</v>
      </c>
      <c r="E357" s="541">
        <v>239.51666666666668</v>
      </c>
      <c r="F357" s="541">
        <v>235.18333333333334</v>
      </c>
      <c r="G357" s="541">
        <v>231.36666666666667</v>
      </c>
      <c r="H357" s="541">
        <v>247.66666666666669</v>
      </c>
      <c r="I357" s="541">
        <v>251.48333333333335</v>
      </c>
      <c r="J357" s="541">
        <v>255.81666666666669</v>
      </c>
      <c r="K357" s="540">
        <v>247.15</v>
      </c>
      <c r="L357" s="540">
        <v>239</v>
      </c>
      <c r="M357" s="540">
        <v>3.17632</v>
      </c>
    </row>
    <row r="358" spans="1:13">
      <c r="A358" s="254">
        <v>348</v>
      </c>
      <c r="B358" s="567" t="s">
        <v>268</v>
      </c>
      <c r="C358" s="540">
        <v>2260.6</v>
      </c>
      <c r="D358" s="541">
        <v>2264.4</v>
      </c>
      <c r="E358" s="541">
        <v>2239.15</v>
      </c>
      <c r="F358" s="541">
        <v>2217.6999999999998</v>
      </c>
      <c r="G358" s="541">
        <v>2192.4499999999998</v>
      </c>
      <c r="H358" s="541">
        <v>2285.8500000000004</v>
      </c>
      <c r="I358" s="541">
        <v>2311.1000000000004</v>
      </c>
      <c r="J358" s="541">
        <v>2332.5500000000006</v>
      </c>
      <c r="K358" s="540">
        <v>2289.65</v>
      </c>
      <c r="L358" s="540">
        <v>2242.9499999999998</v>
      </c>
      <c r="M358" s="540">
        <v>1.6392100000000001</v>
      </c>
    </row>
    <row r="359" spans="1:13">
      <c r="A359" s="254">
        <v>349</v>
      </c>
      <c r="B359" s="567" t="s">
        <v>269</v>
      </c>
      <c r="C359" s="540">
        <v>444.45</v>
      </c>
      <c r="D359" s="541">
        <v>449.95</v>
      </c>
      <c r="E359" s="541">
        <v>427.29999999999995</v>
      </c>
      <c r="F359" s="541">
        <v>410.15</v>
      </c>
      <c r="G359" s="541">
        <v>387.49999999999994</v>
      </c>
      <c r="H359" s="541">
        <v>467.09999999999997</v>
      </c>
      <c r="I359" s="541">
        <v>489.74999999999994</v>
      </c>
      <c r="J359" s="541">
        <v>506.9</v>
      </c>
      <c r="K359" s="540">
        <v>472.6</v>
      </c>
      <c r="L359" s="540">
        <v>432.8</v>
      </c>
      <c r="M359" s="540">
        <v>21.899899999999999</v>
      </c>
    </row>
    <row r="360" spans="1:13">
      <c r="A360" s="254">
        <v>350</v>
      </c>
      <c r="B360" s="567" t="s">
        <v>457</v>
      </c>
      <c r="C360" s="540">
        <v>262.5</v>
      </c>
      <c r="D360" s="541">
        <v>265.86666666666667</v>
      </c>
      <c r="E360" s="541">
        <v>256.73333333333335</v>
      </c>
      <c r="F360" s="541">
        <v>250.9666666666667</v>
      </c>
      <c r="G360" s="541">
        <v>241.83333333333337</v>
      </c>
      <c r="H360" s="541">
        <v>271.63333333333333</v>
      </c>
      <c r="I360" s="541">
        <v>280.76666666666665</v>
      </c>
      <c r="J360" s="541">
        <v>286.5333333333333</v>
      </c>
      <c r="K360" s="540">
        <v>275</v>
      </c>
      <c r="L360" s="540">
        <v>260.10000000000002</v>
      </c>
      <c r="M360" s="540">
        <v>4.1140699999999999</v>
      </c>
    </row>
    <row r="361" spans="1:13">
      <c r="A361" s="254">
        <v>351</v>
      </c>
      <c r="B361" s="567" t="s">
        <v>759</v>
      </c>
      <c r="C361" s="540">
        <v>464.65</v>
      </c>
      <c r="D361" s="541">
        <v>465.58333333333331</v>
      </c>
      <c r="E361" s="541">
        <v>456.36666666666662</v>
      </c>
      <c r="F361" s="541">
        <v>448.08333333333331</v>
      </c>
      <c r="G361" s="541">
        <v>438.86666666666662</v>
      </c>
      <c r="H361" s="541">
        <v>473.86666666666662</v>
      </c>
      <c r="I361" s="541">
        <v>483.08333333333331</v>
      </c>
      <c r="J361" s="541">
        <v>491.36666666666662</v>
      </c>
      <c r="K361" s="540">
        <v>474.8</v>
      </c>
      <c r="L361" s="540">
        <v>457.3</v>
      </c>
      <c r="M361" s="540">
        <v>1.04433</v>
      </c>
    </row>
    <row r="362" spans="1:13">
      <c r="A362" s="254">
        <v>352</v>
      </c>
      <c r="B362" s="567" t="s">
        <v>458</v>
      </c>
      <c r="C362" s="540">
        <v>72.5</v>
      </c>
      <c r="D362" s="541">
        <v>72.75</v>
      </c>
      <c r="E362" s="541">
        <v>70.599999999999994</v>
      </c>
      <c r="F362" s="541">
        <v>68.699999999999989</v>
      </c>
      <c r="G362" s="541">
        <v>66.549999999999983</v>
      </c>
      <c r="H362" s="541">
        <v>74.650000000000006</v>
      </c>
      <c r="I362" s="541">
        <v>76.800000000000011</v>
      </c>
      <c r="J362" s="541">
        <v>78.700000000000017</v>
      </c>
      <c r="K362" s="540">
        <v>74.900000000000006</v>
      </c>
      <c r="L362" s="540">
        <v>70.849999999999994</v>
      </c>
      <c r="M362" s="540">
        <v>44.665790000000001</v>
      </c>
    </row>
    <row r="363" spans="1:13">
      <c r="A363" s="254">
        <v>353</v>
      </c>
      <c r="B363" s="567" t="s">
        <v>163</v>
      </c>
      <c r="C363" s="540">
        <v>1476.75</v>
      </c>
      <c r="D363" s="541">
        <v>1483.8666666666668</v>
      </c>
      <c r="E363" s="541">
        <v>1447.7333333333336</v>
      </c>
      <c r="F363" s="541">
        <v>1418.7166666666667</v>
      </c>
      <c r="G363" s="541">
        <v>1382.5833333333335</v>
      </c>
      <c r="H363" s="541">
        <v>1512.8833333333337</v>
      </c>
      <c r="I363" s="541">
        <v>1549.0166666666669</v>
      </c>
      <c r="J363" s="541">
        <v>1578.0333333333338</v>
      </c>
      <c r="K363" s="540">
        <v>1520</v>
      </c>
      <c r="L363" s="540">
        <v>1454.85</v>
      </c>
      <c r="M363" s="540">
        <v>13.778320000000001</v>
      </c>
    </row>
    <row r="364" spans="1:13">
      <c r="A364" s="254">
        <v>354</v>
      </c>
      <c r="B364" s="567" t="s">
        <v>156</v>
      </c>
      <c r="C364" s="540">
        <v>28304.400000000001</v>
      </c>
      <c r="D364" s="541">
        <v>28527.683333333334</v>
      </c>
      <c r="E364" s="541">
        <v>27812.916666666668</v>
      </c>
      <c r="F364" s="541">
        <v>27321.433333333334</v>
      </c>
      <c r="G364" s="541">
        <v>26606.666666666668</v>
      </c>
      <c r="H364" s="541">
        <v>29019.166666666668</v>
      </c>
      <c r="I364" s="541">
        <v>29733.933333333331</v>
      </c>
      <c r="J364" s="541">
        <v>30225.416666666668</v>
      </c>
      <c r="K364" s="540">
        <v>29242.45</v>
      </c>
      <c r="L364" s="540">
        <v>28036.2</v>
      </c>
      <c r="M364" s="540">
        <v>0.46084000000000003</v>
      </c>
    </row>
    <row r="365" spans="1:13">
      <c r="A365" s="254">
        <v>355</v>
      </c>
      <c r="B365" s="567" t="s">
        <v>459</v>
      </c>
      <c r="C365" s="540">
        <v>1672.2</v>
      </c>
      <c r="D365" s="541">
        <v>1677.55</v>
      </c>
      <c r="E365" s="541">
        <v>1655.6499999999999</v>
      </c>
      <c r="F365" s="541">
        <v>1639.1</v>
      </c>
      <c r="G365" s="541">
        <v>1617.1999999999998</v>
      </c>
      <c r="H365" s="541">
        <v>1694.1</v>
      </c>
      <c r="I365" s="541">
        <v>1716</v>
      </c>
      <c r="J365" s="541">
        <v>1732.55</v>
      </c>
      <c r="K365" s="540">
        <v>1699.45</v>
      </c>
      <c r="L365" s="540">
        <v>1661</v>
      </c>
      <c r="M365" s="540">
        <v>1.13381</v>
      </c>
    </row>
    <row r="366" spans="1:13">
      <c r="A366" s="254">
        <v>356</v>
      </c>
      <c r="B366" s="567" t="s">
        <v>158</v>
      </c>
      <c r="C366" s="540">
        <v>252.25</v>
      </c>
      <c r="D366" s="541">
        <v>251.83333333333334</v>
      </c>
      <c r="E366" s="541">
        <v>247.41666666666669</v>
      </c>
      <c r="F366" s="541">
        <v>242.58333333333334</v>
      </c>
      <c r="G366" s="541">
        <v>238.16666666666669</v>
      </c>
      <c r="H366" s="541">
        <v>256.66666666666669</v>
      </c>
      <c r="I366" s="541">
        <v>261.08333333333337</v>
      </c>
      <c r="J366" s="541">
        <v>265.91666666666669</v>
      </c>
      <c r="K366" s="540">
        <v>256.25</v>
      </c>
      <c r="L366" s="540">
        <v>247</v>
      </c>
      <c r="M366" s="540">
        <v>147.21972</v>
      </c>
    </row>
    <row r="367" spans="1:13">
      <c r="A367" s="254">
        <v>357</v>
      </c>
      <c r="B367" s="567" t="s">
        <v>270</v>
      </c>
      <c r="C367" s="540">
        <v>4524.5</v>
      </c>
      <c r="D367" s="541">
        <v>4527.0166666666664</v>
      </c>
      <c r="E367" s="541">
        <v>4494.0333333333328</v>
      </c>
      <c r="F367" s="541">
        <v>4463.5666666666666</v>
      </c>
      <c r="G367" s="541">
        <v>4430.583333333333</v>
      </c>
      <c r="H367" s="541">
        <v>4557.4833333333327</v>
      </c>
      <c r="I367" s="541">
        <v>4590.4666666666662</v>
      </c>
      <c r="J367" s="541">
        <v>4620.9333333333325</v>
      </c>
      <c r="K367" s="540">
        <v>4560</v>
      </c>
      <c r="L367" s="540">
        <v>4496.55</v>
      </c>
      <c r="M367" s="540">
        <v>0.23097000000000001</v>
      </c>
    </row>
    <row r="368" spans="1:13">
      <c r="A368" s="254">
        <v>358</v>
      </c>
      <c r="B368" s="567" t="s">
        <v>460</v>
      </c>
      <c r="C368" s="540">
        <v>202.05</v>
      </c>
      <c r="D368" s="541">
        <v>203.45000000000002</v>
      </c>
      <c r="E368" s="541">
        <v>197.40000000000003</v>
      </c>
      <c r="F368" s="541">
        <v>192.75000000000003</v>
      </c>
      <c r="G368" s="541">
        <v>186.70000000000005</v>
      </c>
      <c r="H368" s="541">
        <v>208.10000000000002</v>
      </c>
      <c r="I368" s="541">
        <v>214.15000000000003</v>
      </c>
      <c r="J368" s="541">
        <v>218.8</v>
      </c>
      <c r="K368" s="540">
        <v>209.5</v>
      </c>
      <c r="L368" s="540">
        <v>198.8</v>
      </c>
      <c r="M368" s="540">
        <v>27.506160000000001</v>
      </c>
    </row>
    <row r="369" spans="1:13">
      <c r="A369" s="254">
        <v>359</v>
      </c>
      <c r="B369" s="567" t="s">
        <v>461</v>
      </c>
      <c r="C369" s="540">
        <v>806.3</v>
      </c>
      <c r="D369" s="541">
        <v>812.43333333333339</v>
      </c>
      <c r="E369" s="541">
        <v>788.01666666666677</v>
      </c>
      <c r="F369" s="541">
        <v>769.73333333333335</v>
      </c>
      <c r="G369" s="541">
        <v>745.31666666666672</v>
      </c>
      <c r="H369" s="541">
        <v>830.71666666666681</v>
      </c>
      <c r="I369" s="541">
        <v>855.13333333333333</v>
      </c>
      <c r="J369" s="541">
        <v>873.41666666666686</v>
      </c>
      <c r="K369" s="540">
        <v>836.85</v>
      </c>
      <c r="L369" s="540">
        <v>794.15</v>
      </c>
      <c r="M369" s="540">
        <v>0.57977999999999996</v>
      </c>
    </row>
    <row r="370" spans="1:13">
      <c r="A370" s="254">
        <v>360</v>
      </c>
      <c r="B370" s="567" t="s">
        <v>160</v>
      </c>
      <c r="C370" s="540">
        <v>1781.35</v>
      </c>
      <c r="D370" s="541">
        <v>1786.7833333333335</v>
      </c>
      <c r="E370" s="541">
        <v>1768.5666666666671</v>
      </c>
      <c r="F370" s="541">
        <v>1755.7833333333335</v>
      </c>
      <c r="G370" s="541">
        <v>1737.5666666666671</v>
      </c>
      <c r="H370" s="541">
        <v>1799.5666666666671</v>
      </c>
      <c r="I370" s="541">
        <v>1817.7833333333338</v>
      </c>
      <c r="J370" s="541">
        <v>1830.5666666666671</v>
      </c>
      <c r="K370" s="540">
        <v>1805</v>
      </c>
      <c r="L370" s="540">
        <v>1774</v>
      </c>
      <c r="M370" s="540">
        <v>7.2379199999999999</v>
      </c>
    </row>
    <row r="371" spans="1:13">
      <c r="A371" s="254">
        <v>361</v>
      </c>
      <c r="B371" s="567" t="s">
        <v>157</v>
      </c>
      <c r="C371" s="540">
        <v>1840.5</v>
      </c>
      <c r="D371" s="541">
        <v>1843.8333333333333</v>
      </c>
      <c r="E371" s="541">
        <v>1799.6666666666665</v>
      </c>
      <c r="F371" s="541">
        <v>1758.8333333333333</v>
      </c>
      <c r="G371" s="541">
        <v>1714.6666666666665</v>
      </c>
      <c r="H371" s="541">
        <v>1884.6666666666665</v>
      </c>
      <c r="I371" s="541">
        <v>1928.833333333333</v>
      </c>
      <c r="J371" s="541">
        <v>1969.6666666666665</v>
      </c>
      <c r="K371" s="540">
        <v>1888</v>
      </c>
      <c r="L371" s="540">
        <v>1803</v>
      </c>
      <c r="M371" s="540">
        <v>14.395429999999999</v>
      </c>
    </row>
    <row r="372" spans="1:13">
      <c r="A372" s="254">
        <v>362</v>
      </c>
      <c r="B372" s="567" t="s">
        <v>757</v>
      </c>
      <c r="C372" s="540">
        <v>659.65</v>
      </c>
      <c r="D372" s="541">
        <v>666.44999999999993</v>
      </c>
      <c r="E372" s="541">
        <v>643.19999999999982</v>
      </c>
      <c r="F372" s="541">
        <v>626.74999999999989</v>
      </c>
      <c r="G372" s="541">
        <v>603.49999999999977</v>
      </c>
      <c r="H372" s="541">
        <v>682.89999999999986</v>
      </c>
      <c r="I372" s="541">
        <v>706.15000000000009</v>
      </c>
      <c r="J372" s="541">
        <v>722.59999999999991</v>
      </c>
      <c r="K372" s="540">
        <v>689.7</v>
      </c>
      <c r="L372" s="540">
        <v>650</v>
      </c>
      <c r="M372" s="540">
        <v>8.1269899999999993</v>
      </c>
    </row>
    <row r="373" spans="1:13">
      <c r="A373" s="254">
        <v>363</v>
      </c>
      <c r="B373" s="567" t="s">
        <v>462</v>
      </c>
      <c r="C373" s="540">
        <v>1329.35</v>
      </c>
      <c r="D373" s="541">
        <v>1329.7833333333333</v>
      </c>
      <c r="E373" s="541">
        <v>1300.5666666666666</v>
      </c>
      <c r="F373" s="541">
        <v>1271.7833333333333</v>
      </c>
      <c r="G373" s="541">
        <v>1242.5666666666666</v>
      </c>
      <c r="H373" s="541">
        <v>1358.5666666666666</v>
      </c>
      <c r="I373" s="541">
        <v>1387.7833333333333</v>
      </c>
      <c r="J373" s="541">
        <v>1416.5666666666666</v>
      </c>
      <c r="K373" s="540">
        <v>1359</v>
      </c>
      <c r="L373" s="540">
        <v>1301</v>
      </c>
      <c r="M373" s="540">
        <v>1.81098</v>
      </c>
    </row>
    <row r="374" spans="1:13">
      <c r="A374" s="254">
        <v>364</v>
      </c>
      <c r="B374" s="567" t="s">
        <v>758</v>
      </c>
      <c r="C374" s="540">
        <v>786.95</v>
      </c>
      <c r="D374" s="541">
        <v>788.25</v>
      </c>
      <c r="E374" s="541">
        <v>779.5</v>
      </c>
      <c r="F374" s="541">
        <v>772.05</v>
      </c>
      <c r="G374" s="541">
        <v>763.3</v>
      </c>
      <c r="H374" s="541">
        <v>795.7</v>
      </c>
      <c r="I374" s="541">
        <v>804.45</v>
      </c>
      <c r="J374" s="541">
        <v>811.90000000000009</v>
      </c>
      <c r="K374" s="540">
        <v>797</v>
      </c>
      <c r="L374" s="540">
        <v>780.8</v>
      </c>
      <c r="M374" s="540">
        <v>1.1504399999999999</v>
      </c>
    </row>
    <row r="375" spans="1:13">
      <c r="A375" s="254">
        <v>365</v>
      </c>
      <c r="B375" s="567" t="s">
        <v>159</v>
      </c>
      <c r="C375" s="540">
        <v>124.3</v>
      </c>
      <c r="D375" s="541">
        <v>126.33333333333333</v>
      </c>
      <c r="E375" s="541">
        <v>120.96666666666667</v>
      </c>
      <c r="F375" s="541">
        <v>117.63333333333334</v>
      </c>
      <c r="G375" s="541">
        <v>112.26666666666668</v>
      </c>
      <c r="H375" s="541">
        <v>129.66666666666666</v>
      </c>
      <c r="I375" s="541">
        <v>135.0333333333333</v>
      </c>
      <c r="J375" s="541">
        <v>138.36666666666665</v>
      </c>
      <c r="K375" s="540">
        <v>131.69999999999999</v>
      </c>
      <c r="L375" s="540">
        <v>123</v>
      </c>
      <c r="M375" s="540">
        <v>92.420419999999993</v>
      </c>
    </row>
    <row r="376" spans="1:13">
      <c r="A376" s="254">
        <v>366</v>
      </c>
      <c r="B376" s="567" t="s">
        <v>162</v>
      </c>
      <c r="C376" s="540">
        <v>232.2</v>
      </c>
      <c r="D376" s="541">
        <v>232.35</v>
      </c>
      <c r="E376" s="541">
        <v>228.6</v>
      </c>
      <c r="F376" s="541">
        <v>225</v>
      </c>
      <c r="G376" s="541">
        <v>221.25</v>
      </c>
      <c r="H376" s="541">
        <v>235.95</v>
      </c>
      <c r="I376" s="541">
        <v>239.7</v>
      </c>
      <c r="J376" s="541">
        <v>243.29999999999998</v>
      </c>
      <c r="K376" s="540">
        <v>236.1</v>
      </c>
      <c r="L376" s="540">
        <v>228.75</v>
      </c>
      <c r="M376" s="540">
        <v>204.38826</v>
      </c>
    </row>
    <row r="377" spans="1:13">
      <c r="A377" s="254">
        <v>367</v>
      </c>
      <c r="B377" s="567" t="s">
        <v>463</v>
      </c>
      <c r="C377" s="540">
        <v>142.69999999999999</v>
      </c>
      <c r="D377" s="541">
        <v>142.65</v>
      </c>
      <c r="E377" s="541">
        <v>135.30000000000001</v>
      </c>
      <c r="F377" s="541">
        <v>127.9</v>
      </c>
      <c r="G377" s="541">
        <v>120.55000000000001</v>
      </c>
      <c r="H377" s="541">
        <v>150.05000000000001</v>
      </c>
      <c r="I377" s="541">
        <v>157.39999999999998</v>
      </c>
      <c r="J377" s="541">
        <v>164.8</v>
      </c>
      <c r="K377" s="540">
        <v>150</v>
      </c>
      <c r="L377" s="540">
        <v>135.25</v>
      </c>
      <c r="M377" s="540">
        <v>55.08099</v>
      </c>
    </row>
    <row r="378" spans="1:13">
      <c r="A378" s="254">
        <v>368</v>
      </c>
      <c r="B378" s="567" t="s">
        <v>271</v>
      </c>
      <c r="C378" s="540">
        <v>297.55</v>
      </c>
      <c r="D378" s="541">
        <v>301.05</v>
      </c>
      <c r="E378" s="541">
        <v>289.10000000000002</v>
      </c>
      <c r="F378" s="541">
        <v>280.65000000000003</v>
      </c>
      <c r="G378" s="541">
        <v>268.70000000000005</v>
      </c>
      <c r="H378" s="541">
        <v>309.5</v>
      </c>
      <c r="I378" s="541">
        <v>321.44999999999993</v>
      </c>
      <c r="J378" s="541">
        <v>329.9</v>
      </c>
      <c r="K378" s="540">
        <v>313</v>
      </c>
      <c r="L378" s="540">
        <v>292.60000000000002</v>
      </c>
      <c r="M378" s="540">
        <v>3.6628400000000001</v>
      </c>
    </row>
    <row r="379" spans="1:13">
      <c r="A379" s="254">
        <v>369</v>
      </c>
      <c r="B379" s="567" t="s">
        <v>464</v>
      </c>
      <c r="C379" s="540">
        <v>108.4</v>
      </c>
      <c r="D379" s="541">
        <v>110.08333333333333</v>
      </c>
      <c r="E379" s="541">
        <v>105.36666666666666</v>
      </c>
      <c r="F379" s="541">
        <v>102.33333333333333</v>
      </c>
      <c r="G379" s="541">
        <v>97.61666666666666</v>
      </c>
      <c r="H379" s="541">
        <v>113.11666666666666</v>
      </c>
      <c r="I379" s="541">
        <v>117.83333333333333</v>
      </c>
      <c r="J379" s="541">
        <v>120.86666666666666</v>
      </c>
      <c r="K379" s="540">
        <v>114.8</v>
      </c>
      <c r="L379" s="540">
        <v>107.05</v>
      </c>
      <c r="M379" s="540">
        <v>7.26945</v>
      </c>
    </row>
    <row r="380" spans="1:13">
      <c r="A380" s="254">
        <v>370</v>
      </c>
      <c r="B380" s="567" t="s">
        <v>465</v>
      </c>
      <c r="C380" s="540">
        <v>7149.2</v>
      </c>
      <c r="D380" s="541">
        <v>7108.9666666666672</v>
      </c>
      <c r="E380" s="541">
        <v>7042.9333333333343</v>
      </c>
      <c r="F380" s="541">
        <v>6936.666666666667</v>
      </c>
      <c r="G380" s="541">
        <v>6870.6333333333341</v>
      </c>
      <c r="H380" s="541">
        <v>7215.2333333333345</v>
      </c>
      <c r="I380" s="541">
        <v>7281.2666666666673</v>
      </c>
      <c r="J380" s="541">
        <v>7387.5333333333347</v>
      </c>
      <c r="K380" s="540">
        <v>7175</v>
      </c>
      <c r="L380" s="540">
        <v>7002.7</v>
      </c>
      <c r="M380" s="540">
        <v>0.10879999999999999</v>
      </c>
    </row>
    <row r="381" spans="1:13">
      <c r="A381" s="254">
        <v>371</v>
      </c>
      <c r="B381" s="567" t="s">
        <v>272</v>
      </c>
      <c r="C381" s="540">
        <v>12926.7</v>
      </c>
      <c r="D381" s="541">
        <v>13041.816666666666</v>
      </c>
      <c r="E381" s="541">
        <v>12734.883333333331</v>
      </c>
      <c r="F381" s="541">
        <v>12543.066666666666</v>
      </c>
      <c r="G381" s="541">
        <v>12236.133333333331</v>
      </c>
      <c r="H381" s="541">
        <v>13233.633333333331</v>
      </c>
      <c r="I381" s="541">
        <v>13540.566666666666</v>
      </c>
      <c r="J381" s="541">
        <v>13732.383333333331</v>
      </c>
      <c r="K381" s="540">
        <v>13348.75</v>
      </c>
      <c r="L381" s="540">
        <v>12850</v>
      </c>
      <c r="M381" s="540">
        <v>0.11608</v>
      </c>
    </row>
    <row r="382" spans="1:13">
      <c r="A382" s="254">
        <v>372</v>
      </c>
      <c r="B382" s="567" t="s">
        <v>161</v>
      </c>
      <c r="C382" s="540">
        <v>42.05</v>
      </c>
      <c r="D382" s="541">
        <v>43.20000000000001</v>
      </c>
      <c r="E382" s="541">
        <v>40.050000000000018</v>
      </c>
      <c r="F382" s="541">
        <v>38.050000000000011</v>
      </c>
      <c r="G382" s="541">
        <v>34.90000000000002</v>
      </c>
      <c r="H382" s="541">
        <v>45.200000000000017</v>
      </c>
      <c r="I382" s="541">
        <v>48.350000000000009</v>
      </c>
      <c r="J382" s="541">
        <v>50.350000000000016</v>
      </c>
      <c r="K382" s="540">
        <v>46.35</v>
      </c>
      <c r="L382" s="540">
        <v>41.2</v>
      </c>
      <c r="M382" s="540">
        <v>4298.8218299999999</v>
      </c>
    </row>
    <row r="383" spans="1:13">
      <c r="A383" s="254">
        <v>373</v>
      </c>
      <c r="B383" s="567" t="s">
        <v>273</v>
      </c>
      <c r="C383" s="540">
        <v>700.55</v>
      </c>
      <c r="D383" s="541">
        <v>704</v>
      </c>
      <c r="E383" s="541">
        <v>685.55</v>
      </c>
      <c r="F383" s="541">
        <v>670.55</v>
      </c>
      <c r="G383" s="541">
        <v>652.09999999999991</v>
      </c>
      <c r="H383" s="541">
        <v>719</v>
      </c>
      <c r="I383" s="541">
        <v>737.45</v>
      </c>
      <c r="J383" s="541">
        <v>752.45</v>
      </c>
      <c r="K383" s="540">
        <v>722.45</v>
      </c>
      <c r="L383" s="540">
        <v>689</v>
      </c>
      <c r="M383" s="540">
        <v>1.9896</v>
      </c>
    </row>
    <row r="384" spans="1:13">
      <c r="A384" s="254">
        <v>374</v>
      </c>
      <c r="B384" s="567" t="s">
        <v>165</v>
      </c>
      <c r="C384" s="540">
        <v>246.25</v>
      </c>
      <c r="D384" s="541">
        <v>249.79999999999998</v>
      </c>
      <c r="E384" s="541">
        <v>239.7</v>
      </c>
      <c r="F384" s="541">
        <v>233.15</v>
      </c>
      <c r="G384" s="541">
        <v>223.05</v>
      </c>
      <c r="H384" s="541">
        <v>256.34999999999997</v>
      </c>
      <c r="I384" s="541">
        <v>266.44999999999993</v>
      </c>
      <c r="J384" s="541">
        <v>272.99999999999994</v>
      </c>
      <c r="K384" s="540">
        <v>259.89999999999998</v>
      </c>
      <c r="L384" s="540">
        <v>243.25</v>
      </c>
      <c r="M384" s="540">
        <v>206.76116999999999</v>
      </c>
    </row>
    <row r="385" spans="1:13">
      <c r="A385" s="254">
        <v>375</v>
      </c>
      <c r="B385" s="567" t="s">
        <v>166</v>
      </c>
      <c r="C385" s="540">
        <v>145.69999999999999</v>
      </c>
      <c r="D385" s="541">
        <v>147.78333333333333</v>
      </c>
      <c r="E385" s="541">
        <v>141.41666666666666</v>
      </c>
      <c r="F385" s="541">
        <v>137.13333333333333</v>
      </c>
      <c r="G385" s="541">
        <v>130.76666666666665</v>
      </c>
      <c r="H385" s="541">
        <v>152.06666666666666</v>
      </c>
      <c r="I385" s="541">
        <v>158.43333333333334</v>
      </c>
      <c r="J385" s="541">
        <v>162.71666666666667</v>
      </c>
      <c r="K385" s="540">
        <v>154.15</v>
      </c>
      <c r="L385" s="540">
        <v>143.5</v>
      </c>
      <c r="M385" s="540">
        <v>76.031099999999995</v>
      </c>
    </row>
    <row r="386" spans="1:13">
      <c r="A386" s="254">
        <v>376</v>
      </c>
      <c r="B386" s="567" t="s">
        <v>466</v>
      </c>
      <c r="C386" s="540">
        <v>244.9</v>
      </c>
      <c r="D386" s="541">
        <v>245.85</v>
      </c>
      <c r="E386" s="541">
        <v>243.1</v>
      </c>
      <c r="F386" s="541">
        <v>241.3</v>
      </c>
      <c r="G386" s="541">
        <v>238.55</v>
      </c>
      <c r="H386" s="541">
        <v>247.64999999999998</v>
      </c>
      <c r="I386" s="541">
        <v>250.39999999999998</v>
      </c>
      <c r="J386" s="541">
        <v>252.19999999999996</v>
      </c>
      <c r="K386" s="540">
        <v>248.6</v>
      </c>
      <c r="L386" s="540">
        <v>244.05</v>
      </c>
      <c r="M386" s="540">
        <v>2.1604299999999999</v>
      </c>
    </row>
    <row r="387" spans="1:13">
      <c r="A387" s="254">
        <v>377</v>
      </c>
      <c r="B387" s="567" t="s">
        <v>467</v>
      </c>
      <c r="C387" s="540">
        <v>555.20000000000005</v>
      </c>
      <c r="D387" s="541">
        <v>557.41666666666674</v>
      </c>
      <c r="E387" s="541">
        <v>548.98333333333346</v>
      </c>
      <c r="F387" s="541">
        <v>542.76666666666677</v>
      </c>
      <c r="G387" s="541">
        <v>534.33333333333348</v>
      </c>
      <c r="H387" s="541">
        <v>563.63333333333344</v>
      </c>
      <c r="I387" s="541">
        <v>572.06666666666683</v>
      </c>
      <c r="J387" s="541">
        <v>578.28333333333342</v>
      </c>
      <c r="K387" s="540">
        <v>565.85</v>
      </c>
      <c r="L387" s="540">
        <v>551.20000000000005</v>
      </c>
      <c r="M387" s="540">
        <v>4.1684000000000001</v>
      </c>
    </row>
    <row r="388" spans="1:13">
      <c r="A388" s="254">
        <v>378</v>
      </c>
      <c r="B388" s="567" t="s">
        <v>468</v>
      </c>
      <c r="C388" s="540">
        <v>30.65</v>
      </c>
      <c r="D388" s="541">
        <v>30.849999999999998</v>
      </c>
      <c r="E388" s="541">
        <v>30.049999999999997</v>
      </c>
      <c r="F388" s="541">
        <v>29.45</v>
      </c>
      <c r="G388" s="541">
        <v>28.65</v>
      </c>
      <c r="H388" s="541">
        <v>31.449999999999996</v>
      </c>
      <c r="I388" s="541">
        <v>32.25</v>
      </c>
      <c r="J388" s="541">
        <v>32.849999999999994</v>
      </c>
      <c r="K388" s="540">
        <v>31.65</v>
      </c>
      <c r="L388" s="540">
        <v>30.25</v>
      </c>
      <c r="M388" s="540">
        <v>73.778480000000002</v>
      </c>
    </row>
    <row r="389" spans="1:13">
      <c r="A389" s="254">
        <v>379</v>
      </c>
      <c r="B389" s="567" t="s">
        <v>469</v>
      </c>
      <c r="C389" s="540">
        <v>142.44999999999999</v>
      </c>
      <c r="D389" s="541">
        <v>143.31666666666666</v>
      </c>
      <c r="E389" s="541">
        <v>138.13333333333333</v>
      </c>
      <c r="F389" s="541">
        <v>133.81666666666666</v>
      </c>
      <c r="G389" s="541">
        <v>128.63333333333333</v>
      </c>
      <c r="H389" s="541">
        <v>147.63333333333333</v>
      </c>
      <c r="I389" s="541">
        <v>152.81666666666666</v>
      </c>
      <c r="J389" s="541">
        <v>157.13333333333333</v>
      </c>
      <c r="K389" s="540">
        <v>148.5</v>
      </c>
      <c r="L389" s="540">
        <v>139</v>
      </c>
      <c r="M389" s="540">
        <v>46.802799999999998</v>
      </c>
    </row>
    <row r="390" spans="1:13">
      <c r="A390" s="254">
        <v>380</v>
      </c>
      <c r="B390" s="567" t="s">
        <v>274</v>
      </c>
      <c r="C390" s="540">
        <v>510.2</v>
      </c>
      <c r="D390" s="541">
        <v>508.55</v>
      </c>
      <c r="E390" s="541">
        <v>497.6</v>
      </c>
      <c r="F390" s="541">
        <v>485</v>
      </c>
      <c r="G390" s="541">
        <v>474.05</v>
      </c>
      <c r="H390" s="541">
        <v>521.15000000000009</v>
      </c>
      <c r="I390" s="541">
        <v>532.09999999999991</v>
      </c>
      <c r="J390" s="541">
        <v>544.70000000000005</v>
      </c>
      <c r="K390" s="540">
        <v>519.5</v>
      </c>
      <c r="L390" s="540">
        <v>495.95</v>
      </c>
      <c r="M390" s="540">
        <v>8.8194900000000001</v>
      </c>
    </row>
    <row r="391" spans="1:13">
      <c r="A391" s="254">
        <v>381</v>
      </c>
      <c r="B391" s="567" t="s">
        <v>470</v>
      </c>
      <c r="C391" s="540">
        <v>259</v>
      </c>
      <c r="D391" s="541">
        <v>259.95</v>
      </c>
      <c r="E391" s="541">
        <v>256</v>
      </c>
      <c r="F391" s="541">
        <v>253</v>
      </c>
      <c r="G391" s="541">
        <v>249.05</v>
      </c>
      <c r="H391" s="541">
        <v>262.95</v>
      </c>
      <c r="I391" s="541">
        <v>266.89999999999992</v>
      </c>
      <c r="J391" s="541">
        <v>269.89999999999998</v>
      </c>
      <c r="K391" s="540">
        <v>263.89999999999998</v>
      </c>
      <c r="L391" s="540">
        <v>256.95</v>
      </c>
      <c r="M391" s="540">
        <v>3.0726900000000001</v>
      </c>
    </row>
    <row r="392" spans="1:13">
      <c r="A392" s="254">
        <v>382</v>
      </c>
      <c r="B392" s="567" t="s">
        <v>471</v>
      </c>
      <c r="C392" s="540">
        <v>54.8</v>
      </c>
      <c r="D392" s="541">
        <v>55.199999999999996</v>
      </c>
      <c r="E392" s="541">
        <v>53.649999999999991</v>
      </c>
      <c r="F392" s="541">
        <v>52.499999999999993</v>
      </c>
      <c r="G392" s="541">
        <v>50.949999999999989</v>
      </c>
      <c r="H392" s="541">
        <v>56.349999999999994</v>
      </c>
      <c r="I392" s="541">
        <v>57.899999999999991</v>
      </c>
      <c r="J392" s="541">
        <v>59.05</v>
      </c>
      <c r="K392" s="540">
        <v>56.75</v>
      </c>
      <c r="L392" s="540">
        <v>54.05</v>
      </c>
      <c r="M392" s="540">
        <v>34.896320000000003</v>
      </c>
    </row>
    <row r="393" spans="1:13">
      <c r="A393" s="254">
        <v>383</v>
      </c>
      <c r="B393" s="567" t="s">
        <v>472</v>
      </c>
      <c r="C393" s="540">
        <v>1701.25</v>
      </c>
      <c r="D393" s="541">
        <v>1712.4166666666667</v>
      </c>
      <c r="E393" s="541">
        <v>1678.8333333333335</v>
      </c>
      <c r="F393" s="541">
        <v>1656.4166666666667</v>
      </c>
      <c r="G393" s="541">
        <v>1622.8333333333335</v>
      </c>
      <c r="H393" s="541">
        <v>1734.8333333333335</v>
      </c>
      <c r="I393" s="541">
        <v>1768.416666666667</v>
      </c>
      <c r="J393" s="541">
        <v>1790.8333333333335</v>
      </c>
      <c r="K393" s="540">
        <v>1746</v>
      </c>
      <c r="L393" s="540">
        <v>1690</v>
      </c>
      <c r="M393" s="540">
        <v>0.28492000000000001</v>
      </c>
    </row>
    <row r="394" spans="1:13">
      <c r="A394" s="254">
        <v>384</v>
      </c>
      <c r="B394" s="567" t="s">
        <v>473</v>
      </c>
      <c r="C394" s="540">
        <v>362.35</v>
      </c>
      <c r="D394" s="541">
        <v>361.16666666666669</v>
      </c>
      <c r="E394" s="541">
        <v>339.68333333333339</v>
      </c>
      <c r="F394" s="541">
        <v>317.01666666666671</v>
      </c>
      <c r="G394" s="541">
        <v>295.53333333333342</v>
      </c>
      <c r="H394" s="541">
        <v>383.83333333333337</v>
      </c>
      <c r="I394" s="541">
        <v>405.31666666666661</v>
      </c>
      <c r="J394" s="541">
        <v>427.98333333333335</v>
      </c>
      <c r="K394" s="540">
        <v>382.65</v>
      </c>
      <c r="L394" s="540">
        <v>338.5</v>
      </c>
      <c r="M394" s="540">
        <v>109.76351</v>
      </c>
    </row>
    <row r="395" spans="1:13">
      <c r="A395" s="254">
        <v>385</v>
      </c>
      <c r="B395" s="567" t="s">
        <v>474</v>
      </c>
      <c r="C395" s="540">
        <v>179.3</v>
      </c>
      <c r="D395" s="541">
        <v>178.79999999999998</v>
      </c>
      <c r="E395" s="541">
        <v>169.59999999999997</v>
      </c>
      <c r="F395" s="541">
        <v>159.89999999999998</v>
      </c>
      <c r="G395" s="541">
        <v>150.69999999999996</v>
      </c>
      <c r="H395" s="541">
        <v>188.49999999999997</v>
      </c>
      <c r="I395" s="541">
        <v>197.69999999999996</v>
      </c>
      <c r="J395" s="541">
        <v>207.39999999999998</v>
      </c>
      <c r="K395" s="540">
        <v>188</v>
      </c>
      <c r="L395" s="540">
        <v>169.1</v>
      </c>
      <c r="M395" s="540">
        <v>13.14897</v>
      </c>
    </row>
    <row r="396" spans="1:13">
      <c r="A396" s="254">
        <v>386</v>
      </c>
      <c r="B396" s="567" t="s">
        <v>475</v>
      </c>
      <c r="C396" s="540">
        <v>874.05</v>
      </c>
      <c r="D396" s="541">
        <v>873.05000000000007</v>
      </c>
      <c r="E396" s="541">
        <v>866.10000000000014</v>
      </c>
      <c r="F396" s="541">
        <v>858.15000000000009</v>
      </c>
      <c r="G396" s="541">
        <v>851.20000000000016</v>
      </c>
      <c r="H396" s="541">
        <v>881.00000000000011</v>
      </c>
      <c r="I396" s="541">
        <v>887.95000000000016</v>
      </c>
      <c r="J396" s="541">
        <v>895.90000000000009</v>
      </c>
      <c r="K396" s="540">
        <v>880</v>
      </c>
      <c r="L396" s="540">
        <v>865.1</v>
      </c>
      <c r="M396" s="540">
        <v>1.71275</v>
      </c>
    </row>
    <row r="397" spans="1:13">
      <c r="A397" s="254">
        <v>387</v>
      </c>
      <c r="B397" s="567" t="s">
        <v>167</v>
      </c>
      <c r="C397" s="540">
        <v>2080.3000000000002</v>
      </c>
      <c r="D397" s="541">
        <v>2079.5166666666669</v>
      </c>
      <c r="E397" s="541">
        <v>2054.0833333333339</v>
      </c>
      <c r="F397" s="541">
        <v>2027.8666666666672</v>
      </c>
      <c r="G397" s="541">
        <v>2002.4333333333343</v>
      </c>
      <c r="H397" s="541">
        <v>2105.7333333333336</v>
      </c>
      <c r="I397" s="541">
        <v>2131.166666666667</v>
      </c>
      <c r="J397" s="541">
        <v>2157.3833333333332</v>
      </c>
      <c r="K397" s="540">
        <v>2104.9499999999998</v>
      </c>
      <c r="L397" s="540">
        <v>2053.3000000000002</v>
      </c>
      <c r="M397" s="540">
        <v>108.00704</v>
      </c>
    </row>
    <row r="398" spans="1:13">
      <c r="A398" s="254">
        <v>388</v>
      </c>
      <c r="B398" s="567" t="s">
        <v>817</v>
      </c>
      <c r="C398" s="540">
        <v>1025.9000000000001</v>
      </c>
      <c r="D398" s="541">
        <v>1040.3833333333334</v>
      </c>
      <c r="E398" s="541">
        <v>985.51666666666688</v>
      </c>
      <c r="F398" s="541">
        <v>945.13333333333344</v>
      </c>
      <c r="G398" s="541">
        <v>890.26666666666688</v>
      </c>
      <c r="H398" s="541">
        <v>1080.7666666666669</v>
      </c>
      <c r="I398" s="541">
        <v>1135.6333333333332</v>
      </c>
      <c r="J398" s="541">
        <v>1176.0166666666669</v>
      </c>
      <c r="K398" s="540">
        <v>1095.25</v>
      </c>
      <c r="L398" s="540">
        <v>1000</v>
      </c>
      <c r="M398" s="540">
        <v>22.482240000000001</v>
      </c>
    </row>
    <row r="399" spans="1:13">
      <c r="A399" s="254">
        <v>389</v>
      </c>
      <c r="B399" s="567" t="s">
        <v>275</v>
      </c>
      <c r="C399" s="540">
        <v>881.5</v>
      </c>
      <c r="D399" s="541">
        <v>884.9666666666667</v>
      </c>
      <c r="E399" s="541">
        <v>870.78333333333342</v>
      </c>
      <c r="F399" s="541">
        <v>860.06666666666672</v>
      </c>
      <c r="G399" s="541">
        <v>845.88333333333344</v>
      </c>
      <c r="H399" s="541">
        <v>895.68333333333339</v>
      </c>
      <c r="I399" s="541">
        <v>909.86666666666679</v>
      </c>
      <c r="J399" s="541">
        <v>920.58333333333337</v>
      </c>
      <c r="K399" s="540">
        <v>899.15</v>
      </c>
      <c r="L399" s="540">
        <v>874.25</v>
      </c>
      <c r="M399" s="540">
        <v>11.208</v>
      </c>
    </row>
    <row r="400" spans="1:13">
      <c r="A400" s="254">
        <v>390</v>
      </c>
      <c r="B400" s="567" t="s">
        <v>477</v>
      </c>
      <c r="C400" s="540">
        <v>28.05</v>
      </c>
      <c r="D400" s="541">
        <v>28.150000000000002</v>
      </c>
      <c r="E400" s="541">
        <v>27.600000000000005</v>
      </c>
      <c r="F400" s="541">
        <v>27.150000000000002</v>
      </c>
      <c r="G400" s="541">
        <v>26.600000000000005</v>
      </c>
      <c r="H400" s="541">
        <v>28.600000000000005</v>
      </c>
      <c r="I400" s="541">
        <v>29.150000000000002</v>
      </c>
      <c r="J400" s="541">
        <v>29.600000000000005</v>
      </c>
      <c r="K400" s="540">
        <v>28.7</v>
      </c>
      <c r="L400" s="540">
        <v>27.7</v>
      </c>
      <c r="M400" s="540">
        <v>55.798409999999997</v>
      </c>
    </row>
    <row r="401" spans="1:13">
      <c r="A401" s="254">
        <v>391</v>
      </c>
      <c r="B401" s="567" t="s">
        <v>478</v>
      </c>
      <c r="C401" s="540">
        <v>2353</v>
      </c>
      <c r="D401" s="541">
        <v>2351.3166666666666</v>
      </c>
      <c r="E401" s="541">
        <v>2326.6833333333334</v>
      </c>
      <c r="F401" s="541">
        <v>2300.3666666666668</v>
      </c>
      <c r="G401" s="541">
        <v>2275.7333333333336</v>
      </c>
      <c r="H401" s="541">
        <v>2377.6333333333332</v>
      </c>
      <c r="I401" s="541">
        <v>2402.2666666666664</v>
      </c>
      <c r="J401" s="541">
        <v>2428.583333333333</v>
      </c>
      <c r="K401" s="540">
        <v>2375.9499999999998</v>
      </c>
      <c r="L401" s="540">
        <v>2325</v>
      </c>
      <c r="M401" s="540">
        <v>0.40377000000000002</v>
      </c>
    </row>
    <row r="402" spans="1:13">
      <c r="A402" s="254">
        <v>392</v>
      </c>
      <c r="B402" s="567" t="s">
        <v>172</v>
      </c>
      <c r="C402" s="540">
        <v>5517.6</v>
      </c>
      <c r="D402" s="541">
        <v>5548.4666666666672</v>
      </c>
      <c r="E402" s="541">
        <v>5388.6833333333343</v>
      </c>
      <c r="F402" s="541">
        <v>5259.7666666666673</v>
      </c>
      <c r="G402" s="541">
        <v>5099.9833333333345</v>
      </c>
      <c r="H402" s="541">
        <v>5677.3833333333341</v>
      </c>
      <c r="I402" s="541">
        <v>5837.166666666667</v>
      </c>
      <c r="J402" s="541">
        <v>5966.0833333333339</v>
      </c>
      <c r="K402" s="540">
        <v>5708.25</v>
      </c>
      <c r="L402" s="540">
        <v>5419.55</v>
      </c>
      <c r="M402" s="540">
        <v>1.8557999999999999</v>
      </c>
    </row>
    <row r="403" spans="1:13">
      <c r="A403" s="254">
        <v>393</v>
      </c>
      <c r="B403" s="567" t="s">
        <v>479</v>
      </c>
      <c r="C403" s="540">
        <v>7902.75</v>
      </c>
      <c r="D403" s="541">
        <v>7889.25</v>
      </c>
      <c r="E403" s="541">
        <v>7798.5</v>
      </c>
      <c r="F403" s="541">
        <v>7694.25</v>
      </c>
      <c r="G403" s="541">
        <v>7603.5</v>
      </c>
      <c r="H403" s="541">
        <v>7993.5</v>
      </c>
      <c r="I403" s="541">
        <v>8084.25</v>
      </c>
      <c r="J403" s="541">
        <v>8188.5</v>
      </c>
      <c r="K403" s="540">
        <v>7980</v>
      </c>
      <c r="L403" s="540">
        <v>7785</v>
      </c>
      <c r="M403" s="540">
        <v>0.20635999999999999</v>
      </c>
    </row>
    <row r="404" spans="1:13">
      <c r="A404" s="254">
        <v>394</v>
      </c>
      <c r="B404" s="567" t="s">
        <v>480</v>
      </c>
      <c r="C404" s="540">
        <v>5206.25</v>
      </c>
      <c r="D404" s="541">
        <v>5194.7166666666672</v>
      </c>
      <c r="E404" s="541">
        <v>5141.4833333333345</v>
      </c>
      <c r="F404" s="541">
        <v>5076.7166666666672</v>
      </c>
      <c r="G404" s="541">
        <v>5023.4833333333345</v>
      </c>
      <c r="H404" s="541">
        <v>5259.4833333333345</v>
      </c>
      <c r="I404" s="541">
        <v>5312.7166666666681</v>
      </c>
      <c r="J404" s="541">
        <v>5377.4833333333345</v>
      </c>
      <c r="K404" s="540">
        <v>5247.95</v>
      </c>
      <c r="L404" s="540">
        <v>5129.95</v>
      </c>
      <c r="M404" s="540">
        <v>0.30362</v>
      </c>
    </row>
    <row r="405" spans="1:13">
      <c r="A405" s="254">
        <v>395</v>
      </c>
      <c r="B405" s="567" t="s">
        <v>760</v>
      </c>
      <c r="C405" s="540">
        <v>112.75</v>
      </c>
      <c r="D405" s="541">
        <v>111.89999999999999</v>
      </c>
      <c r="E405" s="541">
        <v>106.14999999999998</v>
      </c>
      <c r="F405" s="541">
        <v>99.549999999999983</v>
      </c>
      <c r="G405" s="541">
        <v>93.799999999999969</v>
      </c>
      <c r="H405" s="541">
        <v>118.49999999999999</v>
      </c>
      <c r="I405" s="541">
        <v>124.25000000000001</v>
      </c>
      <c r="J405" s="541">
        <v>130.85</v>
      </c>
      <c r="K405" s="540">
        <v>117.65</v>
      </c>
      <c r="L405" s="540">
        <v>105.3</v>
      </c>
      <c r="M405" s="540">
        <v>55.573920000000001</v>
      </c>
    </row>
    <row r="406" spans="1:13">
      <c r="A406" s="254">
        <v>396</v>
      </c>
      <c r="B406" s="567" t="s">
        <v>481</v>
      </c>
      <c r="C406" s="540">
        <v>430.05</v>
      </c>
      <c r="D406" s="541">
        <v>431.84999999999997</v>
      </c>
      <c r="E406" s="541">
        <v>426.69999999999993</v>
      </c>
      <c r="F406" s="541">
        <v>423.34999999999997</v>
      </c>
      <c r="G406" s="541">
        <v>418.19999999999993</v>
      </c>
      <c r="H406" s="541">
        <v>435.19999999999993</v>
      </c>
      <c r="I406" s="541">
        <v>440.34999999999991</v>
      </c>
      <c r="J406" s="541">
        <v>443.69999999999993</v>
      </c>
      <c r="K406" s="540">
        <v>437</v>
      </c>
      <c r="L406" s="540">
        <v>428.5</v>
      </c>
      <c r="M406" s="540">
        <v>1.20536</v>
      </c>
    </row>
    <row r="407" spans="1:13">
      <c r="A407" s="254">
        <v>397</v>
      </c>
      <c r="B407" s="567" t="s">
        <v>762</v>
      </c>
      <c r="C407" s="540">
        <v>245.75</v>
      </c>
      <c r="D407" s="541">
        <v>246.08333333333334</v>
      </c>
      <c r="E407" s="541">
        <v>242.76666666666668</v>
      </c>
      <c r="F407" s="541">
        <v>239.78333333333333</v>
      </c>
      <c r="G407" s="541">
        <v>236.46666666666667</v>
      </c>
      <c r="H407" s="541">
        <v>249.06666666666669</v>
      </c>
      <c r="I407" s="541">
        <v>252.38333333333335</v>
      </c>
      <c r="J407" s="541">
        <v>255.3666666666667</v>
      </c>
      <c r="K407" s="540">
        <v>249.4</v>
      </c>
      <c r="L407" s="540">
        <v>243.1</v>
      </c>
      <c r="M407" s="540">
        <v>4.7917699999999996</v>
      </c>
    </row>
    <row r="408" spans="1:13">
      <c r="A408" s="254">
        <v>398</v>
      </c>
      <c r="B408" s="567" t="s">
        <v>482</v>
      </c>
      <c r="C408" s="540">
        <v>2066.35</v>
      </c>
      <c r="D408" s="541">
        <v>2063.4500000000003</v>
      </c>
      <c r="E408" s="541">
        <v>2017.1500000000005</v>
      </c>
      <c r="F408" s="541">
        <v>1967.9500000000003</v>
      </c>
      <c r="G408" s="541">
        <v>1921.6500000000005</v>
      </c>
      <c r="H408" s="541">
        <v>2112.6500000000005</v>
      </c>
      <c r="I408" s="541">
        <v>2158.9500000000007</v>
      </c>
      <c r="J408" s="541">
        <v>2208.1500000000005</v>
      </c>
      <c r="K408" s="540">
        <v>2109.75</v>
      </c>
      <c r="L408" s="540">
        <v>2014.25</v>
      </c>
      <c r="M408" s="540">
        <v>0.13447000000000001</v>
      </c>
    </row>
    <row r="409" spans="1:13">
      <c r="A409" s="254">
        <v>399</v>
      </c>
      <c r="B409" s="567" t="s">
        <v>483</v>
      </c>
      <c r="C409" s="540">
        <v>384.95</v>
      </c>
      <c r="D409" s="541">
        <v>390.33333333333331</v>
      </c>
      <c r="E409" s="541">
        <v>376.66666666666663</v>
      </c>
      <c r="F409" s="541">
        <v>368.38333333333333</v>
      </c>
      <c r="G409" s="541">
        <v>354.71666666666664</v>
      </c>
      <c r="H409" s="541">
        <v>398.61666666666662</v>
      </c>
      <c r="I409" s="541">
        <v>412.28333333333325</v>
      </c>
      <c r="J409" s="541">
        <v>420.56666666666661</v>
      </c>
      <c r="K409" s="540">
        <v>404</v>
      </c>
      <c r="L409" s="540">
        <v>382.05</v>
      </c>
      <c r="M409" s="540">
        <v>9.2145100000000006</v>
      </c>
    </row>
    <row r="410" spans="1:13">
      <c r="A410" s="254">
        <v>400</v>
      </c>
      <c r="B410" s="567" t="s">
        <v>761</v>
      </c>
      <c r="C410" s="540">
        <v>96.9</v>
      </c>
      <c r="D410" s="541">
        <v>97.133333333333326</v>
      </c>
      <c r="E410" s="541">
        <v>93.016666666666652</v>
      </c>
      <c r="F410" s="541">
        <v>89.133333333333326</v>
      </c>
      <c r="G410" s="541">
        <v>85.016666666666652</v>
      </c>
      <c r="H410" s="541">
        <v>101.01666666666665</v>
      </c>
      <c r="I410" s="541">
        <v>105.13333333333333</v>
      </c>
      <c r="J410" s="541">
        <v>109.01666666666665</v>
      </c>
      <c r="K410" s="540">
        <v>101.25</v>
      </c>
      <c r="L410" s="540">
        <v>93.25</v>
      </c>
      <c r="M410" s="540">
        <v>90.246629999999996</v>
      </c>
    </row>
    <row r="411" spans="1:13">
      <c r="A411" s="254">
        <v>401</v>
      </c>
      <c r="B411" s="567" t="s">
        <v>484</v>
      </c>
      <c r="C411" s="540">
        <v>209.3</v>
      </c>
      <c r="D411" s="541">
        <v>211.16666666666666</v>
      </c>
      <c r="E411" s="541">
        <v>206.33333333333331</v>
      </c>
      <c r="F411" s="541">
        <v>203.36666666666665</v>
      </c>
      <c r="G411" s="541">
        <v>198.5333333333333</v>
      </c>
      <c r="H411" s="541">
        <v>214.13333333333333</v>
      </c>
      <c r="I411" s="541">
        <v>218.96666666666664</v>
      </c>
      <c r="J411" s="541">
        <v>221.93333333333334</v>
      </c>
      <c r="K411" s="540">
        <v>216</v>
      </c>
      <c r="L411" s="540">
        <v>208.2</v>
      </c>
      <c r="M411" s="540">
        <v>1.8743000000000001</v>
      </c>
    </row>
    <row r="412" spans="1:13">
      <c r="A412" s="254">
        <v>402</v>
      </c>
      <c r="B412" s="567" t="s">
        <v>170</v>
      </c>
      <c r="C412" s="540">
        <v>27542.45</v>
      </c>
      <c r="D412" s="541">
        <v>27384.416666666668</v>
      </c>
      <c r="E412" s="541">
        <v>26911.383333333335</v>
      </c>
      <c r="F412" s="541">
        <v>26280.316666666666</v>
      </c>
      <c r="G412" s="541">
        <v>25807.283333333333</v>
      </c>
      <c r="H412" s="541">
        <v>28015.483333333337</v>
      </c>
      <c r="I412" s="541">
        <v>28488.51666666667</v>
      </c>
      <c r="J412" s="541">
        <v>29119.583333333339</v>
      </c>
      <c r="K412" s="540">
        <v>27857.45</v>
      </c>
      <c r="L412" s="540">
        <v>26753.35</v>
      </c>
      <c r="M412" s="540">
        <v>0.50261999999999996</v>
      </c>
    </row>
    <row r="413" spans="1:13">
      <c r="A413" s="254">
        <v>403</v>
      </c>
      <c r="B413" s="567" t="s">
        <v>485</v>
      </c>
      <c r="C413" s="540">
        <v>1515.55</v>
      </c>
      <c r="D413" s="541">
        <v>1517.8500000000001</v>
      </c>
      <c r="E413" s="541">
        <v>1492.7000000000003</v>
      </c>
      <c r="F413" s="541">
        <v>1469.8500000000001</v>
      </c>
      <c r="G413" s="541">
        <v>1444.7000000000003</v>
      </c>
      <c r="H413" s="541">
        <v>1540.7000000000003</v>
      </c>
      <c r="I413" s="541">
        <v>1565.8500000000004</v>
      </c>
      <c r="J413" s="541">
        <v>1588.7000000000003</v>
      </c>
      <c r="K413" s="540">
        <v>1543</v>
      </c>
      <c r="L413" s="540">
        <v>1495</v>
      </c>
      <c r="M413" s="540">
        <v>0.47837000000000002</v>
      </c>
    </row>
    <row r="414" spans="1:13">
      <c r="A414" s="254">
        <v>404</v>
      </c>
      <c r="B414" s="567" t="s">
        <v>173</v>
      </c>
      <c r="C414" s="540">
        <v>1404.6</v>
      </c>
      <c r="D414" s="541">
        <v>1410.55</v>
      </c>
      <c r="E414" s="541">
        <v>1375.1</v>
      </c>
      <c r="F414" s="541">
        <v>1345.6</v>
      </c>
      <c r="G414" s="541">
        <v>1310.1499999999999</v>
      </c>
      <c r="H414" s="541">
        <v>1440.05</v>
      </c>
      <c r="I414" s="541">
        <v>1475.5000000000002</v>
      </c>
      <c r="J414" s="541">
        <v>1505</v>
      </c>
      <c r="K414" s="540">
        <v>1446</v>
      </c>
      <c r="L414" s="540">
        <v>1381.05</v>
      </c>
      <c r="M414" s="540">
        <v>20.206520000000001</v>
      </c>
    </row>
    <row r="415" spans="1:13">
      <c r="A415" s="254">
        <v>405</v>
      </c>
      <c r="B415" s="567" t="s">
        <v>171</v>
      </c>
      <c r="C415" s="540">
        <v>1838.7</v>
      </c>
      <c r="D415" s="541">
        <v>1850.45</v>
      </c>
      <c r="E415" s="541">
        <v>1818.4</v>
      </c>
      <c r="F415" s="541">
        <v>1798.1000000000001</v>
      </c>
      <c r="G415" s="541">
        <v>1766.0500000000002</v>
      </c>
      <c r="H415" s="541">
        <v>1870.75</v>
      </c>
      <c r="I415" s="541">
        <v>1902.7999999999997</v>
      </c>
      <c r="J415" s="541">
        <v>1923.1</v>
      </c>
      <c r="K415" s="540">
        <v>1882.5</v>
      </c>
      <c r="L415" s="540">
        <v>1830.15</v>
      </c>
      <c r="M415" s="540">
        <v>4.7611499999999998</v>
      </c>
    </row>
    <row r="416" spans="1:13">
      <c r="A416" s="254">
        <v>406</v>
      </c>
      <c r="B416" s="567" t="s">
        <v>486</v>
      </c>
      <c r="C416" s="540">
        <v>454</v>
      </c>
      <c r="D416" s="541">
        <v>455.5333333333333</v>
      </c>
      <c r="E416" s="541">
        <v>446.46666666666658</v>
      </c>
      <c r="F416" s="541">
        <v>438.93333333333328</v>
      </c>
      <c r="G416" s="541">
        <v>429.86666666666656</v>
      </c>
      <c r="H416" s="541">
        <v>463.06666666666661</v>
      </c>
      <c r="I416" s="541">
        <v>472.13333333333333</v>
      </c>
      <c r="J416" s="541">
        <v>479.66666666666663</v>
      </c>
      <c r="K416" s="540">
        <v>464.6</v>
      </c>
      <c r="L416" s="540">
        <v>448</v>
      </c>
      <c r="M416" s="540">
        <v>0.74617</v>
      </c>
    </row>
    <row r="417" spans="1:13">
      <c r="A417" s="254">
        <v>407</v>
      </c>
      <c r="B417" s="567" t="s">
        <v>487</v>
      </c>
      <c r="C417" s="540">
        <v>1278.05</v>
      </c>
      <c r="D417" s="541">
        <v>1282.5666666666668</v>
      </c>
      <c r="E417" s="541">
        <v>1259.1333333333337</v>
      </c>
      <c r="F417" s="541">
        <v>1240.2166666666669</v>
      </c>
      <c r="G417" s="541">
        <v>1216.7833333333338</v>
      </c>
      <c r="H417" s="541">
        <v>1301.4833333333336</v>
      </c>
      <c r="I417" s="541">
        <v>1324.9166666666665</v>
      </c>
      <c r="J417" s="541">
        <v>1343.8333333333335</v>
      </c>
      <c r="K417" s="540">
        <v>1306</v>
      </c>
      <c r="L417" s="540">
        <v>1263.6500000000001</v>
      </c>
      <c r="M417" s="540">
        <v>0.17180999999999999</v>
      </c>
    </row>
    <row r="418" spans="1:13">
      <c r="A418" s="254">
        <v>408</v>
      </c>
      <c r="B418" s="567" t="s">
        <v>763</v>
      </c>
      <c r="C418" s="540">
        <v>1370.8</v>
      </c>
      <c r="D418" s="541">
        <v>1403.4166666666667</v>
      </c>
      <c r="E418" s="541">
        <v>1322.9333333333334</v>
      </c>
      <c r="F418" s="541">
        <v>1275.0666666666666</v>
      </c>
      <c r="G418" s="541">
        <v>1194.5833333333333</v>
      </c>
      <c r="H418" s="541">
        <v>1451.2833333333335</v>
      </c>
      <c r="I418" s="541">
        <v>1531.7666666666667</v>
      </c>
      <c r="J418" s="541">
        <v>1579.6333333333337</v>
      </c>
      <c r="K418" s="540">
        <v>1483.9</v>
      </c>
      <c r="L418" s="540">
        <v>1355.55</v>
      </c>
      <c r="M418" s="540">
        <v>1.28881</v>
      </c>
    </row>
    <row r="419" spans="1:13">
      <c r="A419" s="254">
        <v>409</v>
      </c>
      <c r="B419" s="567" t="s">
        <v>488</v>
      </c>
      <c r="C419" s="540">
        <v>400.3</v>
      </c>
      <c r="D419" s="541">
        <v>398.7</v>
      </c>
      <c r="E419" s="541">
        <v>392.59999999999997</v>
      </c>
      <c r="F419" s="541">
        <v>384.9</v>
      </c>
      <c r="G419" s="541">
        <v>378.79999999999995</v>
      </c>
      <c r="H419" s="541">
        <v>406.4</v>
      </c>
      <c r="I419" s="541">
        <v>412.5</v>
      </c>
      <c r="J419" s="541">
        <v>420.2</v>
      </c>
      <c r="K419" s="540">
        <v>404.8</v>
      </c>
      <c r="L419" s="540">
        <v>391</v>
      </c>
      <c r="M419" s="540">
        <v>2.2887</v>
      </c>
    </row>
    <row r="420" spans="1:13">
      <c r="A420" s="254">
        <v>410</v>
      </c>
      <c r="B420" s="567" t="s">
        <v>489</v>
      </c>
      <c r="C420" s="540">
        <v>8.6999999999999993</v>
      </c>
      <c r="D420" s="541">
        <v>8.7999999999999989</v>
      </c>
      <c r="E420" s="541">
        <v>8.3999999999999986</v>
      </c>
      <c r="F420" s="541">
        <v>8.1</v>
      </c>
      <c r="G420" s="541">
        <v>7.6999999999999993</v>
      </c>
      <c r="H420" s="541">
        <v>9.0999999999999979</v>
      </c>
      <c r="I420" s="541">
        <v>9.5</v>
      </c>
      <c r="J420" s="541">
        <v>9.7999999999999972</v>
      </c>
      <c r="K420" s="540">
        <v>9.1999999999999993</v>
      </c>
      <c r="L420" s="540">
        <v>8.5</v>
      </c>
      <c r="M420" s="540">
        <v>356.34476999999998</v>
      </c>
    </row>
    <row r="421" spans="1:13">
      <c r="A421" s="254">
        <v>411</v>
      </c>
      <c r="B421" s="567" t="s">
        <v>764</v>
      </c>
      <c r="C421" s="540">
        <v>86.25</v>
      </c>
      <c r="D421" s="541">
        <v>86.733333333333334</v>
      </c>
      <c r="E421" s="541">
        <v>84.966666666666669</v>
      </c>
      <c r="F421" s="541">
        <v>83.683333333333337</v>
      </c>
      <c r="G421" s="541">
        <v>81.916666666666671</v>
      </c>
      <c r="H421" s="541">
        <v>88.016666666666666</v>
      </c>
      <c r="I421" s="541">
        <v>89.783333333333346</v>
      </c>
      <c r="J421" s="541">
        <v>91.066666666666663</v>
      </c>
      <c r="K421" s="540">
        <v>88.5</v>
      </c>
      <c r="L421" s="540">
        <v>85.45</v>
      </c>
      <c r="M421" s="540">
        <v>35.916930000000001</v>
      </c>
    </row>
    <row r="422" spans="1:13">
      <c r="A422" s="254">
        <v>412</v>
      </c>
      <c r="B422" s="567" t="s">
        <v>490</v>
      </c>
      <c r="C422" s="540">
        <v>97.15</v>
      </c>
      <c r="D422" s="541">
        <v>97.3</v>
      </c>
      <c r="E422" s="541">
        <v>96.05</v>
      </c>
      <c r="F422" s="541">
        <v>94.95</v>
      </c>
      <c r="G422" s="541">
        <v>93.7</v>
      </c>
      <c r="H422" s="541">
        <v>98.399999999999991</v>
      </c>
      <c r="I422" s="541">
        <v>99.649999999999991</v>
      </c>
      <c r="J422" s="541">
        <v>100.74999999999999</v>
      </c>
      <c r="K422" s="540">
        <v>98.55</v>
      </c>
      <c r="L422" s="540">
        <v>96.2</v>
      </c>
      <c r="M422" s="540">
        <v>1.44394</v>
      </c>
    </row>
    <row r="423" spans="1:13">
      <c r="A423" s="254">
        <v>413</v>
      </c>
      <c r="B423" s="567" t="s">
        <v>169</v>
      </c>
      <c r="C423" s="540">
        <v>399.55</v>
      </c>
      <c r="D423" s="541">
        <v>403.18333333333334</v>
      </c>
      <c r="E423" s="541">
        <v>391.36666666666667</v>
      </c>
      <c r="F423" s="541">
        <v>383.18333333333334</v>
      </c>
      <c r="G423" s="541">
        <v>371.36666666666667</v>
      </c>
      <c r="H423" s="541">
        <v>411.36666666666667</v>
      </c>
      <c r="I423" s="541">
        <v>423.18333333333339</v>
      </c>
      <c r="J423" s="541">
        <v>431.36666666666667</v>
      </c>
      <c r="K423" s="540">
        <v>415</v>
      </c>
      <c r="L423" s="540">
        <v>395</v>
      </c>
      <c r="M423" s="540">
        <v>661.55517999999995</v>
      </c>
    </row>
    <row r="424" spans="1:13">
      <c r="A424" s="254">
        <v>414</v>
      </c>
      <c r="B424" s="567" t="s">
        <v>168</v>
      </c>
      <c r="C424" s="540">
        <v>65.3</v>
      </c>
      <c r="D424" s="541">
        <v>65.683333333333337</v>
      </c>
      <c r="E424" s="541">
        <v>62.866666666666674</v>
      </c>
      <c r="F424" s="541">
        <v>60.433333333333337</v>
      </c>
      <c r="G424" s="541">
        <v>57.616666666666674</v>
      </c>
      <c r="H424" s="541">
        <v>68.116666666666674</v>
      </c>
      <c r="I424" s="541">
        <v>70.933333333333337</v>
      </c>
      <c r="J424" s="541">
        <v>73.366666666666674</v>
      </c>
      <c r="K424" s="540">
        <v>68.5</v>
      </c>
      <c r="L424" s="540">
        <v>63.25</v>
      </c>
      <c r="M424" s="540">
        <v>449.87639000000001</v>
      </c>
    </row>
    <row r="425" spans="1:13">
      <c r="A425" s="254">
        <v>415</v>
      </c>
      <c r="B425" s="567" t="s">
        <v>767</v>
      </c>
      <c r="C425" s="540">
        <v>227.65</v>
      </c>
      <c r="D425" s="541">
        <v>228.88333333333333</v>
      </c>
      <c r="E425" s="541">
        <v>225.76666666666665</v>
      </c>
      <c r="F425" s="541">
        <v>223.88333333333333</v>
      </c>
      <c r="G425" s="541">
        <v>220.76666666666665</v>
      </c>
      <c r="H425" s="541">
        <v>230.76666666666665</v>
      </c>
      <c r="I425" s="541">
        <v>233.88333333333333</v>
      </c>
      <c r="J425" s="541">
        <v>235.76666666666665</v>
      </c>
      <c r="K425" s="540">
        <v>232</v>
      </c>
      <c r="L425" s="540">
        <v>227</v>
      </c>
      <c r="M425" s="540">
        <v>2.6922700000000002</v>
      </c>
    </row>
    <row r="426" spans="1:13">
      <c r="A426" s="254">
        <v>416</v>
      </c>
      <c r="B426" s="567" t="s">
        <v>842</v>
      </c>
      <c r="C426" s="540">
        <v>208.35</v>
      </c>
      <c r="D426" s="541">
        <v>205.70000000000002</v>
      </c>
      <c r="E426" s="541">
        <v>201.40000000000003</v>
      </c>
      <c r="F426" s="541">
        <v>194.45000000000002</v>
      </c>
      <c r="G426" s="541">
        <v>190.15000000000003</v>
      </c>
      <c r="H426" s="541">
        <v>212.65000000000003</v>
      </c>
      <c r="I426" s="541">
        <v>216.95000000000005</v>
      </c>
      <c r="J426" s="541">
        <v>223.90000000000003</v>
      </c>
      <c r="K426" s="540">
        <v>210</v>
      </c>
      <c r="L426" s="540">
        <v>198.75</v>
      </c>
      <c r="M426" s="540">
        <v>30.869859999999999</v>
      </c>
    </row>
    <row r="427" spans="1:13">
      <c r="A427" s="254">
        <v>417</v>
      </c>
      <c r="B427" s="567" t="s">
        <v>174</v>
      </c>
      <c r="C427" s="540">
        <v>865.85</v>
      </c>
      <c r="D427" s="541">
        <v>872.13333333333333</v>
      </c>
      <c r="E427" s="541">
        <v>845.4666666666667</v>
      </c>
      <c r="F427" s="541">
        <v>825.08333333333337</v>
      </c>
      <c r="G427" s="541">
        <v>798.41666666666674</v>
      </c>
      <c r="H427" s="541">
        <v>892.51666666666665</v>
      </c>
      <c r="I427" s="541">
        <v>919.18333333333339</v>
      </c>
      <c r="J427" s="541">
        <v>939.56666666666661</v>
      </c>
      <c r="K427" s="540">
        <v>898.8</v>
      </c>
      <c r="L427" s="540">
        <v>851.75</v>
      </c>
      <c r="M427" s="540">
        <v>3.1576499999999998</v>
      </c>
    </row>
    <row r="428" spans="1:13">
      <c r="A428" s="254">
        <v>418</v>
      </c>
      <c r="B428" s="567" t="s">
        <v>491</v>
      </c>
      <c r="C428" s="540">
        <v>500.6</v>
      </c>
      <c r="D428" s="541">
        <v>500.59999999999997</v>
      </c>
      <c r="E428" s="541">
        <v>496.49999999999994</v>
      </c>
      <c r="F428" s="541">
        <v>492.4</v>
      </c>
      <c r="G428" s="541">
        <v>488.29999999999995</v>
      </c>
      <c r="H428" s="541">
        <v>504.69999999999993</v>
      </c>
      <c r="I428" s="541">
        <v>508.79999999999995</v>
      </c>
      <c r="J428" s="541">
        <v>512.89999999999986</v>
      </c>
      <c r="K428" s="540">
        <v>504.7</v>
      </c>
      <c r="L428" s="540">
        <v>496.5</v>
      </c>
      <c r="M428" s="540">
        <v>0.52700000000000002</v>
      </c>
    </row>
    <row r="429" spans="1:13">
      <c r="A429" s="254">
        <v>419</v>
      </c>
      <c r="B429" s="567" t="s">
        <v>795</v>
      </c>
      <c r="C429" s="540">
        <v>299.5</v>
      </c>
      <c r="D429" s="541">
        <v>300.31666666666666</v>
      </c>
      <c r="E429" s="541">
        <v>295.88333333333333</v>
      </c>
      <c r="F429" s="541">
        <v>292.26666666666665</v>
      </c>
      <c r="G429" s="541">
        <v>287.83333333333331</v>
      </c>
      <c r="H429" s="541">
        <v>303.93333333333334</v>
      </c>
      <c r="I429" s="541">
        <v>308.36666666666662</v>
      </c>
      <c r="J429" s="541">
        <v>311.98333333333335</v>
      </c>
      <c r="K429" s="540">
        <v>304.75</v>
      </c>
      <c r="L429" s="540">
        <v>296.7</v>
      </c>
      <c r="M429" s="540">
        <v>3.4134000000000002</v>
      </c>
    </row>
    <row r="430" spans="1:13">
      <c r="A430" s="254">
        <v>420</v>
      </c>
      <c r="B430" s="567" t="s">
        <v>492</v>
      </c>
      <c r="C430" s="540">
        <v>175.6</v>
      </c>
      <c r="D430" s="541">
        <v>175.96666666666667</v>
      </c>
      <c r="E430" s="541">
        <v>172.33333333333334</v>
      </c>
      <c r="F430" s="541">
        <v>169.06666666666666</v>
      </c>
      <c r="G430" s="541">
        <v>165.43333333333334</v>
      </c>
      <c r="H430" s="541">
        <v>179.23333333333335</v>
      </c>
      <c r="I430" s="541">
        <v>182.86666666666667</v>
      </c>
      <c r="J430" s="541">
        <v>186.13333333333335</v>
      </c>
      <c r="K430" s="540">
        <v>179.6</v>
      </c>
      <c r="L430" s="540">
        <v>172.7</v>
      </c>
      <c r="M430" s="540">
        <v>4.5032399999999999</v>
      </c>
    </row>
    <row r="431" spans="1:13">
      <c r="A431" s="254">
        <v>421</v>
      </c>
      <c r="B431" s="567" t="s">
        <v>175</v>
      </c>
      <c r="C431" s="540">
        <v>607.29999999999995</v>
      </c>
      <c r="D431" s="541">
        <v>610.26666666666665</v>
      </c>
      <c r="E431" s="541">
        <v>598.23333333333335</v>
      </c>
      <c r="F431" s="541">
        <v>589.16666666666674</v>
      </c>
      <c r="G431" s="541">
        <v>577.13333333333344</v>
      </c>
      <c r="H431" s="541">
        <v>619.33333333333326</v>
      </c>
      <c r="I431" s="541">
        <v>631.36666666666656</v>
      </c>
      <c r="J431" s="541">
        <v>640.43333333333317</v>
      </c>
      <c r="K431" s="540">
        <v>622.29999999999995</v>
      </c>
      <c r="L431" s="540">
        <v>601.20000000000005</v>
      </c>
      <c r="M431" s="540">
        <v>73.019750000000002</v>
      </c>
    </row>
    <row r="432" spans="1:13">
      <c r="A432" s="254">
        <v>422</v>
      </c>
      <c r="B432" s="567" t="s">
        <v>176</v>
      </c>
      <c r="C432" s="540">
        <v>504.1</v>
      </c>
      <c r="D432" s="541">
        <v>507.5</v>
      </c>
      <c r="E432" s="541">
        <v>494.25</v>
      </c>
      <c r="F432" s="541">
        <v>484.4</v>
      </c>
      <c r="G432" s="541">
        <v>471.15</v>
      </c>
      <c r="H432" s="541">
        <v>517.35</v>
      </c>
      <c r="I432" s="541">
        <v>530.6</v>
      </c>
      <c r="J432" s="541">
        <v>540.45000000000005</v>
      </c>
      <c r="K432" s="540">
        <v>520.75</v>
      </c>
      <c r="L432" s="540">
        <v>497.65</v>
      </c>
      <c r="M432" s="540">
        <v>25.383759999999999</v>
      </c>
    </row>
    <row r="433" spans="1:13">
      <c r="A433" s="254">
        <v>423</v>
      </c>
      <c r="B433" s="567" t="s">
        <v>493</v>
      </c>
      <c r="C433" s="540">
        <v>2283.4</v>
      </c>
      <c r="D433" s="541">
        <v>2264.5166666666669</v>
      </c>
      <c r="E433" s="541">
        <v>2233.9833333333336</v>
      </c>
      <c r="F433" s="541">
        <v>2184.5666666666666</v>
      </c>
      <c r="G433" s="541">
        <v>2154.0333333333333</v>
      </c>
      <c r="H433" s="541">
        <v>2313.9333333333338</v>
      </c>
      <c r="I433" s="541">
        <v>2344.4666666666676</v>
      </c>
      <c r="J433" s="541">
        <v>2393.8833333333341</v>
      </c>
      <c r="K433" s="540">
        <v>2295.0500000000002</v>
      </c>
      <c r="L433" s="540">
        <v>2215.1</v>
      </c>
      <c r="M433" s="540">
        <v>0.28732000000000002</v>
      </c>
    </row>
    <row r="434" spans="1:13">
      <c r="A434" s="254">
        <v>424</v>
      </c>
      <c r="B434" s="567" t="s">
        <v>494</v>
      </c>
      <c r="C434" s="540">
        <v>707.2</v>
      </c>
      <c r="D434" s="541">
        <v>700.88333333333333</v>
      </c>
      <c r="E434" s="541">
        <v>682.4666666666667</v>
      </c>
      <c r="F434" s="541">
        <v>657.73333333333335</v>
      </c>
      <c r="G434" s="541">
        <v>639.31666666666672</v>
      </c>
      <c r="H434" s="541">
        <v>725.61666666666667</v>
      </c>
      <c r="I434" s="541">
        <v>744.03333333333342</v>
      </c>
      <c r="J434" s="541">
        <v>768.76666666666665</v>
      </c>
      <c r="K434" s="540">
        <v>719.3</v>
      </c>
      <c r="L434" s="540">
        <v>676.15</v>
      </c>
      <c r="M434" s="540">
        <v>1.7870900000000001</v>
      </c>
    </row>
    <row r="435" spans="1:13">
      <c r="A435" s="254">
        <v>425</v>
      </c>
      <c r="B435" s="567" t="s">
        <v>495</v>
      </c>
      <c r="C435" s="540">
        <v>348.6</v>
      </c>
      <c r="D435" s="541">
        <v>352.06666666666666</v>
      </c>
      <c r="E435" s="541">
        <v>341.0333333333333</v>
      </c>
      <c r="F435" s="541">
        <v>333.46666666666664</v>
      </c>
      <c r="G435" s="541">
        <v>322.43333333333328</v>
      </c>
      <c r="H435" s="541">
        <v>359.63333333333333</v>
      </c>
      <c r="I435" s="541">
        <v>370.66666666666674</v>
      </c>
      <c r="J435" s="541">
        <v>378.23333333333335</v>
      </c>
      <c r="K435" s="540">
        <v>363.1</v>
      </c>
      <c r="L435" s="540">
        <v>344.5</v>
      </c>
      <c r="M435" s="540">
        <v>1.56212</v>
      </c>
    </row>
    <row r="436" spans="1:13">
      <c r="A436" s="254">
        <v>426</v>
      </c>
      <c r="B436" s="567" t="s">
        <v>496</v>
      </c>
      <c r="C436" s="540">
        <v>272</v>
      </c>
      <c r="D436" s="541">
        <v>275.09999999999997</v>
      </c>
      <c r="E436" s="541">
        <v>265.14999999999992</v>
      </c>
      <c r="F436" s="541">
        <v>258.29999999999995</v>
      </c>
      <c r="G436" s="541">
        <v>248.34999999999991</v>
      </c>
      <c r="H436" s="541">
        <v>281.94999999999993</v>
      </c>
      <c r="I436" s="541">
        <v>291.89999999999998</v>
      </c>
      <c r="J436" s="541">
        <v>298.74999999999994</v>
      </c>
      <c r="K436" s="540">
        <v>285.05</v>
      </c>
      <c r="L436" s="540">
        <v>268.25</v>
      </c>
      <c r="M436" s="540">
        <v>6.13856</v>
      </c>
    </row>
    <row r="437" spans="1:13">
      <c r="A437" s="254">
        <v>427</v>
      </c>
      <c r="B437" s="567" t="s">
        <v>497</v>
      </c>
      <c r="C437" s="540">
        <v>1971.75</v>
      </c>
      <c r="D437" s="541">
        <v>1964.2</v>
      </c>
      <c r="E437" s="541">
        <v>1947.4</v>
      </c>
      <c r="F437" s="541">
        <v>1923.05</v>
      </c>
      <c r="G437" s="541">
        <v>1906.25</v>
      </c>
      <c r="H437" s="541">
        <v>1988.5500000000002</v>
      </c>
      <c r="I437" s="541">
        <v>2005.35</v>
      </c>
      <c r="J437" s="541">
        <v>2029.7000000000003</v>
      </c>
      <c r="K437" s="540">
        <v>1981</v>
      </c>
      <c r="L437" s="540">
        <v>1939.85</v>
      </c>
      <c r="M437" s="540">
        <v>0.92932000000000003</v>
      </c>
    </row>
    <row r="438" spans="1:13">
      <c r="A438" s="254">
        <v>428</v>
      </c>
      <c r="B438" s="567" t="s">
        <v>765</v>
      </c>
      <c r="C438" s="540">
        <v>382.65</v>
      </c>
      <c r="D438" s="541">
        <v>384.54999999999995</v>
      </c>
      <c r="E438" s="541">
        <v>378.14999999999992</v>
      </c>
      <c r="F438" s="541">
        <v>373.65</v>
      </c>
      <c r="G438" s="541">
        <v>367.24999999999994</v>
      </c>
      <c r="H438" s="541">
        <v>389.0499999999999</v>
      </c>
      <c r="I438" s="541">
        <v>395.45</v>
      </c>
      <c r="J438" s="541">
        <v>399.94999999999987</v>
      </c>
      <c r="K438" s="540">
        <v>390.95</v>
      </c>
      <c r="L438" s="540">
        <v>380.05</v>
      </c>
      <c r="M438" s="540">
        <v>0.38858999999999999</v>
      </c>
    </row>
    <row r="439" spans="1:13">
      <c r="A439" s="254">
        <v>429</v>
      </c>
      <c r="B439" s="567" t="s">
        <v>816</v>
      </c>
      <c r="C439" s="540">
        <v>491.1</v>
      </c>
      <c r="D439" s="541">
        <v>491.88333333333338</v>
      </c>
      <c r="E439" s="541">
        <v>486.66666666666674</v>
      </c>
      <c r="F439" s="541">
        <v>482.23333333333335</v>
      </c>
      <c r="G439" s="541">
        <v>477.01666666666671</v>
      </c>
      <c r="H439" s="541">
        <v>496.31666666666678</v>
      </c>
      <c r="I439" s="541">
        <v>501.53333333333336</v>
      </c>
      <c r="J439" s="541">
        <v>505.96666666666681</v>
      </c>
      <c r="K439" s="540">
        <v>497.1</v>
      </c>
      <c r="L439" s="540">
        <v>487.45</v>
      </c>
      <c r="M439" s="540">
        <v>1.8861600000000001</v>
      </c>
    </row>
    <row r="440" spans="1:13">
      <c r="A440" s="254">
        <v>430</v>
      </c>
      <c r="B440" s="567" t="s">
        <v>498</v>
      </c>
      <c r="C440" s="540">
        <v>5.2</v>
      </c>
      <c r="D440" s="541">
        <v>5.2166666666666668</v>
      </c>
      <c r="E440" s="541">
        <v>5.1333333333333337</v>
      </c>
      <c r="F440" s="541">
        <v>5.0666666666666673</v>
      </c>
      <c r="G440" s="541">
        <v>4.9833333333333343</v>
      </c>
      <c r="H440" s="541">
        <v>5.2833333333333332</v>
      </c>
      <c r="I440" s="541">
        <v>5.3666666666666654</v>
      </c>
      <c r="J440" s="541">
        <v>5.4333333333333327</v>
      </c>
      <c r="K440" s="540">
        <v>5.3</v>
      </c>
      <c r="L440" s="540">
        <v>5.15</v>
      </c>
      <c r="M440" s="540">
        <v>156.78529</v>
      </c>
    </row>
    <row r="441" spans="1:13">
      <c r="A441" s="254">
        <v>431</v>
      </c>
      <c r="B441" s="567" t="s">
        <v>499</v>
      </c>
      <c r="C441" s="540">
        <v>144.35</v>
      </c>
      <c r="D441" s="541">
        <v>144.18333333333334</v>
      </c>
      <c r="E441" s="541">
        <v>142.46666666666667</v>
      </c>
      <c r="F441" s="541">
        <v>140.58333333333334</v>
      </c>
      <c r="G441" s="541">
        <v>138.86666666666667</v>
      </c>
      <c r="H441" s="541">
        <v>146.06666666666666</v>
      </c>
      <c r="I441" s="541">
        <v>147.78333333333336</v>
      </c>
      <c r="J441" s="541">
        <v>149.66666666666666</v>
      </c>
      <c r="K441" s="540">
        <v>145.9</v>
      </c>
      <c r="L441" s="540">
        <v>142.30000000000001</v>
      </c>
      <c r="M441" s="540">
        <v>1.7728699999999999</v>
      </c>
    </row>
    <row r="442" spans="1:13">
      <c r="A442" s="254">
        <v>432</v>
      </c>
      <c r="B442" s="567" t="s">
        <v>766</v>
      </c>
      <c r="C442" s="540">
        <v>1321.6</v>
      </c>
      <c r="D442" s="541">
        <v>1327.2333333333333</v>
      </c>
      <c r="E442" s="541">
        <v>1304.4666666666667</v>
      </c>
      <c r="F442" s="541">
        <v>1287.3333333333333</v>
      </c>
      <c r="G442" s="541">
        <v>1264.5666666666666</v>
      </c>
      <c r="H442" s="541">
        <v>1344.3666666666668</v>
      </c>
      <c r="I442" s="541">
        <v>1367.1333333333337</v>
      </c>
      <c r="J442" s="541">
        <v>1384.2666666666669</v>
      </c>
      <c r="K442" s="540">
        <v>1350</v>
      </c>
      <c r="L442" s="540">
        <v>1310.0999999999999</v>
      </c>
      <c r="M442" s="540">
        <v>0.20327000000000001</v>
      </c>
    </row>
    <row r="443" spans="1:13">
      <c r="A443" s="254">
        <v>433</v>
      </c>
      <c r="B443" s="567" t="s">
        <v>500</v>
      </c>
      <c r="C443" s="540">
        <v>1045</v>
      </c>
      <c r="D443" s="541">
        <v>1049.9833333333333</v>
      </c>
      <c r="E443" s="541">
        <v>1035.0166666666667</v>
      </c>
      <c r="F443" s="541">
        <v>1025.0333333333333</v>
      </c>
      <c r="G443" s="541">
        <v>1010.0666666666666</v>
      </c>
      <c r="H443" s="541">
        <v>1059.9666666666667</v>
      </c>
      <c r="I443" s="541">
        <v>1074.9333333333334</v>
      </c>
      <c r="J443" s="541">
        <v>1084.9166666666667</v>
      </c>
      <c r="K443" s="540">
        <v>1064.95</v>
      </c>
      <c r="L443" s="540">
        <v>1040</v>
      </c>
      <c r="M443" s="540">
        <v>0.28933999999999999</v>
      </c>
    </row>
    <row r="444" spans="1:13">
      <c r="A444" s="254">
        <v>434</v>
      </c>
      <c r="B444" s="567" t="s">
        <v>276</v>
      </c>
      <c r="C444" s="540">
        <v>580</v>
      </c>
      <c r="D444" s="541">
        <v>582.66666666666663</v>
      </c>
      <c r="E444" s="541">
        <v>572.5333333333333</v>
      </c>
      <c r="F444" s="541">
        <v>565.06666666666672</v>
      </c>
      <c r="G444" s="541">
        <v>554.93333333333339</v>
      </c>
      <c r="H444" s="541">
        <v>590.13333333333321</v>
      </c>
      <c r="I444" s="541">
        <v>600.26666666666665</v>
      </c>
      <c r="J444" s="541">
        <v>607.73333333333312</v>
      </c>
      <c r="K444" s="540">
        <v>592.79999999999995</v>
      </c>
      <c r="L444" s="540">
        <v>575.20000000000005</v>
      </c>
      <c r="M444" s="540">
        <v>3.0514299999999999</v>
      </c>
    </row>
    <row r="445" spans="1:13">
      <c r="A445" s="254">
        <v>435</v>
      </c>
      <c r="B445" s="567" t="s">
        <v>501</v>
      </c>
      <c r="C445" s="540">
        <v>954.2</v>
      </c>
      <c r="D445" s="541">
        <v>967.11666666666667</v>
      </c>
      <c r="E445" s="541">
        <v>938.23333333333335</v>
      </c>
      <c r="F445" s="541">
        <v>922.26666666666665</v>
      </c>
      <c r="G445" s="541">
        <v>893.38333333333333</v>
      </c>
      <c r="H445" s="541">
        <v>983.08333333333337</v>
      </c>
      <c r="I445" s="541">
        <v>1011.9666666666668</v>
      </c>
      <c r="J445" s="541">
        <v>1027.9333333333334</v>
      </c>
      <c r="K445" s="540">
        <v>996</v>
      </c>
      <c r="L445" s="540">
        <v>951.15</v>
      </c>
      <c r="M445" s="540">
        <v>0.13505</v>
      </c>
    </row>
    <row r="446" spans="1:13">
      <c r="A446" s="254">
        <v>436</v>
      </c>
      <c r="B446" s="567" t="s">
        <v>502</v>
      </c>
      <c r="C446" s="540">
        <v>506</v>
      </c>
      <c r="D446" s="541">
        <v>499.16666666666669</v>
      </c>
      <c r="E446" s="541">
        <v>487.33333333333337</v>
      </c>
      <c r="F446" s="541">
        <v>468.66666666666669</v>
      </c>
      <c r="G446" s="541">
        <v>456.83333333333337</v>
      </c>
      <c r="H446" s="541">
        <v>517.83333333333337</v>
      </c>
      <c r="I446" s="541">
        <v>529.66666666666674</v>
      </c>
      <c r="J446" s="541">
        <v>548.33333333333337</v>
      </c>
      <c r="K446" s="540">
        <v>511</v>
      </c>
      <c r="L446" s="540">
        <v>480.5</v>
      </c>
      <c r="M446" s="540">
        <v>5.1160399999999999</v>
      </c>
    </row>
    <row r="447" spans="1:13">
      <c r="A447" s="254">
        <v>437</v>
      </c>
      <c r="B447" s="567" t="s">
        <v>503</v>
      </c>
      <c r="C447" s="540">
        <v>7303.05</v>
      </c>
      <c r="D447" s="541">
        <v>7231.3166666666666</v>
      </c>
      <c r="E447" s="541">
        <v>7122.7333333333336</v>
      </c>
      <c r="F447" s="541">
        <v>6942.416666666667</v>
      </c>
      <c r="G447" s="541">
        <v>6833.8333333333339</v>
      </c>
      <c r="H447" s="541">
        <v>7411.6333333333332</v>
      </c>
      <c r="I447" s="541">
        <v>7520.2166666666672</v>
      </c>
      <c r="J447" s="541">
        <v>7700.5333333333328</v>
      </c>
      <c r="K447" s="540">
        <v>7339.9</v>
      </c>
      <c r="L447" s="540">
        <v>7051</v>
      </c>
      <c r="M447" s="540">
        <v>0.36388999999999999</v>
      </c>
    </row>
    <row r="448" spans="1:13">
      <c r="A448" s="254">
        <v>438</v>
      </c>
      <c r="B448" s="567" t="s">
        <v>504</v>
      </c>
      <c r="C448" s="540">
        <v>263.14999999999998</v>
      </c>
      <c r="D448" s="541">
        <v>265.06666666666666</v>
      </c>
      <c r="E448" s="541">
        <v>260.13333333333333</v>
      </c>
      <c r="F448" s="541">
        <v>257.11666666666667</v>
      </c>
      <c r="G448" s="541">
        <v>252.18333333333334</v>
      </c>
      <c r="H448" s="541">
        <v>268.08333333333331</v>
      </c>
      <c r="I448" s="541">
        <v>273.01666666666659</v>
      </c>
      <c r="J448" s="541">
        <v>276.0333333333333</v>
      </c>
      <c r="K448" s="540">
        <v>270</v>
      </c>
      <c r="L448" s="540">
        <v>262.05</v>
      </c>
      <c r="M448" s="540">
        <v>0.91810999999999998</v>
      </c>
    </row>
    <row r="449" spans="1:13">
      <c r="A449" s="254">
        <v>439</v>
      </c>
      <c r="B449" s="567" t="s">
        <v>505</v>
      </c>
      <c r="C449" s="540">
        <v>30</v>
      </c>
      <c r="D449" s="541">
        <v>30.316666666666663</v>
      </c>
      <c r="E449" s="541">
        <v>29.333333333333325</v>
      </c>
      <c r="F449" s="541">
        <v>28.666666666666661</v>
      </c>
      <c r="G449" s="541">
        <v>27.683333333333323</v>
      </c>
      <c r="H449" s="541">
        <v>30.983333333333327</v>
      </c>
      <c r="I449" s="541">
        <v>31.966666666666661</v>
      </c>
      <c r="J449" s="541">
        <v>32.633333333333326</v>
      </c>
      <c r="K449" s="540">
        <v>31.3</v>
      </c>
      <c r="L449" s="540">
        <v>29.65</v>
      </c>
      <c r="M449" s="540">
        <v>103.01089</v>
      </c>
    </row>
    <row r="450" spans="1:13">
      <c r="A450" s="254">
        <v>440</v>
      </c>
      <c r="B450" s="567" t="s">
        <v>189</v>
      </c>
      <c r="C450" s="540">
        <v>606.25</v>
      </c>
      <c r="D450" s="541">
        <v>607.75</v>
      </c>
      <c r="E450" s="541">
        <v>597.20000000000005</v>
      </c>
      <c r="F450" s="541">
        <v>588.15000000000009</v>
      </c>
      <c r="G450" s="541">
        <v>577.60000000000014</v>
      </c>
      <c r="H450" s="541">
        <v>616.79999999999995</v>
      </c>
      <c r="I450" s="541">
        <v>627.34999999999991</v>
      </c>
      <c r="J450" s="541">
        <v>636.39999999999986</v>
      </c>
      <c r="K450" s="540">
        <v>618.29999999999995</v>
      </c>
      <c r="L450" s="540">
        <v>598.70000000000005</v>
      </c>
      <c r="M450" s="540">
        <v>22.99305</v>
      </c>
    </row>
    <row r="451" spans="1:13">
      <c r="A451" s="254">
        <v>441</v>
      </c>
      <c r="B451" s="567" t="s">
        <v>768</v>
      </c>
      <c r="C451" s="540">
        <v>14636.8</v>
      </c>
      <c r="D451" s="541">
        <v>14850.666666666666</v>
      </c>
      <c r="E451" s="541">
        <v>14215.783333333333</v>
      </c>
      <c r="F451" s="541">
        <v>13794.766666666666</v>
      </c>
      <c r="G451" s="541">
        <v>13159.883333333333</v>
      </c>
      <c r="H451" s="541">
        <v>15271.683333333332</v>
      </c>
      <c r="I451" s="541">
        <v>15906.566666666668</v>
      </c>
      <c r="J451" s="541">
        <v>16327.583333333332</v>
      </c>
      <c r="K451" s="540">
        <v>15485.55</v>
      </c>
      <c r="L451" s="540">
        <v>14429.65</v>
      </c>
      <c r="M451" s="540">
        <v>4.0809999999999999E-2</v>
      </c>
    </row>
    <row r="452" spans="1:13">
      <c r="A452" s="254">
        <v>442</v>
      </c>
      <c r="B452" s="567" t="s">
        <v>178</v>
      </c>
      <c r="C452" s="540">
        <v>618.6</v>
      </c>
      <c r="D452" s="541">
        <v>611.08333333333337</v>
      </c>
      <c r="E452" s="541">
        <v>593.51666666666677</v>
      </c>
      <c r="F452" s="541">
        <v>568.43333333333339</v>
      </c>
      <c r="G452" s="541">
        <v>550.86666666666679</v>
      </c>
      <c r="H452" s="541">
        <v>636.16666666666674</v>
      </c>
      <c r="I452" s="541">
        <v>653.73333333333335</v>
      </c>
      <c r="J452" s="541">
        <v>678.81666666666672</v>
      </c>
      <c r="K452" s="540">
        <v>628.65</v>
      </c>
      <c r="L452" s="540">
        <v>586</v>
      </c>
      <c r="M452" s="540">
        <v>223.74010999999999</v>
      </c>
    </row>
    <row r="453" spans="1:13">
      <c r="A453" s="254">
        <v>443</v>
      </c>
      <c r="B453" s="567" t="s">
        <v>769</v>
      </c>
      <c r="C453" s="540">
        <v>105.35</v>
      </c>
      <c r="D453" s="541">
        <v>105.91666666666667</v>
      </c>
      <c r="E453" s="541">
        <v>104.13333333333334</v>
      </c>
      <c r="F453" s="541">
        <v>102.91666666666667</v>
      </c>
      <c r="G453" s="541">
        <v>101.13333333333334</v>
      </c>
      <c r="H453" s="541">
        <v>107.13333333333334</v>
      </c>
      <c r="I453" s="541">
        <v>108.91666666666667</v>
      </c>
      <c r="J453" s="541">
        <v>110.13333333333334</v>
      </c>
      <c r="K453" s="540">
        <v>107.7</v>
      </c>
      <c r="L453" s="540">
        <v>104.7</v>
      </c>
      <c r="M453" s="540">
        <v>11.59882</v>
      </c>
    </row>
    <row r="454" spans="1:13">
      <c r="A454" s="254">
        <v>444</v>
      </c>
      <c r="B454" s="567" t="s">
        <v>770</v>
      </c>
      <c r="C454" s="540">
        <v>1002.95</v>
      </c>
      <c r="D454" s="541">
        <v>1017.1</v>
      </c>
      <c r="E454" s="541">
        <v>985.85000000000014</v>
      </c>
      <c r="F454" s="541">
        <v>968.75000000000011</v>
      </c>
      <c r="G454" s="541">
        <v>937.50000000000023</v>
      </c>
      <c r="H454" s="541">
        <v>1034.2</v>
      </c>
      <c r="I454" s="541">
        <v>1065.4499999999998</v>
      </c>
      <c r="J454" s="541">
        <v>1082.55</v>
      </c>
      <c r="K454" s="540">
        <v>1048.3499999999999</v>
      </c>
      <c r="L454" s="540">
        <v>1000</v>
      </c>
      <c r="M454" s="540">
        <v>2.9942500000000001</v>
      </c>
    </row>
    <row r="455" spans="1:13">
      <c r="A455" s="254">
        <v>445</v>
      </c>
      <c r="B455" s="567" t="s">
        <v>184</v>
      </c>
      <c r="C455" s="540">
        <v>3071.85</v>
      </c>
      <c r="D455" s="541">
        <v>3058.3833333333332</v>
      </c>
      <c r="E455" s="541">
        <v>3029.6166666666663</v>
      </c>
      <c r="F455" s="541">
        <v>2987.3833333333332</v>
      </c>
      <c r="G455" s="541">
        <v>2958.6166666666663</v>
      </c>
      <c r="H455" s="541">
        <v>3100.6166666666663</v>
      </c>
      <c r="I455" s="541">
        <v>3129.3833333333328</v>
      </c>
      <c r="J455" s="541">
        <v>3171.6166666666663</v>
      </c>
      <c r="K455" s="540">
        <v>3087.15</v>
      </c>
      <c r="L455" s="540">
        <v>3016.15</v>
      </c>
      <c r="M455" s="540">
        <v>37.250279999999997</v>
      </c>
    </row>
    <row r="456" spans="1:13">
      <c r="A456" s="254">
        <v>446</v>
      </c>
      <c r="B456" s="567" t="s">
        <v>806</v>
      </c>
      <c r="C456" s="540">
        <v>616.95000000000005</v>
      </c>
      <c r="D456" s="541">
        <v>617.83333333333337</v>
      </c>
      <c r="E456" s="541">
        <v>609.56666666666672</v>
      </c>
      <c r="F456" s="541">
        <v>602.18333333333339</v>
      </c>
      <c r="G456" s="541">
        <v>593.91666666666674</v>
      </c>
      <c r="H456" s="541">
        <v>625.2166666666667</v>
      </c>
      <c r="I456" s="541">
        <v>633.48333333333335</v>
      </c>
      <c r="J456" s="541">
        <v>640.86666666666667</v>
      </c>
      <c r="K456" s="540">
        <v>626.1</v>
      </c>
      <c r="L456" s="540">
        <v>610.45000000000005</v>
      </c>
      <c r="M456" s="540">
        <v>30.131039999999999</v>
      </c>
    </row>
    <row r="457" spans="1:13">
      <c r="A457" s="254">
        <v>447</v>
      </c>
      <c r="B457" s="567" t="s">
        <v>179</v>
      </c>
      <c r="C457" s="540">
        <v>2740.6</v>
      </c>
      <c r="D457" s="541">
        <v>2740.4166666666665</v>
      </c>
      <c r="E457" s="541">
        <v>2674.333333333333</v>
      </c>
      <c r="F457" s="541">
        <v>2608.0666666666666</v>
      </c>
      <c r="G457" s="541">
        <v>2541.9833333333331</v>
      </c>
      <c r="H457" s="541">
        <v>2806.6833333333329</v>
      </c>
      <c r="I457" s="541">
        <v>2872.766666666666</v>
      </c>
      <c r="J457" s="541">
        <v>2939.0333333333328</v>
      </c>
      <c r="K457" s="540">
        <v>2806.5</v>
      </c>
      <c r="L457" s="540">
        <v>2674.15</v>
      </c>
      <c r="M457" s="540">
        <v>3.63313</v>
      </c>
    </row>
    <row r="458" spans="1:13">
      <c r="A458" s="254">
        <v>448</v>
      </c>
      <c r="B458" s="567" t="s">
        <v>506</v>
      </c>
      <c r="C458" s="540">
        <v>1055.5</v>
      </c>
      <c r="D458" s="541">
        <v>1060.3666666666666</v>
      </c>
      <c r="E458" s="541">
        <v>1048.2333333333331</v>
      </c>
      <c r="F458" s="541">
        <v>1040.9666666666665</v>
      </c>
      <c r="G458" s="541">
        <v>1028.833333333333</v>
      </c>
      <c r="H458" s="541">
        <v>1067.6333333333332</v>
      </c>
      <c r="I458" s="541">
        <v>1079.7666666666669</v>
      </c>
      <c r="J458" s="541">
        <v>1087.0333333333333</v>
      </c>
      <c r="K458" s="540">
        <v>1072.5</v>
      </c>
      <c r="L458" s="540">
        <v>1053.0999999999999</v>
      </c>
      <c r="M458" s="540">
        <v>0.19538</v>
      </c>
    </row>
    <row r="459" spans="1:13">
      <c r="A459" s="254">
        <v>449</v>
      </c>
      <c r="B459" s="567" t="s">
        <v>181</v>
      </c>
      <c r="C459" s="540">
        <v>123.4</v>
      </c>
      <c r="D459" s="541">
        <v>123.98333333333333</v>
      </c>
      <c r="E459" s="541">
        <v>118.86666666666667</v>
      </c>
      <c r="F459" s="541">
        <v>114.33333333333334</v>
      </c>
      <c r="G459" s="541">
        <v>109.21666666666668</v>
      </c>
      <c r="H459" s="541">
        <v>128.51666666666665</v>
      </c>
      <c r="I459" s="541">
        <v>133.63333333333333</v>
      </c>
      <c r="J459" s="541">
        <v>138.16666666666666</v>
      </c>
      <c r="K459" s="540">
        <v>129.1</v>
      </c>
      <c r="L459" s="540">
        <v>119.45</v>
      </c>
      <c r="M459" s="540">
        <v>59.939210000000003</v>
      </c>
    </row>
    <row r="460" spans="1:13">
      <c r="A460" s="254">
        <v>450</v>
      </c>
      <c r="B460" s="567" t="s">
        <v>180</v>
      </c>
      <c r="C460" s="540">
        <v>311.85000000000002</v>
      </c>
      <c r="D460" s="541">
        <v>311.73333333333329</v>
      </c>
      <c r="E460" s="541">
        <v>301.51666666666659</v>
      </c>
      <c r="F460" s="541">
        <v>291.18333333333328</v>
      </c>
      <c r="G460" s="541">
        <v>280.96666666666658</v>
      </c>
      <c r="H460" s="541">
        <v>322.06666666666661</v>
      </c>
      <c r="I460" s="541">
        <v>332.2833333333333</v>
      </c>
      <c r="J460" s="541">
        <v>342.61666666666662</v>
      </c>
      <c r="K460" s="540">
        <v>321.95</v>
      </c>
      <c r="L460" s="540">
        <v>301.39999999999998</v>
      </c>
      <c r="M460" s="540">
        <v>802.74683000000005</v>
      </c>
    </row>
    <row r="461" spans="1:13">
      <c r="A461" s="254">
        <v>451</v>
      </c>
      <c r="B461" s="567" t="s">
        <v>182</v>
      </c>
      <c r="C461" s="540">
        <v>91.1</v>
      </c>
      <c r="D461" s="541">
        <v>91.766666666666652</v>
      </c>
      <c r="E461" s="541">
        <v>88.683333333333309</v>
      </c>
      <c r="F461" s="541">
        <v>86.266666666666652</v>
      </c>
      <c r="G461" s="541">
        <v>83.183333333333309</v>
      </c>
      <c r="H461" s="541">
        <v>94.183333333333309</v>
      </c>
      <c r="I461" s="541">
        <v>97.266666666666652</v>
      </c>
      <c r="J461" s="541">
        <v>99.683333333333309</v>
      </c>
      <c r="K461" s="540">
        <v>94.85</v>
      </c>
      <c r="L461" s="540">
        <v>89.35</v>
      </c>
      <c r="M461" s="540">
        <v>695.44392000000005</v>
      </c>
    </row>
    <row r="462" spans="1:13">
      <c r="A462" s="254">
        <v>452</v>
      </c>
      <c r="B462" s="567" t="s">
        <v>771</v>
      </c>
      <c r="C462" s="540">
        <v>43.3</v>
      </c>
      <c r="D462" s="541">
        <v>43.6</v>
      </c>
      <c r="E462" s="541">
        <v>42.2</v>
      </c>
      <c r="F462" s="541">
        <v>41.1</v>
      </c>
      <c r="G462" s="541">
        <v>39.700000000000003</v>
      </c>
      <c r="H462" s="541">
        <v>44.7</v>
      </c>
      <c r="I462" s="541">
        <v>46.099999999999994</v>
      </c>
      <c r="J462" s="541">
        <v>47.2</v>
      </c>
      <c r="K462" s="540">
        <v>45</v>
      </c>
      <c r="L462" s="540">
        <v>42.5</v>
      </c>
      <c r="M462" s="540">
        <v>76.427109999999999</v>
      </c>
    </row>
    <row r="463" spans="1:13">
      <c r="A463" s="254">
        <v>453</v>
      </c>
      <c r="B463" s="567" t="s">
        <v>183</v>
      </c>
      <c r="C463" s="540">
        <v>670.7</v>
      </c>
      <c r="D463" s="541">
        <v>674.2166666666667</v>
      </c>
      <c r="E463" s="541">
        <v>652.43333333333339</v>
      </c>
      <c r="F463" s="541">
        <v>634.16666666666674</v>
      </c>
      <c r="G463" s="541">
        <v>612.38333333333344</v>
      </c>
      <c r="H463" s="541">
        <v>692.48333333333335</v>
      </c>
      <c r="I463" s="541">
        <v>714.26666666666665</v>
      </c>
      <c r="J463" s="541">
        <v>732.5333333333333</v>
      </c>
      <c r="K463" s="540">
        <v>696</v>
      </c>
      <c r="L463" s="540">
        <v>655.95</v>
      </c>
      <c r="M463" s="540">
        <v>223.92385999999999</v>
      </c>
    </row>
    <row r="464" spans="1:13">
      <c r="A464" s="254">
        <v>454</v>
      </c>
      <c r="B464" s="567" t="s">
        <v>507</v>
      </c>
      <c r="C464" s="540">
        <v>3033.45</v>
      </c>
      <c r="D464" s="541">
        <v>3064.4833333333336</v>
      </c>
      <c r="E464" s="541">
        <v>2969.9666666666672</v>
      </c>
      <c r="F464" s="541">
        <v>2906.4833333333336</v>
      </c>
      <c r="G464" s="541">
        <v>2811.9666666666672</v>
      </c>
      <c r="H464" s="541">
        <v>3127.9666666666672</v>
      </c>
      <c r="I464" s="541">
        <v>3222.4833333333336</v>
      </c>
      <c r="J464" s="541">
        <v>3285.9666666666672</v>
      </c>
      <c r="K464" s="540">
        <v>3159</v>
      </c>
      <c r="L464" s="540">
        <v>3001</v>
      </c>
      <c r="M464" s="540">
        <v>0.16173000000000001</v>
      </c>
    </row>
    <row r="465" spans="1:13">
      <c r="A465" s="254">
        <v>455</v>
      </c>
      <c r="B465" s="567" t="s">
        <v>185</v>
      </c>
      <c r="C465" s="540">
        <v>993.95</v>
      </c>
      <c r="D465" s="541">
        <v>995.26666666666677</v>
      </c>
      <c r="E465" s="541">
        <v>971.33333333333348</v>
      </c>
      <c r="F465" s="541">
        <v>948.7166666666667</v>
      </c>
      <c r="G465" s="541">
        <v>924.78333333333342</v>
      </c>
      <c r="H465" s="541">
        <v>1017.8833333333336</v>
      </c>
      <c r="I465" s="541">
        <v>1041.8166666666666</v>
      </c>
      <c r="J465" s="541">
        <v>1064.4333333333336</v>
      </c>
      <c r="K465" s="540">
        <v>1019.2</v>
      </c>
      <c r="L465" s="540">
        <v>972.65</v>
      </c>
      <c r="M465" s="540">
        <v>43.576990000000002</v>
      </c>
    </row>
    <row r="466" spans="1:13">
      <c r="A466" s="254">
        <v>456</v>
      </c>
      <c r="B466" s="567" t="s">
        <v>277</v>
      </c>
      <c r="C466" s="540">
        <v>187.7</v>
      </c>
      <c r="D466" s="541">
        <v>184.56666666666669</v>
      </c>
      <c r="E466" s="541">
        <v>172.13333333333338</v>
      </c>
      <c r="F466" s="541">
        <v>156.56666666666669</v>
      </c>
      <c r="G466" s="541">
        <v>144.13333333333338</v>
      </c>
      <c r="H466" s="541">
        <v>200.13333333333338</v>
      </c>
      <c r="I466" s="541">
        <v>212.56666666666672</v>
      </c>
      <c r="J466" s="541">
        <v>228.13333333333338</v>
      </c>
      <c r="K466" s="540">
        <v>197</v>
      </c>
      <c r="L466" s="540">
        <v>169</v>
      </c>
      <c r="M466" s="540">
        <v>165.04011</v>
      </c>
    </row>
    <row r="467" spans="1:13">
      <c r="A467" s="254">
        <v>457</v>
      </c>
      <c r="B467" s="567" t="s">
        <v>164</v>
      </c>
      <c r="C467" s="540">
        <v>962.2</v>
      </c>
      <c r="D467" s="541">
        <v>959.2833333333333</v>
      </c>
      <c r="E467" s="541">
        <v>946.56666666666661</v>
      </c>
      <c r="F467" s="541">
        <v>930.93333333333328</v>
      </c>
      <c r="G467" s="541">
        <v>918.21666666666658</v>
      </c>
      <c r="H467" s="541">
        <v>974.91666666666663</v>
      </c>
      <c r="I467" s="541">
        <v>987.63333333333333</v>
      </c>
      <c r="J467" s="541">
        <v>1003.2666666666667</v>
      </c>
      <c r="K467" s="540">
        <v>972</v>
      </c>
      <c r="L467" s="540">
        <v>943.65</v>
      </c>
      <c r="M467" s="540">
        <v>4.0796599999999996</v>
      </c>
    </row>
    <row r="468" spans="1:13">
      <c r="A468" s="254">
        <v>458</v>
      </c>
      <c r="B468" s="567" t="s">
        <v>508</v>
      </c>
      <c r="C468" s="540">
        <v>1162.3499999999999</v>
      </c>
      <c r="D468" s="541">
        <v>1168.6833333333334</v>
      </c>
      <c r="E468" s="541">
        <v>1148.3666666666668</v>
      </c>
      <c r="F468" s="541">
        <v>1134.3833333333334</v>
      </c>
      <c r="G468" s="541">
        <v>1114.0666666666668</v>
      </c>
      <c r="H468" s="541">
        <v>1182.6666666666667</v>
      </c>
      <c r="I468" s="541">
        <v>1202.9833333333333</v>
      </c>
      <c r="J468" s="541">
        <v>1216.9666666666667</v>
      </c>
      <c r="K468" s="540">
        <v>1189</v>
      </c>
      <c r="L468" s="540">
        <v>1154.7</v>
      </c>
      <c r="M468" s="540">
        <v>1.0828100000000001</v>
      </c>
    </row>
    <row r="469" spans="1:13">
      <c r="A469" s="254">
        <v>459</v>
      </c>
      <c r="B469" s="567" t="s">
        <v>509</v>
      </c>
      <c r="C469" s="540">
        <v>930.5</v>
      </c>
      <c r="D469" s="541">
        <v>938.5</v>
      </c>
      <c r="E469" s="541">
        <v>917</v>
      </c>
      <c r="F469" s="541">
        <v>903.5</v>
      </c>
      <c r="G469" s="541">
        <v>882</v>
      </c>
      <c r="H469" s="541">
        <v>952</v>
      </c>
      <c r="I469" s="541">
        <v>973.5</v>
      </c>
      <c r="J469" s="541">
        <v>987</v>
      </c>
      <c r="K469" s="540">
        <v>960</v>
      </c>
      <c r="L469" s="540">
        <v>925</v>
      </c>
      <c r="M469" s="540">
        <v>1.4424300000000001</v>
      </c>
    </row>
    <row r="470" spans="1:13">
      <c r="A470" s="254">
        <v>460</v>
      </c>
      <c r="B470" s="567" t="s">
        <v>510</v>
      </c>
      <c r="C470" s="540">
        <v>1312.2</v>
      </c>
      <c r="D470" s="541">
        <v>1323.0666666666666</v>
      </c>
      <c r="E470" s="541">
        <v>1289.1333333333332</v>
      </c>
      <c r="F470" s="541">
        <v>1266.0666666666666</v>
      </c>
      <c r="G470" s="541">
        <v>1232.1333333333332</v>
      </c>
      <c r="H470" s="541">
        <v>1346.1333333333332</v>
      </c>
      <c r="I470" s="541">
        <v>1380.0666666666666</v>
      </c>
      <c r="J470" s="541">
        <v>1403.1333333333332</v>
      </c>
      <c r="K470" s="540">
        <v>1357</v>
      </c>
      <c r="L470" s="540">
        <v>1300</v>
      </c>
      <c r="M470" s="540">
        <v>0.30769000000000002</v>
      </c>
    </row>
    <row r="471" spans="1:13">
      <c r="A471" s="254">
        <v>461</v>
      </c>
      <c r="B471" s="567" t="s">
        <v>186</v>
      </c>
      <c r="C471" s="540">
        <v>1425.55</v>
      </c>
      <c r="D471" s="541">
        <v>1427.75</v>
      </c>
      <c r="E471" s="541">
        <v>1410.6</v>
      </c>
      <c r="F471" s="541">
        <v>1395.6499999999999</v>
      </c>
      <c r="G471" s="541">
        <v>1378.4999999999998</v>
      </c>
      <c r="H471" s="541">
        <v>1442.7</v>
      </c>
      <c r="I471" s="541">
        <v>1459.8500000000001</v>
      </c>
      <c r="J471" s="541">
        <v>1474.8000000000002</v>
      </c>
      <c r="K471" s="540">
        <v>1444.9</v>
      </c>
      <c r="L471" s="540">
        <v>1412.8</v>
      </c>
      <c r="M471" s="540">
        <v>25.439969999999999</v>
      </c>
    </row>
    <row r="472" spans="1:13">
      <c r="A472" s="254">
        <v>462</v>
      </c>
      <c r="B472" s="567" t="s">
        <v>187</v>
      </c>
      <c r="C472" s="540">
        <v>2497</v>
      </c>
      <c r="D472" s="541">
        <v>2495.9500000000003</v>
      </c>
      <c r="E472" s="541">
        <v>2459.9500000000007</v>
      </c>
      <c r="F472" s="541">
        <v>2422.9000000000005</v>
      </c>
      <c r="G472" s="541">
        <v>2386.900000000001</v>
      </c>
      <c r="H472" s="541">
        <v>2533.0000000000005</v>
      </c>
      <c r="I472" s="541">
        <v>2568.9999999999995</v>
      </c>
      <c r="J472" s="541">
        <v>2606.0500000000002</v>
      </c>
      <c r="K472" s="540">
        <v>2531.9499999999998</v>
      </c>
      <c r="L472" s="540">
        <v>2458.9</v>
      </c>
      <c r="M472" s="540">
        <v>3.3765999999999998</v>
      </c>
    </row>
    <row r="473" spans="1:13">
      <c r="A473" s="254">
        <v>463</v>
      </c>
      <c r="B473" s="567" t="s">
        <v>188</v>
      </c>
      <c r="C473" s="540">
        <v>365.4</v>
      </c>
      <c r="D473" s="541">
        <v>367.91666666666669</v>
      </c>
      <c r="E473" s="541">
        <v>357.83333333333337</v>
      </c>
      <c r="F473" s="541">
        <v>350.26666666666671</v>
      </c>
      <c r="G473" s="541">
        <v>340.18333333333339</v>
      </c>
      <c r="H473" s="541">
        <v>375.48333333333335</v>
      </c>
      <c r="I473" s="541">
        <v>385.56666666666672</v>
      </c>
      <c r="J473" s="541">
        <v>393.13333333333333</v>
      </c>
      <c r="K473" s="540">
        <v>378</v>
      </c>
      <c r="L473" s="540">
        <v>360.35</v>
      </c>
      <c r="M473" s="540">
        <v>27.102740000000001</v>
      </c>
    </row>
    <row r="474" spans="1:13">
      <c r="A474" s="254">
        <v>464</v>
      </c>
      <c r="B474" s="567" t="s">
        <v>511</v>
      </c>
      <c r="C474" s="540">
        <v>794</v>
      </c>
      <c r="D474" s="541">
        <v>788.18333333333339</v>
      </c>
      <c r="E474" s="541">
        <v>771.36666666666679</v>
      </c>
      <c r="F474" s="541">
        <v>748.73333333333335</v>
      </c>
      <c r="G474" s="541">
        <v>731.91666666666674</v>
      </c>
      <c r="H474" s="541">
        <v>810.81666666666683</v>
      </c>
      <c r="I474" s="541">
        <v>827.63333333333344</v>
      </c>
      <c r="J474" s="541">
        <v>850.26666666666688</v>
      </c>
      <c r="K474" s="540">
        <v>805</v>
      </c>
      <c r="L474" s="540">
        <v>765.55</v>
      </c>
      <c r="M474" s="540">
        <v>6.3092899999999998</v>
      </c>
    </row>
    <row r="475" spans="1:13">
      <c r="A475" s="254">
        <v>465</v>
      </c>
      <c r="B475" s="567" t="s">
        <v>512</v>
      </c>
      <c r="C475" s="540">
        <v>14</v>
      </c>
      <c r="D475" s="541">
        <v>14.299999999999999</v>
      </c>
      <c r="E475" s="541">
        <v>13.399999999999999</v>
      </c>
      <c r="F475" s="541">
        <v>12.799999999999999</v>
      </c>
      <c r="G475" s="541">
        <v>11.899999999999999</v>
      </c>
      <c r="H475" s="541">
        <v>14.899999999999999</v>
      </c>
      <c r="I475" s="541">
        <v>15.8</v>
      </c>
      <c r="J475" s="541">
        <v>16.399999999999999</v>
      </c>
      <c r="K475" s="540">
        <v>15.2</v>
      </c>
      <c r="L475" s="540">
        <v>13.7</v>
      </c>
      <c r="M475" s="540">
        <v>334.80446000000001</v>
      </c>
    </row>
    <row r="476" spans="1:13">
      <c r="A476" s="254">
        <v>466</v>
      </c>
      <c r="B476" s="567" t="s">
        <v>513</v>
      </c>
      <c r="C476" s="540">
        <v>1028.3</v>
      </c>
      <c r="D476" s="541">
        <v>1023.1166666666668</v>
      </c>
      <c r="E476" s="541">
        <v>995.23333333333358</v>
      </c>
      <c r="F476" s="541">
        <v>962.16666666666674</v>
      </c>
      <c r="G476" s="541">
        <v>934.28333333333353</v>
      </c>
      <c r="H476" s="541">
        <v>1056.1833333333336</v>
      </c>
      <c r="I476" s="541">
        <v>1084.0666666666668</v>
      </c>
      <c r="J476" s="541">
        <v>1117.1333333333337</v>
      </c>
      <c r="K476" s="540">
        <v>1051</v>
      </c>
      <c r="L476" s="540">
        <v>990.05</v>
      </c>
      <c r="M476" s="540">
        <v>2.2764500000000001</v>
      </c>
    </row>
    <row r="477" spans="1:13">
      <c r="A477" s="254">
        <v>467</v>
      </c>
      <c r="B477" s="567" t="s">
        <v>514</v>
      </c>
      <c r="C477" s="540">
        <v>14.4</v>
      </c>
      <c r="D477" s="541">
        <v>14.85</v>
      </c>
      <c r="E477" s="541">
        <v>13.349999999999998</v>
      </c>
      <c r="F477" s="541">
        <v>12.299999999999999</v>
      </c>
      <c r="G477" s="541">
        <v>10.799999999999997</v>
      </c>
      <c r="H477" s="541">
        <v>15.899999999999999</v>
      </c>
      <c r="I477" s="541">
        <v>17.400000000000002</v>
      </c>
      <c r="J477" s="541">
        <v>18.45</v>
      </c>
      <c r="K477" s="540">
        <v>16.350000000000001</v>
      </c>
      <c r="L477" s="540">
        <v>13.8</v>
      </c>
      <c r="M477" s="540">
        <v>592.82527000000005</v>
      </c>
    </row>
    <row r="478" spans="1:13">
      <c r="A478" s="254">
        <v>468</v>
      </c>
      <c r="B478" s="567" t="s">
        <v>515</v>
      </c>
      <c r="C478" s="540">
        <v>368.3</v>
      </c>
      <c r="D478" s="541">
        <v>368.48333333333335</v>
      </c>
      <c r="E478" s="541">
        <v>362.81666666666672</v>
      </c>
      <c r="F478" s="541">
        <v>357.33333333333337</v>
      </c>
      <c r="G478" s="541">
        <v>351.66666666666674</v>
      </c>
      <c r="H478" s="541">
        <v>373.9666666666667</v>
      </c>
      <c r="I478" s="541">
        <v>379.63333333333333</v>
      </c>
      <c r="J478" s="541">
        <v>385.11666666666667</v>
      </c>
      <c r="K478" s="540">
        <v>374.15</v>
      </c>
      <c r="L478" s="540">
        <v>363</v>
      </c>
      <c r="M478" s="540">
        <v>1.0476700000000001</v>
      </c>
    </row>
    <row r="479" spans="1:13">
      <c r="A479" s="254">
        <v>469</v>
      </c>
      <c r="B479" s="567" t="s">
        <v>194</v>
      </c>
      <c r="C479" s="540">
        <v>552.79999999999995</v>
      </c>
      <c r="D479" s="541">
        <v>552.43333333333328</v>
      </c>
      <c r="E479" s="541">
        <v>539.86666666666656</v>
      </c>
      <c r="F479" s="541">
        <v>526.93333333333328</v>
      </c>
      <c r="G479" s="541">
        <v>514.36666666666656</v>
      </c>
      <c r="H479" s="541">
        <v>565.36666666666656</v>
      </c>
      <c r="I479" s="541">
        <v>577.93333333333339</v>
      </c>
      <c r="J479" s="541">
        <v>590.86666666666656</v>
      </c>
      <c r="K479" s="540">
        <v>565</v>
      </c>
      <c r="L479" s="540">
        <v>539.5</v>
      </c>
      <c r="M479" s="540">
        <v>166.93853999999999</v>
      </c>
    </row>
    <row r="480" spans="1:13">
      <c r="A480" s="254">
        <v>470</v>
      </c>
      <c r="B480" s="567" t="s">
        <v>191</v>
      </c>
      <c r="C480" s="540">
        <v>243</v>
      </c>
      <c r="D480" s="541">
        <v>244.38333333333333</v>
      </c>
      <c r="E480" s="541">
        <v>239.31666666666666</v>
      </c>
      <c r="F480" s="541">
        <v>235.63333333333333</v>
      </c>
      <c r="G480" s="541">
        <v>230.56666666666666</v>
      </c>
      <c r="H480" s="541">
        <v>248.06666666666666</v>
      </c>
      <c r="I480" s="541">
        <v>253.13333333333333</v>
      </c>
      <c r="J480" s="541">
        <v>256.81666666666666</v>
      </c>
      <c r="K480" s="540">
        <v>249.45</v>
      </c>
      <c r="L480" s="540">
        <v>240.7</v>
      </c>
      <c r="M480" s="540">
        <v>6.0062199999999999</v>
      </c>
    </row>
    <row r="481" spans="1:13">
      <c r="A481" s="254">
        <v>471</v>
      </c>
      <c r="B481" s="567" t="s">
        <v>786</v>
      </c>
      <c r="C481" s="540">
        <v>35.1</v>
      </c>
      <c r="D481" s="541">
        <v>35.35</v>
      </c>
      <c r="E481" s="541">
        <v>34.75</v>
      </c>
      <c r="F481" s="541">
        <v>34.4</v>
      </c>
      <c r="G481" s="541">
        <v>33.799999999999997</v>
      </c>
      <c r="H481" s="541">
        <v>35.700000000000003</v>
      </c>
      <c r="I481" s="541">
        <v>36.300000000000011</v>
      </c>
      <c r="J481" s="541">
        <v>36.650000000000006</v>
      </c>
      <c r="K481" s="540">
        <v>35.950000000000003</v>
      </c>
      <c r="L481" s="540">
        <v>35</v>
      </c>
      <c r="M481" s="540">
        <v>22.291239999999998</v>
      </c>
    </row>
    <row r="482" spans="1:13">
      <c r="A482" s="254">
        <v>472</v>
      </c>
      <c r="B482" s="567" t="s">
        <v>192</v>
      </c>
      <c r="C482" s="540">
        <v>6208.5</v>
      </c>
      <c r="D482" s="541">
        <v>6234.05</v>
      </c>
      <c r="E482" s="541">
        <v>6149.4500000000007</v>
      </c>
      <c r="F482" s="541">
        <v>6090.4000000000005</v>
      </c>
      <c r="G482" s="541">
        <v>6005.8000000000011</v>
      </c>
      <c r="H482" s="541">
        <v>6293.1</v>
      </c>
      <c r="I482" s="541">
        <v>6377.7000000000007</v>
      </c>
      <c r="J482" s="541">
        <v>6436.75</v>
      </c>
      <c r="K482" s="540">
        <v>6318.65</v>
      </c>
      <c r="L482" s="540">
        <v>6175</v>
      </c>
      <c r="M482" s="540">
        <v>4.9966900000000001</v>
      </c>
    </row>
    <row r="483" spans="1:13">
      <c r="A483" s="254">
        <v>473</v>
      </c>
      <c r="B483" s="567" t="s">
        <v>193</v>
      </c>
      <c r="C483" s="540">
        <v>40.5</v>
      </c>
      <c r="D483" s="541">
        <v>41.18333333333333</v>
      </c>
      <c r="E483" s="541">
        <v>37.566666666666663</v>
      </c>
      <c r="F483" s="541">
        <v>34.633333333333333</v>
      </c>
      <c r="G483" s="541">
        <v>31.016666666666666</v>
      </c>
      <c r="H483" s="541">
        <v>44.11666666666666</v>
      </c>
      <c r="I483" s="541">
        <v>47.73333333333332</v>
      </c>
      <c r="J483" s="541">
        <v>50.666666666666657</v>
      </c>
      <c r="K483" s="540">
        <v>44.8</v>
      </c>
      <c r="L483" s="540">
        <v>38.25</v>
      </c>
      <c r="M483" s="540">
        <v>874.11108000000002</v>
      </c>
    </row>
    <row r="484" spans="1:13">
      <c r="A484" s="254">
        <v>474</v>
      </c>
      <c r="B484" s="567" t="s">
        <v>190</v>
      </c>
      <c r="C484" s="540">
        <v>1217.4000000000001</v>
      </c>
      <c r="D484" s="541">
        <v>1227.1000000000001</v>
      </c>
      <c r="E484" s="541">
        <v>1197.7000000000003</v>
      </c>
      <c r="F484" s="541">
        <v>1178.0000000000002</v>
      </c>
      <c r="G484" s="541">
        <v>1148.6000000000004</v>
      </c>
      <c r="H484" s="541">
        <v>1246.8000000000002</v>
      </c>
      <c r="I484" s="541">
        <v>1276.2000000000003</v>
      </c>
      <c r="J484" s="541">
        <v>1295.9000000000001</v>
      </c>
      <c r="K484" s="540">
        <v>1256.5</v>
      </c>
      <c r="L484" s="540">
        <v>1207.4000000000001</v>
      </c>
      <c r="M484" s="540">
        <v>5.6714200000000003</v>
      </c>
    </row>
    <row r="485" spans="1:13">
      <c r="A485" s="254">
        <v>475</v>
      </c>
      <c r="B485" s="567" t="s">
        <v>141</v>
      </c>
      <c r="C485" s="540">
        <v>556.35</v>
      </c>
      <c r="D485" s="541">
        <v>558.08333333333337</v>
      </c>
      <c r="E485" s="541">
        <v>550.26666666666677</v>
      </c>
      <c r="F485" s="541">
        <v>544.18333333333339</v>
      </c>
      <c r="G485" s="541">
        <v>536.36666666666679</v>
      </c>
      <c r="H485" s="541">
        <v>564.16666666666674</v>
      </c>
      <c r="I485" s="541">
        <v>571.98333333333335</v>
      </c>
      <c r="J485" s="541">
        <v>578.06666666666672</v>
      </c>
      <c r="K485" s="540">
        <v>565.9</v>
      </c>
      <c r="L485" s="540">
        <v>552</v>
      </c>
      <c r="M485" s="540">
        <v>18.615649999999999</v>
      </c>
    </row>
    <row r="486" spans="1:13">
      <c r="A486" s="254">
        <v>476</v>
      </c>
      <c r="B486" s="567" t="s">
        <v>278</v>
      </c>
      <c r="C486" s="540">
        <v>234.1</v>
      </c>
      <c r="D486" s="541">
        <v>232.38333333333333</v>
      </c>
      <c r="E486" s="541">
        <v>227.86666666666665</v>
      </c>
      <c r="F486" s="541">
        <v>221.63333333333333</v>
      </c>
      <c r="G486" s="541">
        <v>217.11666666666665</v>
      </c>
      <c r="H486" s="541">
        <v>238.61666666666665</v>
      </c>
      <c r="I486" s="541">
        <v>243.1333333333333</v>
      </c>
      <c r="J486" s="541">
        <v>249.36666666666665</v>
      </c>
      <c r="K486" s="540">
        <v>236.9</v>
      </c>
      <c r="L486" s="540">
        <v>226.15</v>
      </c>
      <c r="M486" s="540">
        <v>12.94533</v>
      </c>
    </row>
    <row r="487" spans="1:13">
      <c r="A487" s="254">
        <v>477</v>
      </c>
      <c r="B487" s="567" t="s">
        <v>516</v>
      </c>
      <c r="C487" s="540">
        <v>2695.65</v>
      </c>
      <c r="D487" s="541">
        <v>2722.9666666666667</v>
      </c>
      <c r="E487" s="541">
        <v>2626.7833333333333</v>
      </c>
      <c r="F487" s="541">
        <v>2557.9166666666665</v>
      </c>
      <c r="G487" s="541">
        <v>2461.7333333333331</v>
      </c>
      <c r="H487" s="541">
        <v>2791.8333333333335</v>
      </c>
      <c r="I487" s="541">
        <v>2888.0166666666669</v>
      </c>
      <c r="J487" s="541">
        <v>2956.8833333333337</v>
      </c>
      <c r="K487" s="540">
        <v>2819.15</v>
      </c>
      <c r="L487" s="540">
        <v>2654.1</v>
      </c>
      <c r="M487" s="540">
        <v>0.16893</v>
      </c>
    </row>
    <row r="488" spans="1:13">
      <c r="A488" s="254">
        <v>478</v>
      </c>
      <c r="B488" s="567" t="s">
        <v>517</v>
      </c>
      <c r="C488" s="540">
        <v>377.3</v>
      </c>
      <c r="D488" s="541">
        <v>381.33333333333331</v>
      </c>
      <c r="E488" s="541">
        <v>367.96666666666664</v>
      </c>
      <c r="F488" s="541">
        <v>358.63333333333333</v>
      </c>
      <c r="G488" s="541">
        <v>345.26666666666665</v>
      </c>
      <c r="H488" s="541">
        <v>390.66666666666663</v>
      </c>
      <c r="I488" s="541">
        <v>404.0333333333333</v>
      </c>
      <c r="J488" s="541">
        <v>413.36666666666662</v>
      </c>
      <c r="K488" s="540">
        <v>394.7</v>
      </c>
      <c r="L488" s="540">
        <v>372</v>
      </c>
      <c r="M488" s="540">
        <v>10.53664</v>
      </c>
    </row>
    <row r="489" spans="1:13">
      <c r="A489" s="254">
        <v>479</v>
      </c>
      <c r="B489" s="567" t="s">
        <v>518</v>
      </c>
      <c r="C489" s="540">
        <v>241.95</v>
      </c>
      <c r="D489" s="541">
        <v>241.54999999999998</v>
      </c>
      <c r="E489" s="541">
        <v>238.39999999999998</v>
      </c>
      <c r="F489" s="541">
        <v>234.85</v>
      </c>
      <c r="G489" s="541">
        <v>231.7</v>
      </c>
      <c r="H489" s="541">
        <v>245.09999999999997</v>
      </c>
      <c r="I489" s="541">
        <v>248.25</v>
      </c>
      <c r="J489" s="541">
        <v>251.79999999999995</v>
      </c>
      <c r="K489" s="540">
        <v>244.7</v>
      </c>
      <c r="L489" s="540">
        <v>238</v>
      </c>
      <c r="M489" s="540">
        <v>1.5526199999999999</v>
      </c>
    </row>
    <row r="490" spans="1:13">
      <c r="A490" s="254">
        <v>480</v>
      </c>
      <c r="B490" s="567" t="s">
        <v>519</v>
      </c>
      <c r="C490" s="540">
        <v>3627.05</v>
      </c>
      <c r="D490" s="541">
        <v>3640.6833333333329</v>
      </c>
      <c r="E490" s="541">
        <v>3597.3666666666659</v>
      </c>
      <c r="F490" s="541">
        <v>3567.6833333333329</v>
      </c>
      <c r="G490" s="541">
        <v>3524.3666666666659</v>
      </c>
      <c r="H490" s="541">
        <v>3670.3666666666659</v>
      </c>
      <c r="I490" s="541">
        <v>3713.6833333333325</v>
      </c>
      <c r="J490" s="541">
        <v>3743.3666666666659</v>
      </c>
      <c r="K490" s="540">
        <v>3684</v>
      </c>
      <c r="L490" s="540">
        <v>3611</v>
      </c>
      <c r="M490" s="540">
        <v>4.6519999999999999E-2</v>
      </c>
    </row>
    <row r="491" spans="1:13">
      <c r="A491" s="254">
        <v>481</v>
      </c>
      <c r="B491" s="567" t="s">
        <v>520</v>
      </c>
      <c r="C491" s="540">
        <v>2953.8</v>
      </c>
      <c r="D491" s="541">
        <v>2923.5666666666671</v>
      </c>
      <c r="E491" s="541">
        <v>2857.1833333333343</v>
      </c>
      <c r="F491" s="541">
        <v>2760.5666666666671</v>
      </c>
      <c r="G491" s="541">
        <v>2694.1833333333343</v>
      </c>
      <c r="H491" s="541">
        <v>3020.1833333333343</v>
      </c>
      <c r="I491" s="541">
        <v>3086.5666666666666</v>
      </c>
      <c r="J491" s="541">
        <v>3183.1833333333343</v>
      </c>
      <c r="K491" s="540">
        <v>2989.95</v>
      </c>
      <c r="L491" s="540">
        <v>2826.95</v>
      </c>
      <c r="M491" s="540">
        <v>0.38829000000000002</v>
      </c>
    </row>
    <row r="492" spans="1:13">
      <c r="A492" s="254">
        <v>482</v>
      </c>
      <c r="B492" s="567" t="s">
        <v>521</v>
      </c>
      <c r="C492" s="540">
        <v>54.6</v>
      </c>
      <c r="D492" s="541">
        <v>55.6</v>
      </c>
      <c r="E492" s="541">
        <v>53.400000000000006</v>
      </c>
      <c r="F492" s="541">
        <v>52.2</v>
      </c>
      <c r="G492" s="541">
        <v>50.000000000000007</v>
      </c>
      <c r="H492" s="541">
        <v>56.800000000000004</v>
      </c>
      <c r="I492" s="541">
        <v>59.000000000000007</v>
      </c>
      <c r="J492" s="541">
        <v>60.2</v>
      </c>
      <c r="K492" s="540">
        <v>57.8</v>
      </c>
      <c r="L492" s="540">
        <v>54.4</v>
      </c>
      <c r="M492" s="540">
        <v>37.524810000000002</v>
      </c>
    </row>
    <row r="493" spans="1:13">
      <c r="A493" s="254">
        <v>483</v>
      </c>
      <c r="B493" s="567" t="s">
        <v>522</v>
      </c>
      <c r="C493" s="540">
        <v>1115.6500000000001</v>
      </c>
      <c r="D493" s="541">
        <v>1122.1666666666667</v>
      </c>
      <c r="E493" s="541">
        <v>1094.3333333333335</v>
      </c>
      <c r="F493" s="541">
        <v>1073.0166666666667</v>
      </c>
      <c r="G493" s="541">
        <v>1045.1833333333334</v>
      </c>
      <c r="H493" s="541">
        <v>1143.4833333333336</v>
      </c>
      <c r="I493" s="541">
        <v>1171.3166666666671</v>
      </c>
      <c r="J493" s="541">
        <v>1192.6333333333337</v>
      </c>
      <c r="K493" s="540">
        <v>1150</v>
      </c>
      <c r="L493" s="540">
        <v>1100.8499999999999</v>
      </c>
      <c r="M493" s="540">
        <v>0.94691999999999998</v>
      </c>
    </row>
    <row r="494" spans="1:13">
      <c r="A494" s="254">
        <v>484</v>
      </c>
      <c r="B494" s="567" t="s">
        <v>279</v>
      </c>
      <c r="C494" s="540">
        <v>407</v>
      </c>
      <c r="D494" s="541">
        <v>406.0333333333333</v>
      </c>
      <c r="E494" s="541">
        <v>399.96666666666658</v>
      </c>
      <c r="F494" s="541">
        <v>392.93333333333328</v>
      </c>
      <c r="G494" s="541">
        <v>386.86666666666656</v>
      </c>
      <c r="H494" s="541">
        <v>413.06666666666661</v>
      </c>
      <c r="I494" s="541">
        <v>419.13333333333333</v>
      </c>
      <c r="J494" s="541">
        <v>426.16666666666663</v>
      </c>
      <c r="K494" s="540">
        <v>412.1</v>
      </c>
      <c r="L494" s="540">
        <v>399</v>
      </c>
      <c r="M494" s="540">
        <v>0.77358000000000005</v>
      </c>
    </row>
    <row r="495" spans="1:13">
      <c r="A495" s="254">
        <v>485</v>
      </c>
      <c r="B495" s="567" t="s">
        <v>523</v>
      </c>
      <c r="C495" s="540">
        <v>974.05</v>
      </c>
      <c r="D495" s="541">
        <v>966.9666666666667</v>
      </c>
      <c r="E495" s="541">
        <v>951.93333333333339</v>
      </c>
      <c r="F495" s="541">
        <v>929.81666666666672</v>
      </c>
      <c r="G495" s="541">
        <v>914.78333333333342</v>
      </c>
      <c r="H495" s="541">
        <v>989.08333333333337</v>
      </c>
      <c r="I495" s="541">
        <v>1004.1166666666667</v>
      </c>
      <c r="J495" s="541">
        <v>1026.2333333333333</v>
      </c>
      <c r="K495" s="540">
        <v>982</v>
      </c>
      <c r="L495" s="540">
        <v>944.85</v>
      </c>
      <c r="M495" s="540">
        <v>4.2311199999999998</v>
      </c>
    </row>
    <row r="496" spans="1:13">
      <c r="A496" s="254">
        <v>486</v>
      </c>
      <c r="B496" s="567" t="s">
        <v>524</v>
      </c>
      <c r="C496" s="540">
        <v>1626.2</v>
      </c>
      <c r="D496" s="541">
        <v>1637.0166666666667</v>
      </c>
      <c r="E496" s="541">
        <v>1595.2333333333333</v>
      </c>
      <c r="F496" s="541">
        <v>1564.2666666666667</v>
      </c>
      <c r="G496" s="541">
        <v>1522.4833333333333</v>
      </c>
      <c r="H496" s="541">
        <v>1667.9833333333333</v>
      </c>
      <c r="I496" s="541">
        <v>1709.7666666666667</v>
      </c>
      <c r="J496" s="541">
        <v>1740.7333333333333</v>
      </c>
      <c r="K496" s="540">
        <v>1678.8</v>
      </c>
      <c r="L496" s="540">
        <v>1606.05</v>
      </c>
      <c r="M496" s="540">
        <v>1.4773400000000001</v>
      </c>
    </row>
    <row r="497" spans="1:13">
      <c r="A497" s="254">
        <v>487</v>
      </c>
      <c r="B497" s="567" t="s">
        <v>525</v>
      </c>
      <c r="C497" s="540">
        <v>1416.4</v>
      </c>
      <c r="D497" s="541">
        <v>1427.8000000000002</v>
      </c>
      <c r="E497" s="541">
        <v>1390.1500000000003</v>
      </c>
      <c r="F497" s="541">
        <v>1363.9</v>
      </c>
      <c r="G497" s="541">
        <v>1326.2500000000002</v>
      </c>
      <c r="H497" s="541">
        <v>1454.0500000000004</v>
      </c>
      <c r="I497" s="541">
        <v>1491.7</v>
      </c>
      <c r="J497" s="541">
        <v>1517.9500000000005</v>
      </c>
      <c r="K497" s="540">
        <v>1465.45</v>
      </c>
      <c r="L497" s="540">
        <v>1401.55</v>
      </c>
      <c r="M497" s="540">
        <v>0.66498999999999997</v>
      </c>
    </row>
    <row r="498" spans="1:13">
      <c r="A498" s="254">
        <v>488</v>
      </c>
      <c r="B498" s="567" t="s">
        <v>118</v>
      </c>
      <c r="C498" s="540">
        <v>10.9</v>
      </c>
      <c r="D498" s="541">
        <v>11.133333333333335</v>
      </c>
      <c r="E498" s="541">
        <v>10.56666666666667</v>
      </c>
      <c r="F498" s="541">
        <v>10.233333333333336</v>
      </c>
      <c r="G498" s="541">
        <v>9.6666666666666714</v>
      </c>
      <c r="H498" s="541">
        <v>11.466666666666669</v>
      </c>
      <c r="I498" s="541">
        <v>12.033333333333335</v>
      </c>
      <c r="J498" s="541">
        <v>12.366666666666667</v>
      </c>
      <c r="K498" s="540">
        <v>11.7</v>
      </c>
      <c r="L498" s="540">
        <v>10.8</v>
      </c>
      <c r="M498" s="540">
        <v>3161.7953900000002</v>
      </c>
    </row>
    <row r="499" spans="1:13">
      <c r="A499" s="254">
        <v>489</v>
      </c>
      <c r="B499" s="567" t="s">
        <v>196</v>
      </c>
      <c r="C499" s="540">
        <v>1001.45</v>
      </c>
      <c r="D499" s="541">
        <v>1009.2000000000002</v>
      </c>
      <c r="E499" s="541">
        <v>984.45000000000027</v>
      </c>
      <c r="F499" s="541">
        <v>967.45000000000016</v>
      </c>
      <c r="G499" s="541">
        <v>942.70000000000027</v>
      </c>
      <c r="H499" s="541">
        <v>1026.2000000000003</v>
      </c>
      <c r="I499" s="541">
        <v>1050.95</v>
      </c>
      <c r="J499" s="541">
        <v>1067.9500000000003</v>
      </c>
      <c r="K499" s="540">
        <v>1033.95</v>
      </c>
      <c r="L499" s="540">
        <v>992.2</v>
      </c>
      <c r="M499" s="540">
        <v>22.136050000000001</v>
      </c>
    </row>
    <row r="500" spans="1:13">
      <c r="A500" s="254">
        <v>490</v>
      </c>
      <c r="B500" s="567" t="s">
        <v>526</v>
      </c>
      <c r="C500" s="540">
        <v>5934.1</v>
      </c>
      <c r="D500" s="541">
        <v>5984.7166666666672</v>
      </c>
      <c r="E500" s="541">
        <v>5849.4333333333343</v>
      </c>
      <c r="F500" s="541">
        <v>5764.7666666666673</v>
      </c>
      <c r="G500" s="541">
        <v>5629.4833333333345</v>
      </c>
      <c r="H500" s="541">
        <v>6069.3833333333341</v>
      </c>
      <c r="I500" s="541">
        <v>6204.666666666667</v>
      </c>
      <c r="J500" s="541">
        <v>6289.3333333333339</v>
      </c>
      <c r="K500" s="540">
        <v>6120</v>
      </c>
      <c r="L500" s="540">
        <v>5900.05</v>
      </c>
      <c r="M500" s="540">
        <v>2.409E-2</v>
      </c>
    </row>
    <row r="501" spans="1:13">
      <c r="A501" s="254">
        <v>491</v>
      </c>
      <c r="B501" s="567" t="s">
        <v>527</v>
      </c>
      <c r="C501" s="540">
        <v>125.15</v>
      </c>
      <c r="D501" s="541">
        <v>126.11666666666667</v>
      </c>
      <c r="E501" s="541">
        <v>123.63333333333335</v>
      </c>
      <c r="F501" s="541">
        <v>122.11666666666667</v>
      </c>
      <c r="G501" s="541">
        <v>119.63333333333335</v>
      </c>
      <c r="H501" s="541">
        <v>127.63333333333335</v>
      </c>
      <c r="I501" s="541">
        <v>130.11666666666667</v>
      </c>
      <c r="J501" s="541">
        <v>131.63333333333335</v>
      </c>
      <c r="K501" s="540">
        <v>128.6</v>
      </c>
      <c r="L501" s="540">
        <v>124.6</v>
      </c>
      <c r="M501" s="540">
        <v>12.413970000000001</v>
      </c>
    </row>
    <row r="502" spans="1:13">
      <c r="A502" s="254">
        <v>492</v>
      </c>
      <c r="B502" s="567" t="s">
        <v>528</v>
      </c>
      <c r="C502" s="540">
        <v>69.2</v>
      </c>
      <c r="D502" s="541">
        <v>70.066666666666663</v>
      </c>
      <c r="E502" s="541">
        <v>68.133333333333326</v>
      </c>
      <c r="F502" s="541">
        <v>67.066666666666663</v>
      </c>
      <c r="G502" s="541">
        <v>65.133333333333326</v>
      </c>
      <c r="H502" s="541">
        <v>71.133333333333326</v>
      </c>
      <c r="I502" s="541">
        <v>73.066666666666663</v>
      </c>
      <c r="J502" s="541">
        <v>74.133333333333326</v>
      </c>
      <c r="K502" s="540">
        <v>72</v>
      </c>
      <c r="L502" s="540">
        <v>69</v>
      </c>
      <c r="M502" s="540">
        <v>7.40618</v>
      </c>
    </row>
    <row r="503" spans="1:13">
      <c r="A503" s="254">
        <v>493</v>
      </c>
      <c r="B503" s="567" t="s">
        <v>772</v>
      </c>
      <c r="C503" s="540">
        <v>444.6</v>
      </c>
      <c r="D503" s="541">
        <v>446.5333333333333</v>
      </c>
      <c r="E503" s="541">
        <v>438.16666666666663</v>
      </c>
      <c r="F503" s="541">
        <v>431.73333333333335</v>
      </c>
      <c r="G503" s="541">
        <v>423.36666666666667</v>
      </c>
      <c r="H503" s="541">
        <v>452.96666666666658</v>
      </c>
      <c r="I503" s="541">
        <v>461.33333333333326</v>
      </c>
      <c r="J503" s="541">
        <v>467.76666666666654</v>
      </c>
      <c r="K503" s="540">
        <v>454.9</v>
      </c>
      <c r="L503" s="540">
        <v>440.1</v>
      </c>
      <c r="M503" s="540">
        <v>0.31722</v>
      </c>
    </row>
    <row r="504" spans="1:13">
      <c r="A504" s="254">
        <v>494</v>
      </c>
      <c r="B504" s="567" t="s">
        <v>529</v>
      </c>
      <c r="C504" s="540">
        <v>2420.9</v>
      </c>
      <c r="D504" s="541">
        <v>2415.6333333333332</v>
      </c>
      <c r="E504" s="541">
        <v>2401.2666666666664</v>
      </c>
      <c r="F504" s="541">
        <v>2381.6333333333332</v>
      </c>
      <c r="G504" s="541">
        <v>2367.2666666666664</v>
      </c>
      <c r="H504" s="541">
        <v>2435.2666666666664</v>
      </c>
      <c r="I504" s="541">
        <v>2449.6333333333332</v>
      </c>
      <c r="J504" s="541">
        <v>2469.2666666666664</v>
      </c>
      <c r="K504" s="540">
        <v>2430</v>
      </c>
      <c r="L504" s="540">
        <v>2396</v>
      </c>
      <c r="M504" s="540">
        <v>0.64954000000000001</v>
      </c>
    </row>
    <row r="505" spans="1:13">
      <c r="A505" s="254">
        <v>495</v>
      </c>
      <c r="B505" s="567" t="s">
        <v>197</v>
      </c>
      <c r="C505" s="540">
        <v>429.95</v>
      </c>
      <c r="D505" s="541">
        <v>430.60000000000008</v>
      </c>
      <c r="E505" s="541">
        <v>425.45000000000016</v>
      </c>
      <c r="F505" s="541">
        <v>420.9500000000001</v>
      </c>
      <c r="G505" s="541">
        <v>415.80000000000018</v>
      </c>
      <c r="H505" s="541">
        <v>435.10000000000014</v>
      </c>
      <c r="I505" s="541">
        <v>440.25000000000011</v>
      </c>
      <c r="J505" s="541">
        <v>444.75000000000011</v>
      </c>
      <c r="K505" s="540">
        <v>435.75</v>
      </c>
      <c r="L505" s="540">
        <v>426.1</v>
      </c>
      <c r="M505" s="540">
        <v>84.786659999999998</v>
      </c>
    </row>
    <row r="506" spans="1:13">
      <c r="A506" s="254">
        <v>496</v>
      </c>
      <c r="B506" s="567" t="s">
        <v>530</v>
      </c>
      <c r="C506" s="540">
        <v>489.7</v>
      </c>
      <c r="D506" s="541">
        <v>489.88333333333338</v>
      </c>
      <c r="E506" s="541">
        <v>478.81666666666678</v>
      </c>
      <c r="F506" s="541">
        <v>467.93333333333339</v>
      </c>
      <c r="G506" s="541">
        <v>456.86666666666679</v>
      </c>
      <c r="H506" s="541">
        <v>500.76666666666677</v>
      </c>
      <c r="I506" s="541">
        <v>511.83333333333337</v>
      </c>
      <c r="J506" s="541">
        <v>522.7166666666667</v>
      </c>
      <c r="K506" s="540">
        <v>500.95</v>
      </c>
      <c r="L506" s="540">
        <v>479</v>
      </c>
      <c r="M506" s="540">
        <v>6.3805899999999998</v>
      </c>
    </row>
    <row r="507" spans="1:13">
      <c r="A507" s="254">
        <v>497</v>
      </c>
      <c r="B507" s="567" t="s">
        <v>198</v>
      </c>
      <c r="C507" s="540">
        <v>15.95</v>
      </c>
      <c r="D507" s="541">
        <v>16.033333333333335</v>
      </c>
      <c r="E507" s="541">
        <v>15.766666666666669</v>
      </c>
      <c r="F507" s="541">
        <v>15.583333333333334</v>
      </c>
      <c r="G507" s="541">
        <v>15.316666666666668</v>
      </c>
      <c r="H507" s="541">
        <v>16.216666666666669</v>
      </c>
      <c r="I507" s="541">
        <v>16.483333333333334</v>
      </c>
      <c r="J507" s="541">
        <v>16.666666666666671</v>
      </c>
      <c r="K507" s="540">
        <v>16.3</v>
      </c>
      <c r="L507" s="540">
        <v>15.85</v>
      </c>
      <c r="M507" s="540">
        <v>947.98271</v>
      </c>
    </row>
    <row r="508" spans="1:13">
      <c r="A508" s="254">
        <v>498</v>
      </c>
      <c r="B508" s="567" t="s">
        <v>199</v>
      </c>
      <c r="C508" s="540">
        <v>208.55</v>
      </c>
      <c r="D508" s="541">
        <v>209.33333333333334</v>
      </c>
      <c r="E508" s="541">
        <v>204.9666666666667</v>
      </c>
      <c r="F508" s="541">
        <v>201.38333333333335</v>
      </c>
      <c r="G508" s="541">
        <v>197.01666666666671</v>
      </c>
      <c r="H508" s="541">
        <v>212.91666666666669</v>
      </c>
      <c r="I508" s="541">
        <v>217.2833333333333</v>
      </c>
      <c r="J508" s="541">
        <v>220.86666666666667</v>
      </c>
      <c r="K508" s="540">
        <v>213.7</v>
      </c>
      <c r="L508" s="540">
        <v>205.75</v>
      </c>
      <c r="M508" s="540">
        <v>119.80113</v>
      </c>
    </row>
    <row r="509" spans="1:13">
      <c r="A509" s="254">
        <v>499</v>
      </c>
      <c r="B509" s="567" t="s">
        <v>531</v>
      </c>
      <c r="C509" s="540">
        <v>252.15</v>
      </c>
      <c r="D509" s="541">
        <v>249.86666666666665</v>
      </c>
      <c r="E509" s="541">
        <v>240.73333333333329</v>
      </c>
      <c r="F509" s="541">
        <v>229.31666666666663</v>
      </c>
      <c r="G509" s="541">
        <v>220.18333333333328</v>
      </c>
      <c r="H509" s="541">
        <v>261.2833333333333</v>
      </c>
      <c r="I509" s="541">
        <v>270.41666666666669</v>
      </c>
      <c r="J509" s="541">
        <v>281.83333333333331</v>
      </c>
      <c r="K509" s="540">
        <v>259</v>
      </c>
      <c r="L509" s="540">
        <v>238.45</v>
      </c>
      <c r="M509" s="540">
        <v>14.9466</v>
      </c>
    </row>
    <row r="510" spans="1:13">
      <c r="A510" s="254">
        <v>500</v>
      </c>
      <c r="B510" s="567" t="s">
        <v>532</v>
      </c>
      <c r="C510" s="540">
        <v>1889.05</v>
      </c>
      <c r="D510" s="541">
        <v>1883.3500000000001</v>
      </c>
      <c r="E510" s="541">
        <v>1855.7000000000003</v>
      </c>
      <c r="F510" s="541">
        <v>1822.3500000000001</v>
      </c>
      <c r="G510" s="541">
        <v>1794.7000000000003</v>
      </c>
      <c r="H510" s="541">
        <v>1916.7000000000003</v>
      </c>
      <c r="I510" s="541">
        <v>1944.3500000000004</v>
      </c>
      <c r="J510" s="541">
        <v>1977.7000000000003</v>
      </c>
      <c r="K510" s="540">
        <v>1911</v>
      </c>
      <c r="L510" s="540">
        <v>1850</v>
      </c>
      <c r="M510" s="540">
        <v>0.37653999999999999</v>
      </c>
    </row>
    <row r="511" spans="1:13">
      <c r="A511" s="254">
        <v>501</v>
      </c>
      <c r="B511" s="567" t="s">
        <v>742</v>
      </c>
      <c r="C511" s="540">
        <v>971.15</v>
      </c>
      <c r="D511" s="541">
        <v>968.94999999999993</v>
      </c>
      <c r="E511" s="541">
        <v>961.99999999999989</v>
      </c>
      <c r="F511" s="541">
        <v>952.84999999999991</v>
      </c>
      <c r="G511" s="541">
        <v>945.89999999999986</v>
      </c>
      <c r="H511" s="541">
        <v>978.09999999999991</v>
      </c>
      <c r="I511" s="541">
        <v>985.05</v>
      </c>
      <c r="J511" s="541">
        <v>994.19999999999993</v>
      </c>
      <c r="K511" s="540">
        <v>975.9</v>
      </c>
      <c r="L511" s="540">
        <v>959.8</v>
      </c>
      <c r="M511" s="540">
        <v>0.38925999999999999</v>
      </c>
    </row>
    <row r="513" spans="1:1">
      <c r="A513" s="276"/>
    </row>
    <row r="514" spans="1:1">
      <c r="A514" s="257"/>
    </row>
    <row r="515" spans="1:1">
      <c r="A515" s="276"/>
    </row>
    <row r="516" spans="1:1">
      <c r="A516" s="276"/>
    </row>
    <row r="517" spans="1:1">
      <c r="A517" s="277" t="s">
        <v>282</v>
      </c>
    </row>
    <row r="518" spans="1:1">
      <c r="A518" s="278" t="s">
        <v>200</v>
      </c>
    </row>
    <row r="519" spans="1:1">
      <c r="A519" s="278" t="s">
        <v>201</v>
      </c>
    </row>
    <row r="520" spans="1:1">
      <c r="A520" s="278" t="s">
        <v>202</v>
      </c>
    </row>
    <row r="521" spans="1:1">
      <c r="A521" s="278" t="s">
        <v>203</v>
      </c>
    </row>
    <row r="522" spans="1:1">
      <c r="A522" s="278" t="s">
        <v>204</v>
      </c>
    </row>
    <row r="523" spans="1:1">
      <c r="A523" s="279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57" t="s">
        <v>205</v>
      </c>
    </row>
    <row r="529" spans="1:1">
      <c r="A529" s="276" t="s">
        <v>206</v>
      </c>
    </row>
    <row r="530" spans="1:1">
      <c r="A530" s="276" t="s">
        <v>207</v>
      </c>
    </row>
    <row r="531" spans="1:1">
      <c r="A531" s="276" t="s">
        <v>208</v>
      </c>
    </row>
    <row r="532" spans="1:1">
      <c r="A532" s="280" t="s">
        <v>209</v>
      </c>
    </row>
    <row r="533" spans="1:1">
      <c r="A533" s="280" t="s">
        <v>210</v>
      </c>
    </row>
    <row r="534" spans="1:1">
      <c r="A534" s="280" t="s">
        <v>211</v>
      </c>
    </row>
    <row r="535" spans="1:1">
      <c r="A535" s="280" t="s">
        <v>212</v>
      </c>
    </row>
    <row r="536" spans="1:1">
      <c r="A536" s="280" t="s">
        <v>213</v>
      </c>
    </row>
    <row r="537" spans="1:1">
      <c r="A537" s="280" t="s">
        <v>214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B7" sqref="B7:C7"/>
    </sheetView>
  </sheetViews>
  <sheetFormatPr defaultColWidth="9.28515625" defaultRowHeight="12.75"/>
  <cols>
    <col min="1" max="1" width="12.140625" style="230" customWidth="1"/>
    <col min="2" max="2" width="14.28515625" style="118" customWidth="1"/>
    <col min="3" max="3" width="28.28515625" style="231" customWidth="1"/>
    <col min="4" max="4" width="55.7109375" style="231" customWidth="1"/>
    <col min="5" max="5" width="12.42578125" style="118" customWidth="1"/>
    <col min="6" max="6" width="13.140625" style="118" customWidth="1"/>
    <col min="7" max="7" width="9.5703125" style="118" customWidth="1"/>
    <col min="8" max="8" width="10.28515625" style="232" customWidth="1"/>
    <col min="9" max="16384" width="9.28515625" style="231"/>
  </cols>
  <sheetData>
    <row r="1" spans="1:35" s="229" customFormat="1" ht="12">
      <c r="A1" s="233" t="s">
        <v>284</v>
      </c>
      <c r="B1" s="234"/>
      <c r="C1" s="235"/>
      <c r="D1" s="236"/>
      <c r="E1" s="237"/>
      <c r="F1" s="237"/>
      <c r="G1" s="237"/>
    </row>
    <row r="2" spans="1:35" s="229" customFormat="1" ht="12.75" customHeight="1">
      <c r="A2" s="238"/>
      <c r="B2" s="239"/>
      <c r="C2" s="240"/>
      <c r="D2" s="241"/>
      <c r="E2" s="242"/>
      <c r="F2" s="242"/>
      <c r="G2" s="242"/>
    </row>
    <row r="3" spans="1:35" s="229" customFormat="1" ht="12.75" customHeight="1">
      <c r="A3" s="238"/>
      <c r="B3" s="239"/>
      <c r="C3" s="240"/>
      <c r="D3" s="241"/>
      <c r="E3" s="242"/>
      <c r="F3" s="242"/>
      <c r="G3" s="242"/>
    </row>
    <row r="4" spans="1:35" s="229" customFormat="1" ht="12.75" customHeight="1">
      <c r="A4" s="238"/>
      <c r="B4" s="239"/>
      <c r="C4" s="240"/>
      <c r="D4" s="241"/>
      <c r="E4" s="242"/>
      <c r="F4" s="242"/>
      <c r="G4" s="242"/>
    </row>
    <row r="5" spans="1:35" s="229" customFormat="1" ht="6" customHeight="1">
      <c r="A5" s="580"/>
      <c r="B5" s="580"/>
      <c r="C5" s="581"/>
      <c r="D5" s="581"/>
      <c r="E5" s="237"/>
      <c r="F5" s="237"/>
      <c r="G5" s="237"/>
    </row>
    <row r="6" spans="1:35" s="229" customFormat="1" ht="26.25" customHeight="1">
      <c r="B6" s="245"/>
      <c r="C6" s="244"/>
      <c r="D6" s="244"/>
      <c r="E6" s="246" t="s">
        <v>283</v>
      </c>
      <c r="F6" s="237"/>
      <c r="G6" s="237"/>
    </row>
    <row r="7" spans="1:35" s="229" customFormat="1" ht="16.5" customHeight="1">
      <c r="A7" s="247" t="s">
        <v>533</v>
      </c>
      <c r="B7" s="582" t="s">
        <v>534</v>
      </c>
      <c r="C7" s="582"/>
      <c r="D7" s="248">
        <f>Main!B10</f>
        <v>44249</v>
      </c>
      <c r="E7" s="249"/>
      <c r="F7" s="237"/>
      <c r="G7" s="250"/>
    </row>
    <row r="8" spans="1:35" s="229" customFormat="1" ht="12.75" customHeight="1">
      <c r="A8" s="233"/>
      <c r="B8" s="237"/>
      <c r="C8" s="235"/>
      <c r="D8" s="236"/>
      <c r="E8" s="249"/>
      <c r="F8" s="249"/>
      <c r="G8" s="249"/>
    </row>
    <row r="9" spans="1:35" s="229" customFormat="1" ht="15.75" customHeight="1">
      <c r="A9" s="251" t="s">
        <v>535</v>
      </c>
      <c r="B9" s="252" t="s">
        <v>536</v>
      </c>
      <c r="C9" s="252" t="s">
        <v>537</v>
      </c>
      <c r="D9" s="252" t="s">
        <v>538</v>
      </c>
      <c r="E9" s="252" t="s">
        <v>539</v>
      </c>
      <c r="F9" s="252" t="s">
        <v>540</v>
      </c>
      <c r="G9" s="252" t="s">
        <v>541</v>
      </c>
      <c r="H9" s="252" t="s">
        <v>542</v>
      </c>
    </row>
    <row r="10" spans="1:35">
      <c r="A10" s="230">
        <v>44246</v>
      </c>
      <c r="B10" s="253">
        <v>540615</v>
      </c>
      <c r="C10" s="254" t="s">
        <v>972</v>
      </c>
      <c r="D10" s="254" t="s">
        <v>973</v>
      </c>
      <c r="E10" s="254" t="s">
        <v>544</v>
      </c>
      <c r="F10" s="358">
        <v>354450</v>
      </c>
      <c r="G10" s="253">
        <v>7.08</v>
      </c>
      <c r="H10" s="327" t="s">
        <v>306</v>
      </c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229"/>
      <c r="AI10" s="229"/>
    </row>
    <row r="11" spans="1:35">
      <c r="A11" s="230">
        <v>44246</v>
      </c>
      <c r="B11" s="253">
        <v>540615</v>
      </c>
      <c r="C11" s="254" t="s">
        <v>972</v>
      </c>
      <c r="D11" s="254" t="s">
        <v>974</v>
      </c>
      <c r="E11" s="254" t="s">
        <v>543</v>
      </c>
      <c r="F11" s="358">
        <v>172249</v>
      </c>
      <c r="G11" s="253">
        <v>7.01</v>
      </c>
      <c r="H11" s="327" t="s">
        <v>306</v>
      </c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29"/>
      <c r="AF11" s="229"/>
      <c r="AG11" s="229"/>
      <c r="AH11" s="229"/>
      <c r="AI11" s="229"/>
    </row>
    <row r="12" spans="1:35">
      <c r="A12" s="230">
        <v>44246</v>
      </c>
      <c r="B12" s="253">
        <v>540615</v>
      </c>
      <c r="C12" s="254" t="s">
        <v>972</v>
      </c>
      <c r="D12" s="254" t="s">
        <v>975</v>
      </c>
      <c r="E12" s="254" t="s">
        <v>543</v>
      </c>
      <c r="F12" s="358">
        <v>90000</v>
      </c>
      <c r="G12" s="253">
        <v>7.09</v>
      </c>
      <c r="H12" s="327" t="s">
        <v>306</v>
      </c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  <c r="AC12" s="229"/>
      <c r="AD12" s="229"/>
      <c r="AE12" s="229"/>
      <c r="AF12" s="229"/>
      <c r="AG12" s="229"/>
      <c r="AH12" s="229"/>
      <c r="AI12" s="229"/>
    </row>
    <row r="13" spans="1:35">
      <c r="A13" s="230">
        <v>44246</v>
      </c>
      <c r="B13" s="253">
        <v>524828</v>
      </c>
      <c r="C13" s="254" t="s">
        <v>976</v>
      </c>
      <c r="D13" s="254" t="s">
        <v>977</v>
      </c>
      <c r="E13" s="254" t="s">
        <v>543</v>
      </c>
      <c r="F13" s="358">
        <v>66</v>
      </c>
      <c r="G13" s="253">
        <v>94.56</v>
      </c>
      <c r="H13" s="327" t="s">
        <v>306</v>
      </c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  <c r="AA13" s="229"/>
      <c r="AB13" s="229"/>
      <c r="AC13" s="229"/>
      <c r="AD13" s="229"/>
      <c r="AE13" s="229"/>
      <c r="AF13" s="229"/>
      <c r="AG13" s="229"/>
      <c r="AH13" s="229"/>
      <c r="AI13" s="229"/>
    </row>
    <row r="14" spans="1:35">
      <c r="A14" s="230">
        <v>44246</v>
      </c>
      <c r="B14" s="253">
        <v>524828</v>
      </c>
      <c r="C14" s="254" t="s">
        <v>976</v>
      </c>
      <c r="D14" s="254" t="s">
        <v>977</v>
      </c>
      <c r="E14" s="254" t="s">
        <v>544</v>
      </c>
      <c r="F14" s="358">
        <v>31871</v>
      </c>
      <c r="G14" s="253">
        <v>93.59</v>
      </c>
      <c r="H14" s="327" t="s">
        <v>306</v>
      </c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</row>
    <row r="15" spans="1:35">
      <c r="A15" s="230">
        <v>44246</v>
      </c>
      <c r="B15" s="253">
        <v>540545</v>
      </c>
      <c r="C15" s="254" t="s">
        <v>978</v>
      </c>
      <c r="D15" s="254" t="s">
        <v>955</v>
      </c>
      <c r="E15" s="254" t="s">
        <v>544</v>
      </c>
      <c r="F15" s="358">
        <v>51436</v>
      </c>
      <c r="G15" s="253">
        <v>77.67</v>
      </c>
      <c r="H15" s="327" t="s">
        <v>306</v>
      </c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  <c r="AA15" s="229"/>
      <c r="AB15" s="229"/>
      <c r="AC15" s="229"/>
      <c r="AD15" s="229"/>
      <c r="AE15" s="229"/>
      <c r="AF15" s="229"/>
      <c r="AG15" s="229"/>
      <c r="AH15" s="229"/>
      <c r="AI15" s="229"/>
    </row>
    <row r="16" spans="1:35">
      <c r="A16" s="230">
        <v>44246</v>
      </c>
      <c r="B16" s="253">
        <v>539991</v>
      </c>
      <c r="C16" s="254" t="s">
        <v>979</v>
      </c>
      <c r="D16" s="254" t="s">
        <v>980</v>
      </c>
      <c r="E16" s="254" t="s">
        <v>544</v>
      </c>
      <c r="F16" s="358">
        <v>20511</v>
      </c>
      <c r="G16" s="253">
        <v>34.950000000000003</v>
      </c>
      <c r="H16" s="327" t="s">
        <v>306</v>
      </c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  <c r="Z16" s="229"/>
      <c r="AA16" s="229"/>
      <c r="AB16" s="229"/>
      <c r="AC16" s="229"/>
      <c r="AD16" s="229"/>
      <c r="AE16" s="229"/>
      <c r="AF16" s="229"/>
      <c r="AG16" s="229"/>
      <c r="AH16" s="229"/>
      <c r="AI16" s="229"/>
    </row>
    <row r="17" spans="1:35">
      <c r="A17" s="230">
        <v>44246</v>
      </c>
      <c r="B17" s="253">
        <v>539991</v>
      </c>
      <c r="C17" s="254" t="s">
        <v>979</v>
      </c>
      <c r="D17" s="254" t="s">
        <v>981</v>
      </c>
      <c r="E17" s="254" t="s">
        <v>544</v>
      </c>
      <c r="F17" s="358">
        <v>30000</v>
      </c>
      <c r="G17" s="253">
        <v>34.979999999999997</v>
      </c>
      <c r="H17" s="327" t="s">
        <v>306</v>
      </c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29"/>
      <c r="AG17" s="229"/>
      <c r="AH17" s="229"/>
      <c r="AI17" s="229"/>
    </row>
    <row r="18" spans="1:35">
      <c r="A18" s="230">
        <v>44246</v>
      </c>
      <c r="B18" s="253">
        <v>539991</v>
      </c>
      <c r="C18" s="254" t="s">
        <v>979</v>
      </c>
      <c r="D18" s="254" t="s">
        <v>982</v>
      </c>
      <c r="E18" s="254" t="s">
        <v>543</v>
      </c>
      <c r="F18" s="358">
        <v>50000</v>
      </c>
      <c r="G18" s="253">
        <v>34.950000000000003</v>
      </c>
      <c r="H18" s="327" t="s">
        <v>306</v>
      </c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  <c r="AG18" s="229"/>
      <c r="AH18" s="229"/>
      <c r="AI18" s="229"/>
    </row>
    <row r="19" spans="1:35">
      <c r="A19" s="230">
        <v>44246</v>
      </c>
      <c r="B19" s="253">
        <v>542803</v>
      </c>
      <c r="C19" s="254" t="s">
        <v>941</v>
      </c>
      <c r="D19" s="254" t="s">
        <v>983</v>
      </c>
      <c r="E19" s="254" t="s">
        <v>543</v>
      </c>
      <c r="F19" s="358">
        <v>7500</v>
      </c>
      <c r="G19" s="253">
        <v>106.05</v>
      </c>
      <c r="H19" s="327" t="s">
        <v>306</v>
      </c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  <c r="Z19" s="229"/>
      <c r="AA19" s="229"/>
      <c r="AB19" s="229"/>
      <c r="AC19" s="229"/>
      <c r="AD19" s="229"/>
      <c r="AE19" s="229"/>
      <c r="AF19" s="229"/>
      <c r="AG19" s="229"/>
      <c r="AH19" s="229"/>
      <c r="AI19" s="229"/>
    </row>
    <row r="20" spans="1:35">
      <c r="A20" s="230">
        <v>44246</v>
      </c>
      <c r="B20" s="253">
        <v>542803</v>
      </c>
      <c r="C20" s="254" t="s">
        <v>941</v>
      </c>
      <c r="D20" s="254" t="s">
        <v>942</v>
      </c>
      <c r="E20" s="254" t="s">
        <v>544</v>
      </c>
      <c r="F20" s="358">
        <v>10000</v>
      </c>
      <c r="G20" s="253">
        <v>106</v>
      </c>
      <c r="H20" s="327" t="s">
        <v>306</v>
      </c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29"/>
      <c r="AA20" s="229"/>
      <c r="AB20" s="229"/>
      <c r="AC20" s="229"/>
      <c r="AD20" s="229"/>
      <c r="AE20" s="229"/>
      <c r="AF20" s="229"/>
      <c r="AG20" s="229"/>
      <c r="AH20" s="229"/>
      <c r="AI20" s="229"/>
    </row>
    <row r="21" spans="1:35">
      <c r="A21" s="230">
        <v>44246</v>
      </c>
      <c r="B21" s="253">
        <v>532951</v>
      </c>
      <c r="C21" s="254" t="s">
        <v>984</v>
      </c>
      <c r="D21" s="254" t="s">
        <v>985</v>
      </c>
      <c r="E21" s="254" t="s">
        <v>543</v>
      </c>
      <c r="F21" s="358">
        <v>89871</v>
      </c>
      <c r="G21" s="253">
        <v>52.72</v>
      </c>
      <c r="H21" s="327" t="s">
        <v>306</v>
      </c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/>
      <c r="Z21" s="229"/>
      <c r="AA21" s="229"/>
      <c r="AB21" s="229"/>
      <c r="AC21" s="229"/>
      <c r="AD21" s="229"/>
      <c r="AE21" s="229"/>
      <c r="AF21" s="229"/>
      <c r="AG21" s="229"/>
      <c r="AH21" s="229"/>
      <c r="AI21" s="229"/>
    </row>
    <row r="22" spans="1:35">
      <c r="A22" s="230">
        <v>44246</v>
      </c>
      <c r="B22" s="253">
        <v>532951</v>
      </c>
      <c r="C22" s="254" t="s">
        <v>984</v>
      </c>
      <c r="D22" s="254" t="s">
        <v>985</v>
      </c>
      <c r="E22" s="254" t="s">
        <v>544</v>
      </c>
      <c r="F22" s="358">
        <v>87238</v>
      </c>
      <c r="G22" s="253">
        <v>53.06</v>
      </c>
      <c r="H22" s="327" t="s">
        <v>306</v>
      </c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229"/>
      <c r="Z22" s="229"/>
      <c r="AA22" s="229"/>
      <c r="AB22" s="229"/>
      <c r="AC22" s="229"/>
      <c r="AD22" s="229"/>
      <c r="AE22" s="229"/>
      <c r="AF22" s="229"/>
      <c r="AG22" s="229"/>
      <c r="AH22" s="229"/>
      <c r="AI22" s="229"/>
    </row>
    <row r="23" spans="1:35">
      <c r="A23" s="230">
        <v>44246</v>
      </c>
      <c r="B23" s="253">
        <v>542924</v>
      </c>
      <c r="C23" s="254" t="s">
        <v>986</v>
      </c>
      <c r="D23" s="254" t="s">
        <v>987</v>
      </c>
      <c r="E23" s="254" t="s">
        <v>543</v>
      </c>
      <c r="F23" s="358">
        <v>1500</v>
      </c>
      <c r="G23" s="253">
        <v>109.5</v>
      </c>
      <c r="H23" s="327" t="s">
        <v>306</v>
      </c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  <c r="AC23" s="229"/>
      <c r="AD23" s="229"/>
      <c r="AE23" s="229"/>
      <c r="AF23" s="229"/>
      <c r="AG23" s="229"/>
      <c r="AH23" s="229"/>
      <c r="AI23" s="229"/>
    </row>
    <row r="24" spans="1:35">
      <c r="A24" s="230">
        <v>44246</v>
      </c>
      <c r="B24" s="253">
        <v>542924</v>
      </c>
      <c r="C24" s="254" t="s">
        <v>986</v>
      </c>
      <c r="D24" s="254" t="s">
        <v>987</v>
      </c>
      <c r="E24" s="254" t="s">
        <v>544</v>
      </c>
      <c r="F24" s="358">
        <v>42000</v>
      </c>
      <c r="G24" s="253">
        <v>112.93</v>
      </c>
      <c r="H24" s="327" t="s">
        <v>306</v>
      </c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29"/>
      <c r="Z24" s="229"/>
      <c r="AA24" s="229"/>
      <c r="AB24" s="229"/>
      <c r="AC24" s="229"/>
      <c r="AD24" s="229"/>
      <c r="AE24" s="229"/>
      <c r="AF24" s="229"/>
      <c r="AG24" s="229"/>
      <c r="AH24" s="229"/>
      <c r="AI24" s="229"/>
    </row>
    <row r="25" spans="1:35">
      <c r="A25" s="230">
        <v>44246</v>
      </c>
      <c r="B25" s="253">
        <v>539679</v>
      </c>
      <c r="C25" s="254" t="s">
        <v>922</v>
      </c>
      <c r="D25" s="254" t="s">
        <v>988</v>
      </c>
      <c r="E25" s="254" t="s">
        <v>544</v>
      </c>
      <c r="F25" s="358">
        <v>40000</v>
      </c>
      <c r="G25" s="253">
        <v>10</v>
      </c>
      <c r="H25" s="327" t="s">
        <v>306</v>
      </c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  <c r="AA25" s="229"/>
      <c r="AB25" s="229"/>
      <c r="AC25" s="229"/>
      <c r="AD25" s="229"/>
      <c r="AE25" s="229"/>
      <c r="AF25" s="229"/>
      <c r="AG25" s="229"/>
      <c r="AH25" s="229"/>
      <c r="AI25" s="229"/>
    </row>
    <row r="26" spans="1:35">
      <c r="A26" s="230">
        <v>44246</v>
      </c>
      <c r="B26" s="253">
        <v>539679</v>
      </c>
      <c r="C26" s="254" t="s">
        <v>922</v>
      </c>
      <c r="D26" s="254" t="s">
        <v>923</v>
      </c>
      <c r="E26" s="254" t="s">
        <v>544</v>
      </c>
      <c r="F26" s="358">
        <v>40000</v>
      </c>
      <c r="G26" s="253">
        <v>10</v>
      </c>
      <c r="H26" s="327" t="s">
        <v>306</v>
      </c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29"/>
      <c r="AA26" s="229"/>
      <c r="AB26" s="229"/>
      <c r="AC26" s="229"/>
      <c r="AD26" s="229"/>
      <c r="AE26" s="229"/>
      <c r="AF26" s="229"/>
      <c r="AG26" s="229"/>
      <c r="AH26" s="229"/>
      <c r="AI26" s="229"/>
    </row>
    <row r="27" spans="1:35">
      <c r="A27" s="230">
        <v>44246</v>
      </c>
      <c r="B27" s="253">
        <v>523144</v>
      </c>
      <c r="C27" s="254" t="s">
        <v>989</v>
      </c>
      <c r="D27" s="254" t="s">
        <v>990</v>
      </c>
      <c r="E27" s="254" t="s">
        <v>544</v>
      </c>
      <c r="F27" s="358">
        <v>85736</v>
      </c>
      <c r="G27" s="253">
        <v>28.83</v>
      </c>
      <c r="H27" s="327" t="s">
        <v>306</v>
      </c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9"/>
      <c r="AA27" s="229"/>
      <c r="AB27" s="229"/>
      <c r="AC27" s="229"/>
      <c r="AD27" s="229"/>
      <c r="AE27" s="229"/>
      <c r="AF27" s="229"/>
      <c r="AG27" s="229"/>
      <c r="AH27" s="229"/>
      <c r="AI27" s="229"/>
    </row>
    <row r="28" spans="1:35">
      <c r="A28" s="230">
        <v>44246</v>
      </c>
      <c r="B28" s="253">
        <v>540080</v>
      </c>
      <c r="C28" s="254" t="s">
        <v>991</v>
      </c>
      <c r="D28" s="254" t="s">
        <v>992</v>
      </c>
      <c r="E28" s="254" t="s">
        <v>543</v>
      </c>
      <c r="F28" s="358">
        <v>56000</v>
      </c>
      <c r="G28" s="253">
        <v>17.829999999999998</v>
      </c>
      <c r="H28" s="327" t="s">
        <v>306</v>
      </c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  <c r="AA28" s="229"/>
      <c r="AB28" s="229"/>
      <c r="AC28" s="229"/>
      <c r="AD28" s="229"/>
      <c r="AE28" s="229"/>
      <c r="AF28" s="229"/>
      <c r="AG28" s="229"/>
      <c r="AH28" s="229"/>
      <c r="AI28" s="229"/>
    </row>
    <row r="29" spans="1:35">
      <c r="A29" s="230">
        <v>44246</v>
      </c>
      <c r="B29" s="253">
        <v>540080</v>
      </c>
      <c r="C29" s="254" t="s">
        <v>991</v>
      </c>
      <c r="D29" s="254" t="s">
        <v>993</v>
      </c>
      <c r="E29" s="254" t="s">
        <v>544</v>
      </c>
      <c r="F29" s="358">
        <v>57000</v>
      </c>
      <c r="G29" s="253">
        <v>17.829999999999998</v>
      </c>
      <c r="H29" s="327" t="s">
        <v>306</v>
      </c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29"/>
      <c r="Z29" s="229"/>
      <c r="AA29" s="229"/>
      <c r="AB29" s="229"/>
      <c r="AC29" s="229"/>
      <c r="AD29" s="229"/>
      <c r="AE29" s="229"/>
      <c r="AF29" s="229"/>
      <c r="AG29" s="229"/>
      <c r="AH29" s="229"/>
      <c r="AI29" s="229"/>
    </row>
    <row r="30" spans="1:35">
      <c r="A30" s="230">
        <v>44246</v>
      </c>
      <c r="B30" s="253">
        <v>538668</v>
      </c>
      <c r="C30" s="254" t="s">
        <v>994</v>
      </c>
      <c r="D30" s="254" t="s">
        <v>995</v>
      </c>
      <c r="E30" s="254" t="s">
        <v>544</v>
      </c>
      <c r="F30" s="358">
        <v>20000</v>
      </c>
      <c r="G30" s="253">
        <v>32</v>
      </c>
      <c r="H30" s="327" t="s">
        <v>306</v>
      </c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  <c r="AA30" s="229"/>
      <c r="AB30" s="229"/>
      <c r="AC30" s="229"/>
      <c r="AD30" s="229"/>
      <c r="AE30" s="229"/>
      <c r="AF30" s="229"/>
      <c r="AG30" s="229"/>
      <c r="AH30" s="229"/>
      <c r="AI30" s="229"/>
    </row>
    <row r="31" spans="1:35">
      <c r="A31" s="230">
        <v>44246</v>
      </c>
      <c r="B31" s="253">
        <v>538668</v>
      </c>
      <c r="C31" s="254" t="s">
        <v>994</v>
      </c>
      <c r="D31" s="254" t="s">
        <v>996</v>
      </c>
      <c r="E31" s="254" t="s">
        <v>543</v>
      </c>
      <c r="F31" s="358">
        <v>20000</v>
      </c>
      <c r="G31" s="253">
        <v>32</v>
      </c>
      <c r="H31" s="327" t="s">
        <v>306</v>
      </c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29"/>
      <c r="AD31" s="229"/>
      <c r="AE31" s="229"/>
      <c r="AF31" s="229"/>
      <c r="AG31" s="229"/>
      <c r="AH31" s="229"/>
      <c r="AI31" s="229"/>
    </row>
    <row r="32" spans="1:35">
      <c r="A32" s="230">
        <v>44246</v>
      </c>
      <c r="B32" s="253">
        <v>539291</v>
      </c>
      <c r="C32" s="254" t="s">
        <v>924</v>
      </c>
      <c r="D32" s="254" t="s">
        <v>987</v>
      </c>
      <c r="E32" s="254" t="s">
        <v>543</v>
      </c>
      <c r="F32" s="358">
        <v>105944</v>
      </c>
      <c r="G32" s="253">
        <v>88.89</v>
      </c>
      <c r="H32" s="327" t="s">
        <v>306</v>
      </c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29"/>
      <c r="Z32" s="229"/>
      <c r="AA32" s="229"/>
      <c r="AB32" s="229"/>
      <c r="AC32" s="229"/>
      <c r="AD32" s="229"/>
      <c r="AE32" s="229"/>
      <c r="AF32" s="229"/>
      <c r="AG32" s="229"/>
      <c r="AH32" s="229"/>
      <c r="AI32" s="229"/>
    </row>
    <row r="33" spans="1:35">
      <c r="A33" s="230">
        <v>44246</v>
      </c>
      <c r="B33" s="253">
        <v>539291</v>
      </c>
      <c r="C33" s="254" t="s">
        <v>924</v>
      </c>
      <c r="D33" s="254" t="s">
        <v>987</v>
      </c>
      <c r="E33" s="254" t="s">
        <v>544</v>
      </c>
      <c r="F33" s="358">
        <v>12500</v>
      </c>
      <c r="G33" s="253">
        <v>89.22</v>
      </c>
      <c r="H33" s="327" t="s">
        <v>306</v>
      </c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  <c r="AA33" s="229"/>
      <c r="AB33" s="229"/>
      <c r="AC33" s="229"/>
      <c r="AD33" s="229"/>
      <c r="AE33" s="229"/>
      <c r="AF33" s="229"/>
      <c r="AG33" s="229"/>
      <c r="AH33" s="229"/>
      <c r="AI33" s="229"/>
    </row>
    <row r="34" spans="1:35">
      <c r="A34" s="230">
        <v>44246</v>
      </c>
      <c r="B34" s="253">
        <v>539291</v>
      </c>
      <c r="C34" s="254" t="s">
        <v>924</v>
      </c>
      <c r="D34" s="254" t="s">
        <v>943</v>
      </c>
      <c r="E34" s="254" t="s">
        <v>544</v>
      </c>
      <c r="F34" s="358">
        <v>100000</v>
      </c>
      <c r="G34" s="253">
        <v>88.91</v>
      </c>
      <c r="H34" s="327" t="s">
        <v>306</v>
      </c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  <c r="AA34" s="229"/>
      <c r="AB34" s="229"/>
      <c r="AC34" s="229"/>
      <c r="AD34" s="229"/>
      <c r="AE34" s="229"/>
      <c r="AF34" s="229"/>
      <c r="AG34" s="229"/>
      <c r="AH34" s="229"/>
      <c r="AI34" s="229"/>
    </row>
    <row r="35" spans="1:35">
      <c r="A35" s="230">
        <v>44246</v>
      </c>
      <c r="B35" s="253">
        <v>532911</v>
      </c>
      <c r="C35" s="254" t="s">
        <v>912</v>
      </c>
      <c r="D35" s="254" t="s">
        <v>997</v>
      </c>
      <c r="E35" s="254" t="s">
        <v>543</v>
      </c>
      <c r="F35" s="358">
        <v>90000</v>
      </c>
      <c r="G35" s="253">
        <v>10.66</v>
      </c>
      <c r="H35" s="327" t="s">
        <v>306</v>
      </c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29"/>
      <c r="U35" s="229"/>
      <c r="V35" s="229"/>
      <c r="W35" s="229"/>
      <c r="X35" s="229"/>
      <c r="Y35" s="229"/>
      <c r="Z35" s="229"/>
      <c r="AA35" s="229"/>
      <c r="AB35" s="229"/>
      <c r="AC35" s="229"/>
      <c r="AD35" s="229"/>
      <c r="AE35" s="229"/>
      <c r="AF35" s="229"/>
      <c r="AG35" s="229"/>
      <c r="AH35" s="229"/>
      <c r="AI35" s="229"/>
    </row>
    <row r="36" spans="1:35">
      <c r="A36" s="230">
        <v>44246</v>
      </c>
      <c r="B36" s="253">
        <v>532911</v>
      </c>
      <c r="C36" s="254" t="s">
        <v>912</v>
      </c>
      <c r="D36" s="254" t="s">
        <v>997</v>
      </c>
      <c r="E36" s="254" t="s">
        <v>544</v>
      </c>
      <c r="F36" s="358">
        <v>90000</v>
      </c>
      <c r="G36" s="253">
        <v>10.67</v>
      </c>
      <c r="H36" s="327" t="s">
        <v>306</v>
      </c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</row>
    <row r="37" spans="1:35">
      <c r="A37" s="230">
        <v>44246</v>
      </c>
      <c r="B37" s="253">
        <v>532911</v>
      </c>
      <c r="C37" s="254" t="s">
        <v>912</v>
      </c>
      <c r="D37" s="254" t="s">
        <v>913</v>
      </c>
      <c r="E37" s="254" t="s">
        <v>544</v>
      </c>
      <c r="F37" s="358">
        <v>250000</v>
      </c>
      <c r="G37" s="253">
        <v>10.68</v>
      </c>
      <c r="H37" s="327" t="s">
        <v>306</v>
      </c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</row>
    <row r="38" spans="1:35">
      <c r="A38" s="230">
        <v>44246</v>
      </c>
      <c r="B38" s="253">
        <v>532011</v>
      </c>
      <c r="C38" s="254" t="s">
        <v>998</v>
      </c>
      <c r="D38" s="254" t="s">
        <v>999</v>
      </c>
      <c r="E38" s="254" t="s">
        <v>543</v>
      </c>
      <c r="F38" s="358">
        <v>50000</v>
      </c>
      <c r="G38" s="253">
        <v>75.05</v>
      </c>
      <c r="H38" s="327" t="s">
        <v>306</v>
      </c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  <c r="AG38" s="229"/>
      <c r="AH38" s="229"/>
      <c r="AI38" s="229"/>
    </row>
    <row r="39" spans="1:35">
      <c r="A39" s="230">
        <v>44246</v>
      </c>
      <c r="B39" s="253">
        <v>532011</v>
      </c>
      <c r="C39" s="254" t="s">
        <v>998</v>
      </c>
      <c r="D39" s="254" t="s">
        <v>1000</v>
      </c>
      <c r="E39" s="254" t="s">
        <v>544</v>
      </c>
      <c r="F39" s="358">
        <v>27099</v>
      </c>
      <c r="G39" s="253">
        <v>75.05</v>
      </c>
      <c r="H39" s="327" t="s">
        <v>306</v>
      </c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  <c r="AA39" s="229"/>
      <c r="AB39" s="229"/>
      <c r="AC39" s="229"/>
      <c r="AD39" s="229"/>
      <c r="AE39" s="229"/>
      <c r="AF39" s="229"/>
      <c r="AG39" s="229"/>
      <c r="AH39" s="229"/>
      <c r="AI39" s="229"/>
    </row>
    <row r="40" spans="1:35">
      <c r="A40" s="230">
        <v>44246</v>
      </c>
      <c r="B40" s="253">
        <v>511557</v>
      </c>
      <c r="C40" s="254" t="s">
        <v>925</v>
      </c>
      <c r="D40" s="254" t="s">
        <v>1001</v>
      </c>
      <c r="E40" s="254" t="s">
        <v>544</v>
      </c>
      <c r="F40" s="358">
        <v>40000</v>
      </c>
      <c r="G40" s="253">
        <v>30.05</v>
      </c>
      <c r="H40" s="327" t="s">
        <v>306</v>
      </c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</row>
    <row r="41" spans="1:35">
      <c r="A41" s="230">
        <v>44246</v>
      </c>
      <c r="B41" s="253">
        <v>511557</v>
      </c>
      <c r="C41" s="254" t="s">
        <v>925</v>
      </c>
      <c r="D41" s="254" t="s">
        <v>1002</v>
      </c>
      <c r="E41" s="254" t="s">
        <v>544</v>
      </c>
      <c r="F41" s="358">
        <v>39000</v>
      </c>
      <c r="G41" s="253">
        <v>30.05</v>
      </c>
      <c r="H41" s="327" t="s">
        <v>306</v>
      </c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</row>
    <row r="42" spans="1:35">
      <c r="A42" s="230">
        <v>44246</v>
      </c>
      <c r="B42" s="253">
        <v>511557</v>
      </c>
      <c r="C42" s="254" t="s">
        <v>925</v>
      </c>
      <c r="D42" s="254" t="s">
        <v>926</v>
      </c>
      <c r="E42" s="254" t="s">
        <v>543</v>
      </c>
      <c r="F42" s="358">
        <v>114930</v>
      </c>
      <c r="G42" s="253">
        <v>30.05</v>
      </c>
      <c r="H42" s="327" t="s">
        <v>306</v>
      </c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  <c r="T42" s="229"/>
      <c r="U42" s="229"/>
      <c r="V42" s="229"/>
      <c r="W42" s="229"/>
      <c r="X42" s="229"/>
      <c r="Y42" s="229"/>
      <c r="Z42" s="229"/>
      <c r="AA42" s="229"/>
      <c r="AB42" s="229"/>
      <c r="AC42" s="229"/>
      <c r="AD42" s="229"/>
      <c r="AE42" s="229"/>
      <c r="AF42" s="229"/>
      <c r="AG42" s="229"/>
      <c r="AH42" s="229"/>
      <c r="AI42" s="229"/>
    </row>
    <row r="43" spans="1:35">
      <c r="A43" s="230">
        <v>44246</v>
      </c>
      <c r="B43" s="253">
        <v>540175</v>
      </c>
      <c r="C43" s="254" t="s">
        <v>944</v>
      </c>
      <c r="D43" s="254" t="s">
        <v>1003</v>
      </c>
      <c r="E43" s="254" t="s">
        <v>543</v>
      </c>
      <c r="F43" s="358">
        <v>21543</v>
      </c>
      <c r="G43" s="253">
        <v>13.25</v>
      </c>
      <c r="H43" s="327" t="s">
        <v>306</v>
      </c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229"/>
      <c r="X43" s="229"/>
      <c r="Y43" s="229"/>
      <c r="Z43" s="229"/>
      <c r="AA43" s="229"/>
      <c r="AB43" s="229"/>
      <c r="AC43" s="229"/>
      <c r="AD43" s="229"/>
      <c r="AE43" s="229"/>
      <c r="AF43" s="229"/>
      <c r="AG43" s="229"/>
      <c r="AH43" s="229"/>
      <c r="AI43" s="229"/>
    </row>
    <row r="44" spans="1:35">
      <c r="A44" s="230">
        <v>44246</v>
      </c>
      <c r="B44" s="253">
        <v>539760</v>
      </c>
      <c r="C44" s="254" t="s">
        <v>945</v>
      </c>
      <c r="D44" s="254" t="s">
        <v>959</v>
      </c>
      <c r="E44" s="254" t="s">
        <v>543</v>
      </c>
      <c r="F44" s="358">
        <v>66000</v>
      </c>
      <c r="G44" s="253">
        <v>42</v>
      </c>
      <c r="H44" s="327" t="s">
        <v>306</v>
      </c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229"/>
      <c r="AA44" s="229"/>
      <c r="AB44" s="229"/>
      <c r="AC44" s="229"/>
      <c r="AD44" s="229"/>
      <c r="AE44" s="229"/>
      <c r="AF44" s="229"/>
      <c r="AG44" s="229"/>
      <c r="AH44" s="229"/>
      <c r="AI44" s="229"/>
    </row>
    <row r="45" spans="1:35">
      <c r="A45" s="230">
        <v>44246</v>
      </c>
      <c r="B45" s="253">
        <v>539760</v>
      </c>
      <c r="C45" s="254" t="s">
        <v>945</v>
      </c>
      <c r="D45" s="254" t="s">
        <v>1004</v>
      </c>
      <c r="E45" s="254" t="s">
        <v>544</v>
      </c>
      <c r="F45" s="358">
        <v>81000</v>
      </c>
      <c r="G45" s="253">
        <v>42</v>
      </c>
      <c r="H45" s="327" t="s">
        <v>306</v>
      </c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  <c r="T45" s="229"/>
      <c r="U45" s="229"/>
      <c r="V45" s="229"/>
      <c r="W45" s="229"/>
      <c r="X45" s="229"/>
      <c r="Y45" s="229"/>
      <c r="Z45" s="229"/>
      <c r="AA45" s="229"/>
      <c r="AB45" s="229"/>
      <c r="AC45" s="229"/>
      <c r="AD45" s="229"/>
      <c r="AE45" s="229"/>
      <c r="AF45" s="229"/>
      <c r="AG45" s="229"/>
      <c r="AH45" s="229"/>
      <c r="AI45" s="229"/>
    </row>
    <row r="46" spans="1:35">
      <c r="A46" s="230">
        <v>44246</v>
      </c>
      <c r="B46" s="253">
        <v>539526</v>
      </c>
      <c r="C46" s="254" t="s">
        <v>946</v>
      </c>
      <c r="D46" s="254" t="s">
        <v>947</v>
      </c>
      <c r="E46" s="254" t="s">
        <v>544</v>
      </c>
      <c r="F46" s="358">
        <v>1313629</v>
      </c>
      <c r="G46" s="253">
        <v>0.7</v>
      </c>
      <c r="H46" s="327" t="s">
        <v>306</v>
      </c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229"/>
      <c r="AA46" s="229"/>
      <c r="AB46" s="229"/>
      <c r="AC46" s="229"/>
      <c r="AD46" s="229"/>
      <c r="AE46" s="229"/>
      <c r="AF46" s="229"/>
      <c r="AG46" s="229"/>
      <c r="AH46" s="229"/>
      <c r="AI46" s="229"/>
    </row>
    <row r="47" spans="1:35">
      <c r="A47" s="230">
        <v>44246</v>
      </c>
      <c r="B47" s="253">
        <v>540259</v>
      </c>
      <c r="C47" s="254" t="s">
        <v>948</v>
      </c>
      <c r="D47" s="254" t="s">
        <v>846</v>
      </c>
      <c r="E47" s="254" t="s">
        <v>543</v>
      </c>
      <c r="F47" s="358">
        <v>85469</v>
      </c>
      <c r="G47" s="253">
        <v>20.69</v>
      </c>
      <c r="H47" s="327" t="s">
        <v>306</v>
      </c>
      <c r="I47" s="229"/>
      <c r="J47" s="229"/>
      <c r="K47" s="229"/>
      <c r="L47" s="229"/>
      <c r="M47" s="229"/>
      <c r="N47" s="229"/>
      <c r="O47" s="229"/>
      <c r="P47" s="229"/>
      <c r="Q47" s="229"/>
      <c r="R47" s="229"/>
      <c r="S47" s="229"/>
      <c r="T47" s="229"/>
      <c r="U47" s="229"/>
      <c r="V47" s="229"/>
      <c r="W47" s="229"/>
      <c r="X47" s="229"/>
      <c r="Y47" s="229"/>
      <c r="Z47" s="229"/>
      <c r="AA47" s="229"/>
      <c r="AB47" s="229"/>
      <c r="AC47" s="229"/>
      <c r="AD47" s="229"/>
      <c r="AE47" s="229"/>
      <c r="AF47" s="229"/>
      <c r="AG47" s="229"/>
      <c r="AH47" s="229"/>
      <c r="AI47" s="229"/>
    </row>
    <row r="48" spans="1:35">
      <c r="A48" s="230">
        <v>44246</v>
      </c>
      <c r="B48" s="253">
        <v>540259</v>
      </c>
      <c r="C48" s="254" t="s">
        <v>948</v>
      </c>
      <c r="D48" s="254" t="s">
        <v>846</v>
      </c>
      <c r="E48" s="254" t="s">
        <v>544</v>
      </c>
      <c r="F48" s="358">
        <v>85469</v>
      </c>
      <c r="G48" s="253">
        <v>21.96</v>
      </c>
      <c r="H48" s="327" t="s">
        <v>306</v>
      </c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29"/>
      <c r="AB48" s="229"/>
      <c r="AC48" s="229"/>
      <c r="AD48" s="229"/>
      <c r="AE48" s="229"/>
      <c r="AF48" s="229"/>
      <c r="AG48" s="229"/>
      <c r="AH48" s="229"/>
      <c r="AI48" s="229"/>
    </row>
    <row r="49" spans="1:35">
      <c r="A49" s="230">
        <v>44246</v>
      </c>
      <c r="B49" s="253">
        <v>540259</v>
      </c>
      <c r="C49" s="254" t="s">
        <v>948</v>
      </c>
      <c r="D49" s="254" t="s">
        <v>949</v>
      </c>
      <c r="E49" s="254" t="s">
        <v>544</v>
      </c>
      <c r="F49" s="358">
        <v>323899</v>
      </c>
      <c r="G49" s="253">
        <v>20.350000000000001</v>
      </c>
      <c r="H49" s="327" t="s">
        <v>306</v>
      </c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S49" s="229"/>
      <c r="T49" s="229"/>
      <c r="U49" s="229"/>
      <c r="V49" s="229"/>
      <c r="W49" s="229"/>
      <c r="X49" s="229"/>
      <c r="Y49" s="229"/>
      <c r="Z49" s="229"/>
      <c r="AA49" s="229"/>
      <c r="AB49" s="229"/>
      <c r="AC49" s="229"/>
      <c r="AD49" s="229"/>
      <c r="AE49" s="229"/>
      <c r="AF49" s="229"/>
      <c r="AG49" s="229"/>
      <c r="AH49" s="229"/>
      <c r="AI49" s="229"/>
    </row>
    <row r="50" spans="1:35">
      <c r="A50" s="230">
        <v>44246</v>
      </c>
      <c r="B50" s="253">
        <v>540693</v>
      </c>
      <c r="C50" s="254" t="s">
        <v>1005</v>
      </c>
      <c r="D50" s="254" t="s">
        <v>1006</v>
      </c>
      <c r="E50" s="254" t="s">
        <v>543</v>
      </c>
      <c r="F50" s="358">
        <v>61600</v>
      </c>
      <c r="G50" s="253">
        <v>24.5</v>
      </c>
      <c r="H50" s="327" t="s">
        <v>306</v>
      </c>
      <c r="I50" s="229"/>
      <c r="J50" s="229"/>
      <c r="K50" s="229"/>
      <c r="L50" s="229"/>
      <c r="M50" s="229"/>
      <c r="N50" s="229"/>
      <c r="O50" s="229"/>
      <c r="P50" s="229"/>
      <c r="Q50" s="229"/>
      <c r="R50" s="229"/>
      <c r="S50" s="229"/>
      <c r="T50" s="229"/>
      <c r="U50" s="229"/>
      <c r="V50" s="229"/>
      <c r="W50" s="229"/>
      <c r="X50" s="229"/>
      <c r="Y50" s="229"/>
      <c r="Z50" s="229"/>
      <c r="AA50" s="229"/>
      <c r="AB50" s="229"/>
      <c r="AC50" s="229"/>
      <c r="AD50" s="229"/>
      <c r="AE50" s="229"/>
      <c r="AF50" s="229"/>
      <c r="AG50" s="229"/>
      <c r="AH50" s="229"/>
      <c r="AI50" s="229"/>
    </row>
    <row r="51" spans="1:35">
      <c r="A51" s="230">
        <v>44246</v>
      </c>
      <c r="B51" s="253">
        <v>540693</v>
      </c>
      <c r="C51" s="254" t="s">
        <v>1005</v>
      </c>
      <c r="D51" s="254" t="s">
        <v>1007</v>
      </c>
      <c r="E51" s="254" t="s">
        <v>543</v>
      </c>
      <c r="F51" s="358">
        <v>61600</v>
      </c>
      <c r="G51" s="253">
        <v>24.5</v>
      </c>
      <c r="H51" s="327" t="s">
        <v>306</v>
      </c>
      <c r="I51" s="229"/>
      <c r="J51" s="229"/>
      <c r="K51" s="229"/>
      <c r="L51" s="229"/>
      <c r="M51" s="229"/>
      <c r="N51" s="229"/>
      <c r="O51" s="229"/>
      <c r="P51" s="229"/>
      <c r="Q51" s="229"/>
      <c r="R51" s="229"/>
      <c r="S51" s="229"/>
      <c r="T51" s="229"/>
      <c r="U51" s="229"/>
      <c r="V51" s="229"/>
      <c r="W51" s="229"/>
      <c r="X51" s="229"/>
      <c r="Y51" s="229"/>
      <c r="Z51" s="229"/>
      <c r="AA51" s="229"/>
      <c r="AB51" s="229"/>
      <c r="AC51" s="229"/>
      <c r="AD51" s="229"/>
      <c r="AE51" s="229"/>
      <c r="AF51" s="229"/>
      <c r="AG51" s="229"/>
      <c r="AH51" s="229"/>
      <c r="AI51" s="229"/>
    </row>
    <row r="52" spans="1:35">
      <c r="A52" s="230">
        <v>44246</v>
      </c>
      <c r="B52" s="253">
        <v>540693</v>
      </c>
      <c r="C52" s="254" t="s">
        <v>1005</v>
      </c>
      <c r="D52" s="254" t="s">
        <v>1008</v>
      </c>
      <c r="E52" s="254" t="s">
        <v>544</v>
      </c>
      <c r="F52" s="358">
        <v>123200</v>
      </c>
      <c r="G52" s="253">
        <v>24.5</v>
      </c>
      <c r="H52" s="327" t="s">
        <v>306</v>
      </c>
      <c r="I52" s="229"/>
      <c r="J52" s="229"/>
      <c r="K52" s="229"/>
      <c r="L52" s="229"/>
      <c r="M52" s="229"/>
      <c r="N52" s="229"/>
      <c r="O52" s="229"/>
      <c r="P52" s="229"/>
      <c r="Q52" s="229"/>
      <c r="R52" s="229"/>
      <c r="S52" s="229"/>
      <c r="T52" s="229"/>
      <c r="U52" s="229"/>
      <c r="V52" s="229"/>
      <c r="W52" s="229"/>
      <c r="X52" s="229"/>
      <c r="Y52" s="229"/>
      <c r="Z52" s="229"/>
      <c r="AA52" s="229"/>
      <c r="AB52" s="229"/>
      <c r="AC52" s="229"/>
      <c r="AD52" s="229"/>
      <c r="AE52" s="229"/>
      <c r="AF52" s="229"/>
      <c r="AG52" s="229"/>
      <c r="AH52" s="229"/>
      <c r="AI52" s="229"/>
    </row>
    <row r="53" spans="1:35">
      <c r="A53" s="230">
        <v>44246</v>
      </c>
      <c r="B53" s="253">
        <v>532070</v>
      </c>
      <c r="C53" s="254" t="s">
        <v>950</v>
      </c>
      <c r="D53" s="254" t="s">
        <v>1009</v>
      </c>
      <c r="E53" s="254" t="s">
        <v>544</v>
      </c>
      <c r="F53" s="358">
        <v>99183</v>
      </c>
      <c r="G53" s="253">
        <v>11.3</v>
      </c>
      <c r="H53" s="327" t="s">
        <v>306</v>
      </c>
      <c r="I53" s="229"/>
      <c r="J53" s="229"/>
      <c r="K53" s="229"/>
      <c r="L53" s="229"/>
      <c r="M53" s="229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  <c r="AA53" s="229"/>
      <c r="AB53" s="229"/>
      <c r="AC53" s="229"/>
      <c r="AD53" s="229"/>
      <c r="AE53" s="229"/>
      <c r="AF53" s="229"/>
      <c r="AG53" s="229"/>
      <c r="AH53" s="229"/>
      <c r="AI53" s="229"/>
    </row>
    <row r="54" spans="1:35">
      <c r="A54" s="230">
        <v>44246</v>
      </c>
      <c r="B54" s="253" t="s">
        <v>1010</v>
      </c>
      <c r="C54" s="254" t="s">
        <v>1011</v>
      </c>
      <c r="D54" s="254" t="s">
        <v>846</v>
      </c>
      <c r="E54" s="254" t="s">
        <v>543</v>
      </c>
      <c r="F54" s="358">
        <v>68000</v>
      </c>
      <c r="G54" s="253">
        <v>31.46</v>
      </c>
      <c r="H54" s="327" t="s">
        <v>775</v>
      </c>
      <c r="I54" s="229"/>
      <c r="J54" s="229"/>
      <c r="K54" s="229"/>
      <c r="L54" s="229"/>
      <c r="M54" s="229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  <c r="AA54" s="229"/>
      <c r="AB54" s="229"/>
      <c r="AC54" s="229"/>
      <c r="AD54" s="229"/>
      <c r="AE54" s="229"/>
      <c r="AF54" s="229"/>
      <c r="AG54" s="229"/>
      <c r="AH54" s="229"/>
      <c r="AI54" s="229"/>
    </row>
    <row r="55" spans="1:35">
      <c r="A55" s="230">
        <v>44246</v>
      </c>
      <c r="B55" s="253" t="s">
        <v>1010</v>
      </c>
      <c r="C55" s="254" t="s">
        <v>1011</v>
      </c>
      <c r="D55" s="254" t="s">
        <v>1012</v>
      </c>
      <c r="E55" s="254" t="s">
        <v>543</v>
      </c>
      <c r="F55" s="358">
        <v>100000</v>
      </c>
      <c r="G55" s="253">
        <v>31</v>
      </c>
      <c r="H55" s="327" t="s">
        <v>775</v>
      </c>
      <c r="I55" s="229"/>
      <c r="J55" s="229"/>
      <c r="K55" s="229"/>
      <c r="L55" s="229"/>
      <c r="M55" s="229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  <c r="AA55" s="229"/>
      <c r="AB55" s="229"/>
      <c r="AC55" s="229"/>
      <c r="AD55" s="229"/>
      <c r="AE55" s="229"/>
      <c r="AF55" s="229"/>
      <c r="AG55" s="229"/>
      <c r="AH55" s="229"/>
      <c r="AI55" s="229"/>
    </row>
    <row r="56" spans="1:35">
      <c r="A56" s="230">
        <v>44246</v>
      </c>
      <c r="B56" s="253" t="s">
        <v>951</v>
      </c>
      <c r="C56" s="254" t="s">
        <v>952</v>
      </c>
      <c r="D56" s="254" t="s">
        <v>953</v>
      </c>
      <c r="E56" s="254" t="s">
        <v>543</v>
      </c>
      <c r="F56" s="358">
        <v>96151</v>
      </c>
      <c r="G56" s="253">
        <v>50.76</v>
      </c>
      <c r="H56" s="327" t="s">
        <v>775</v>
      </c>
      <c r="I56" s="229"/>
      <c r="J56" s="229"/>
      <c r="K56" s="229"/>
      <c r="L56" s="229"/>
      <c r="M56" s="229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  <c r="AA56" s="229"/>
      <c r="AB56" s="229"/>
      <c r="AC56" s="229"/>
      <c r="AD56" s="229"/>
      <c r="AE56" s="229"/>
      <c r="AF56" s="229"/>
      <c r="AG56" s="229"/>
      <c r="AH56" s="229"/>
      <c r="AI56" s="229"/>
    </row>
    <row r="57" spans="1:35">
      <c r="A57" s="230">
        <v>44246</v>
      </c>
      <c r="B57" s="253" t="s">
        <v>351</v>
      </c>
      <c r="C57" s="254" t="s">
        <v>1013</v>
      </c>
      <c r="D57" s="254" t="s">
        <v>1014</v>
      </c>
      <c r="E57" s="254" t="s">
        <v>543</v>
      </c>
      <c r="F57" s="358">
        <v>3300000</v>
      </c>
      <c r="G57" s="253">
        <v>98</v>
      </c>
      <c r="H57" s="327" t="s">
        <v>775</v>
      </c>
      <c r="I57" s="229"/>
      <c r="J57" s="229"/>
      <c r="K57" s="229"/>
      <c r="L57" s="229"/>
      <c r="M57" s="229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  <c r="AA57" s="229"/>
      <c r="AB57" s="229"/>
      <c r="AC57" s="229"/>
      <c r="AD57" s="229"/>
      <c r="AE57" s="229"/>
      <c r="AF57" s="229"/>
      <c r="AG57" s="229"/>
      <c r="AH57" s="229"/>
      <c r="AI57" s="229"/>
    </row>
    <row r="58" spans="1:35">
      <c r="A58" s="230">
        <v>44246</v>
      </c>
      <c r="B58" s="253" t="s">
        <v>743</v>
      </c>
      <c r="C58" s="254" t="s">
        <v>1015</v>
      </c>
      <c r="D58" s="254" t="s">
        <v>1016</v>
      </c>
      <c r="E58" s="254" t="s">
        <v>543</v>
      </c>
      <c r="F58" s="358">
        <v>341733</v>
      </c>
      <c r="G58" s="253">
        <v>1865</v>
      </c>
      <c r="H58" s="327" t="s">
        <v>775</v>
      </c>
      <c r="I58" s="229"/>
      <c r="J58" s="229"/>
      <c r="K58" s="229"/>
      <c r="L58" s="229"/>
      <c r="M58" s="229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  <c r="AA58" s="229"/>
      <c r="AB58" s="229"/>
      <c r="AC58" s="229"/>
      <c r="AD58" s="229"/>
      <c r="AE58" s="229"/>
      <c r="AF58" s="229"/>
      <c r="AG58" s="229"/>
      <c r="AH58" s="229"/>
      <c r="AI58" s="229"/>
    </row>
    <row r="59" spans="1:35">
      <c r="A59" s="230">
        <v>44246</v>
      </c>
      <c r="B59" s="253" t="s">
        <v>115</v>
      </c>
      <c r="C59" s="254" t="s">
        <v>1017</v>
      </c>
      <c r="D59" s="254" t="s">
        <v>1018</v>
      </c>
      <c r="E59" s="254" t="s">
        <v>543</v>
      </c>
      <c r="F59" s="358">
        <v>2565250</v>
      </c>
      <c r="G59" s="253">
        <v>234.96</v>
      </c>
      <c r="H59" s="327" t="s">
        <v>775</v>
      </c>
      <c r="I59" s="229"/>
      <c r="J59" s="229"/>
      <c r="K59" s="229"/>
      <c r="L59" s="229"/>
      <c r="M59" s="229"/>
      <c r="N59" s="229"/>
      <c r="O59" s="229"/>
      <c r="P59" s="229"/>
      <c r="Q59" s="229"/>
      <c r="R59" s="229"/>
      <c r="S59" s="229"/>
      <c r="T59" s="229"/>
      <c r="U59" s="229"/>
      <c r="V59" s="229"/>
      <c r="W59" s="229"/>
      <c r="X59" s="229"/>
      <c r="Y59" s="229"/>
      <c r="Z59" s="229"/>
      <c r="AA59" s="229"/>
      <c r="AB59" s="229"/>
      <c r="AC59" s="229"/>
      <c r="AD59" s="229"/>
      <c r="AE59" s="229"/>
      <c r="AF59" s="229"/>
      <c r="AG59" s="229"/>
      <c r="AH59" s="229"/>
      <c r="AI59" s="229"/>
    </row>
    <row r="60" spans="1:35">
      <c r="A60" s="230">
        <v>44246</v>
      </c>
      <c r="B60" s="253" t="s">
        <v>115</v>
      </c>
      <c r="C60" s="254" t="s">
        <v>1017</v>
      </c>
      <c r="D60" s="254" t="s">
        <v>1019</v>
      </c>
      <c r="E60" s="254" t="s">
        <v>543</v>
      </c>
      <c r="F60" s="358">
        <v>4983660</v>
      </c>
      <c r="G60" s="253">
        <v>237.66</v>
      </c>
      <c r="H60" s="327" t="s">
        <v>775</v>
      </c>
      <c r="I60" s="229"/>
      <c r="J60" s="229"/>
      <c r="K60" s="229"/>
      <c r="L60" s="229"/>
      <c r="M60" s="229"/>
      <c r="N60" s="229"/>
      <c r="O60" s="229"/>
      <c r="P60" s="229"/>
      <c r="Q60" s="229"/>
      <c r="R60" s="229"/>
      <c r="S60" s="229"/>
      <c r="T60" s="229"/>
      <c r="U60" s="229"/>
      <c r="V60" s="229"/>
      <c r="W60" s="229"/>
      <c r="X60" s="229"/>
      <c r="Y60" s="229"/>
      <c r="Z60" s="229"/>
      <c r="AA60" s="229"/>
      <c r="AB60" s="229"/>
      <c r="AC60" s="229"/>
      <c r="AD60" s="229"/>
      <c r="AE60" s="229"/>
      <c r="AF60" s="229"/>
      <c r="AG60" s="229"/>
      <c r="AH60" s="229"/>
      <c r="AI60" s="229"/>
    </row>
    <row r="61" spans="1:35">
      <c r="A61" s="230">
        <v>44246</v>
      </c>
      <c r="B61" s="253" t="s">
        <v>115</v>
      </c>
      <c r="C61" s="254" t="s">
        <v>1017</v>
      </c>
      <c r="D61" s="254" t="s">
        <v>1020</v>
      </c>
      <c r="E61" s="254" t="s">
        <v>543</v>
      </c>
      <c r="F61" s="358">
        <v>2972089</v>
      </c>
      <c r="G61" s="253">
        <v>237.18</v>
      </c>
      <c r="H61" s="327" t="s">
        <v>775</v>
      </c>
      <c r="I61" s="229"/>
      <c r="J61" s="229"/>
      <c r="K61" s="229"/>
      <c r="L61" s="229"/>
      <c r="M61" s="229"/>
      <c r="N61" s="229"/>
      <c r="O61" s="229"/>
      <c r="P61" s="229"/>
      <c r="Q61" s="229"/>
      <c r="R61" s="229"/>
      <c r="S61" s="229"/>
      <c r="T61" s="229"/>
      <c r="U61" s="229"/>
      <c r="V61" s="229"/>
      <c r="W61" s="229"/>
      <c r="X61" s="229"/>
      <c r="Y61" s="229"/>
      <c r="Z61" s="229"/>
      <c r="AA61" s="229"/>
      <c r="AB61" s="229"/>
      <c r="AC61" s="229"/>
      <c r="AD61" s="229"/>
      <c r="AE61" s="229"/>
      <c r="AF61" s="229"/>
      <c r="AG61" s="229"/>
      <c r="AH61" s="229"/>
      <c r="AI61" s="229"/>
    </row>
    <row r="62" spans="1:35">
      <c r="A62" s="230">
        <v>44246</v>
      </c>
      <c r="B62" s="253" t="s">
        <v>1021</v>
      </c>
      <c r="C62" s="254" t="s">
        <v>1022</v>
      </c>
      <c r="D62" s="254" t="s">
        <v>846</v>
      </c>
      <c r="E62" s="254" t="s">
        <v>543</v>
      </c>
      <c r="F62" s="358">
        <v>358523</v>
      </c>
      <c r="G62" s="253">
        <v>13.87</v>
      </c>
      <c r="H62" s="327" t="s">
        <v>775</v>
      </c>
      <c r="I62" s="229"/>
      <c r="J62" s="229"/>
      <c r="K62" s="229"/>
      <c r="L62" s="229"/>
      <c r="M62" s="229"/>
      <c r="N62" s="229"/>
      <c r="O62" s="229"/>
      <c r="P62" s="229"/>
      <c r="Q62" s="229"/>
      <c r="R62" s="229"/>
      <c r="S62" s="229"/>
      <c r="T62" s="229"/>
      <c r="U62" s="229"/>
      <c r="V62" s="229"/>
      <c r="W62" s="229"/>
      <c r="X62" s="229"/>
      <c r="Y62" s="229"/>
      <c r="Z62" s="229"/>
      <c r="AA62" s="229"/>
      <c r="AB62" s="229"/>
      <c r="AC62" s="229"/>
      <c r="AD62" s="229"/>
      <c r="AE62" s="229"/>
      <c r="AF62" s="229"/>
      <c r="AG62" s="229"/>
      <c r="AH62" s="229"/>
      <c r="AI62" s="229"/>
    </row>
    <row r="63" spans="1:35">
      <c r="A63" s="230">
        <v>44246</v>
      </c>
      <c r="B63" s="253" t="s">
        <v>1021</v>
      </c>
      <c r="C63" s="254" t="s">
        <v>1022</v>
      </c>
      <c r="D63" s="254" t="s">
        <v>1023</v>
      </c>
      <c r="E63" s="254" t="s">
        <v>543</v>
      </c>
      <c r="F63" s="358">
        <v>1653760</v>
      </c>
      <c r="G63" s="253">
        <v>13.85</v>
      </c>
      <c r="H63" s="327" t="s">
        <v>775</v>
      </c>
      <c r="I63" s="229"/>
      <c r="J63" s="229"/>
      <c r="K63" s="229"/>
      <c r="L63" s="229"/>
      <c r="M63" s="229"/>
      <c r="N63" s="229"/>
      <c r="O63" s="229"/>
      <c r="P63" s="229"/>
      <c r="Q63" s="229"/>
      <c r="R63" s="229"/>
      <c r="S63" s="229"/>
      <c r="T63" s="229"/>
      <c r="U63" s="229"/>
      <c r="V63" s="229"/>
      <c r="W63" s="229"/>
      <c r="X63" s="229"/>
      <c r="Y63" s="229"/>
      <c r="Z63" s="229"/>
      <c r="AA63" s="229"/>
      <c r="AB63" s="229"/>
      <c r="AC63" s="229"/>
      <c r="AD63" s="229"/>
      <c r="AE63" s="229"/>
      <c r="AF63" s="229"/>
      <c r="AG63" s="229"/>
      <c r="AH63" s="229"/>
      <c r="AI63" s="229"/>
    </row>
    <row r="64" spans="1:35">
      <c r="A64" s="230">
        <v>44246</v>
      </c>
      <c r="B64" s="253" t="s">
        <v>1024</v>
      </c>
      <c r="C64" s="254" t="s">
        <v>1025</v>
      </c>
      <c r="D64" s="254" t="s">
        <v>1026</v>
      </c>
      <c r="E64" s="254" t="s">
        <v>543</v>
      </c>
      <c r="F64" s="358">
        <v>600000</v>
      </c>
      <c r="G64" s="253">
        <v>72.5</v>
      </c>
      <c r="H64" s="327" t="s">
        <v>775</v>
      </c>
      <c r="I64" s="229"/>
      <c r="J64" s="229"/>
      <c r="K64" s="229"/>
      <c r="L64" s="229"/>
      <c r="M64" s="229"/>
      <c r="N64" s="229"/>
      <c r="O64" s="229"/>
      <c r="P64" s="229"/>
      <c r="Q64" s="229"/>
      <c r="R64" s="229"/>
      <c r="S64" s="229"/>
      <c r="T64" s="229"/>
      <c r="U64" s="229"/>
      <c r="V64" s="229"/>
      <c r="W64" s="229"/>
      <c r="X64" s="229"/>
      <c r="Y64" s="229"/>
      <c r="Z64" s="229"/>
      <c r="AA64" s="229"/>
      <c r="AB64" s="229"/>
      <c r="AC64" s="229"/>
      <c r="AD64" s="229"/>
      <c r="AE64" s="229"/>
      <c r="AF64" s="229"/>
      <c r="AG64" s="229"/>
      <c r="AH64" s="229"/>
      <c r="AI64" s="229"/>
    </row>
    <row r="65" spans="1:35">
      <c r="A65" s="230">
        <v>44246</v>
      </c>
      <c r="B65" s="253" t="s">
        <v>956</v>
      </c>
      <c r="C65" s="254" t="s">
        <v>957</v>
      </c>
      <c r="D65" s="254" t="s">
        <v>958</v>
      </c>
      <c r="E65" s="254" t="s">
        <v>543</v>
      </c>
      <c r="F65" s="358">
        <v>131365</v>
      </c>
      <c r="G65" s="253">
        <v>155.05000000000001</v>
      </c>
      <c r="H65" s="327" t="s">
        <v>775</v>
      </c>
      <c r="I65" s="229"/>
      <c r="J65" s="229"/>
      <c r="K65" s="229"/>
      <c r="L65" s="229"/>
      <c r="M65" s="229"/>
      <c r="N65" s="229"/>
      <c r="O65" s="229"/>
      <c r="P65" s="229"/>
      <c r="Q65" s="229"/>
      <c r="R65" s="229"/>
      <c r="S65" s="229"/>
      <c r="T65" s="229"/>
      <c r="U65" s="229"/>
      <c r="V65" s="229"/>
      <c r="W65" s="229"/>
      <c r="X65" s="229"/>
      <c r="Y65" s="229"/>
      <c r="Z65" s="229"/>
      <c r="AA65" s="229"/>
      <c r="AB65" s="229"/>
      <c r="AC65" s="229"/>
      <c r="AD65" s="229"/>
      <c r="AE65" s="229"/>
      <c r="AF65" s="229"/>
      <c r="AG65" s="229"/>
      <c r="AH65" s="229"/>
      <c r="AI65" s="229"/>
    </row>
    <row r="66" spans="1:35">
      <c r="A66" s="230">
        <v>44246</v>
      </c>
      <c r="B66" s="253" t="s">
        <v>956</v>
      </c>
      <c r="C66" s="254" t="s">
        <v>957</v>
      </c>
      <c r="D66" s="254" t="s">
        <v>927</v>
      </c>
      <c r="E66" s="254" t="s">
        <v>543</v>
      </c>
      <c r="F66" s="358">
        <v>37542</v>
      </c>
      <c r="G66" s="253">
        <v>161.78</v>
      </c>
      <c r="H66" s="327" t="s">
        <v>775</v>
      </c>
      <c r="I66" s="229"/>
      <c r="J66" s="229"/>
      <c r="K66" s="229"/>
      <c r="L66" s="229"/>
      <c r="M66" s="229"/>
      <c r="N66" s="229"/>
      <c r="O66" s="229"/>
      <c r="P66" s="229"/>
      <c r="Q66" s="229"/>
      <c r="R66" s="229"/>
      <c r="S66" s="229"/>
      <c r="T66" s="229"/>
      <c r="U66" s="229"/>
      <c r="V66" s="229"/>
      <c r="W66" s="229"/>
      <c r="X66" s="229"/>
      <c r="Y66" s="229"/>
      <c r="Z66" s="229"/>
      <c r="AA66" s="229"/>
      <c r="AB66" s="229"/>
      <c r="AC66" s="229"/>
      <c r="AD66" s="229"/>
      <c r="AE66" s="229"/>
      <c r="AF66" s="229"/>
      <c r="AG66" s="229"/>
      <c r="AH66" s="229"/>
      <c r="AI66" s="229"/>
    </row>
    <row r="67" spans="1:35">
      <c r="A67" s="230">
        <v>44246</v>
      </c>
      <c r="B67" s="253" t="s">
        <v>1027</v>
      </c>
      <c r="C67" s="254" t="s">
        <v>1028</v>
      </c>
      <c r="D67" s="254" t="s">
        <v>1029</v>
      </c>
      <c r="E67" s="254" t="s">
        <v>543</v>
      </c>
      <c r="F67" s="358">
        <v>50000</v>
      </c>
      <c r="G67" s="253">
        <v>61.9</v>
      </c>
      <c r="H67" s="327" t="s">
        <v>775</v>
      </c>
      <c r="I67" s="229"/>
      <c r="J67" s="229"/>
      <c r="K67" s="229"/>
      <c r="L67" s="229"/>
      <c r="M67" s="229"/>
      <c r="N67" s="229"/>
      <c r="O67" s="229"/>
      <c r="P67" s="229"/>
      <c r="Q67" s="229"/>
      <c r="R67" s="229"/>
      <c r="S67" s="229"/>
      <c r="T67" s="229"/>
      <c r="U67" s="229"/>
      <c r="V67" s="229"/>
      <c r="W67" s="229"/>
      <c r="X67" s="229"/>
      <c r="Y67" s="229"/>
      <c r="Z67" s="229"/>
      <c r="AA67" s="229"/>
      <c r="AB67" s="229"/>
      <c r="AC67" s="229"/>
      <c r="AD67" s="229"/>
      <c r="AE67" s="229"/>
      <c r="AF67" s="229"/>
      <c r="AG67" s="229"/>
      <c r="AH67" s="229"/>
      <c r="AI67" s="229"/>
    </row>
    <row r="68" spans="1:35">
      <c r="A68" s="230">
        <v>44246</v>
      </c>
      <c r="B68" s="253" t="s">
        <v>1027</v>
      </c>
      <c r="C68" s="254" t="s">
        <v>1028</v>
      </c>
      <c r="D68" s="254" t="s">
        <v>1030</v>
      </c>
      <c r="E68" s="254" t="s">
        <v>543</v>
      </c>
      <c r="F68" s="358">
        <v>100000</v>
      </c>
      <c r="G68" s="253">
        <v>61.5</v>
      </c>
      <c r="H68" s="327" t="s">
        <v>775</v>
      </c>
      <c r="I68" s="229"/>
      <c r="J68" s="229"/>
      <c r="K68" s="229"/>
      <c r="L68" s="229"/>
      <c r="M68" s="229"/>
      <c r="N68" s="229"/>
      <c r="O68" s="229"/>
      <c r="P68" s="229"/>
      <c r="Q68" s="229"/>
      <c r="R68" s="229"/>
      <c r="S68" s="229"/>
      <c r="T68" s="229"/>
      <c r="U68" s="229"/>
      <c r="V68" s="229"/>
      <c r="W68" s="229"/>
      <c r="X68" s="229"/>
      <c r="Y68" s="229"/>
      <c r="Z68" s="229"/>
      <c r="AA68" s="229"/>
      <c r="AB68" s="229"/>
      <c r="AC68" s="229"/>
      <c r="AD68" s="229"/>
      <c r="AE68" s="229"/>
      <c r="AF68" s="229"/>
      <c r="AG68" s="229"/>
      <c r="AH68" s="229"/>
      <c r="AI68" s="229"/>
    </row>
    <row r="69" spans="1:35">
      <c r="A69" s="230">
        <v>44246</v>
      </c>
      <c r="B69" s="253" t="s">
        <v>1027</v>
      </c>
      <c r="C69" s="254" t="s">
        <v>1028</v>
      </c>
      <c r="D69" s="254" t="s">
        <v>1031</v>
      </c>
      <c r="E69" s="254" t="s">
        <v>543</v>
      </c>
      <c r="F69" s="358">
        <v>100000</v>
      </c>
      <c r="G69" s="253">
        <v>61.83</v>
      </c>
      <c r="H69" s="327" t="s">
        <v>775</v>
      </c>
      <c r="I69" s="229"/>
      <c r="J69" s="229"/>
      <c r="K69" s="229"/>
      <c r="L69" s="229"/>
      <c r="M69" s="229"/>
      <c r="N69" s="229"/>
      <c r="O69" s="229"/>
      <c r="P69" s="229"/>
      <c r="Q69" s="229"/>
      <c r="R69" s="229"/>
      <c r="S69" s="229"/>
      <c r="T69" s="229"/>
      <c r="U69" s="229"/>
      <c r="V69" s="229"/>
      <c r="W69" s="229"/>
      <c r="X69" s="229"/>
      <c r="Y69" s="229"/>
      <c r="Z69" s="229"/>
      <c r="AA69" s="229"/>
      <c r="AB69" s="229"/>
      <c r="AC69" s="229"/>
      <c r="AD69" s="229"/>
      <c r="AE69" s="229"/>
      <c r="AF69" s="229"/>
      <c r="AG69" s="229"/>
      <c r="AH69" s="229"/>
      <c r="AI69" s="229"/>
    </row>
    <row r="70" spans="1:35">
      <c r="A70" s="230">
        <v>44246</v>
      </c>
      <c r="B70" s="253" t="s">
        <v>1027</v>
      </c>
      <c r="C70" s="254" t="s">
        <v>1028</v>
      </c>
      <c r="D70" s="254" t="s">
        <v>1032</v>
      </c>
      <c r="E70" s="254" t="s">
        <v>543</v>
      </c>
      <c r="F70" s="358">
        <v>85000</v>
      </c>
      <c r="G70" s="253">
        <v>60.25</v>
      </c>
      <c r="H70" s="327" t="s">
        <v>775</v>
      </c>
      <c r="I70" s="229"/>
      <c r="J70" s="229"/>
      <c r="K70" s="229"/>
      <c r="L70" s="229"/>
      <c r="M70" s="229"/>
      <c r="N70" s="229"/>
      <c r="O70" s="229"/>
      <c r="P70" s="229"/>
      <c r="Q70" s="229"/>
      <c r="R70" s="229"/>
      <c r="S70" s="229"/>
      <c r="T70" s="229"/>
      <c r="U70" s="229"/>
      <c r="V70" s="229"/>
      <c r="W70" s="229"/>
      <c r="X70" s="229"/>
      <c r="Y70" s="229"/>
      <c r="Z70" s="229"/>
      <c r="AA70" s="229"/>
      <c r="AB70" s="229"/>
      <c r="AC70" s="229"/>
      <c r="AD70" s="229"/>
      <c r="AE70" s="229"/>
      <c r="AF70" s="229"/>
      <c r="AG70" s="229"/>
      <c r="AH70" s="229"/>
      <c r="AI70" s="229"/>
    </row>
    <row r="71" spans="1:35">
      <c r="A71" s="230">
        <v>44246</v>
      </c>
      <c r="B71" s="253" t="s">
        <v>1027</v>
      </c>
      <c r="C71" s="254" t="s">
        <v>1028</v>
      </c>
      <c r="D71" s="254" t="s">
        <v>958</v>
      </c>
      <c r="E71" s="254" t="s">
        <v>543</v>
      </c>
      <c r="F71" s="358">
        <v>418740</v>
      </c>
      <c r="G71" s="253">
        <v>61.24</v>
      </c>
      <c r="H71" s="327" t="s">
        <v>775</v>
      </c>
      <c r="I71" s="229"/>
      <c r="J71" s="229"/>
      <c r="K71" s="229"/>
      <c r="L71" s="229"/>
      <c r="M71" s="229"/>
      <c r="N71" s="229"/>
      <c r="O71" s="229"/>
      <c r="P71" s="229"/>
      <c r="Q71" s="229"/>
      <c r="R71" s="229"/>
      <c r="S71" s="229"/>
      <c r="T71" s="229"/>
      <c r="U71" s="229"/>
      <c r="V71" s="229"/>
      <c r="W71" s="229"/>
      <c r="X71" s="229"/>
      <c r="Y71" s="229"/>
      <c r="Z71" s="229"/>
      <c r="AA71" s="229"/>
      <c r="AB71" s="229"/>
      <c r="AC71" s="229"/>
      <c r="AD71" s="229"/>
      <c r="AE71" s="229"/>
      <c r="AF71" s="229"/>
      <c r="AG71" s="229"/>
      <c r="AH71" s="229"/>
      <c r="AI71" s="229"/>
    </row>
    <row r="72" spans="1:35">
      <c r="A72" s="230">
        <v>44246</v>
      </c>
      <c r="B72" s="253" t="s">
        <v>1027</v>
      </c>
      <c r="C72" s="254" t="s">
        <v>1028</v>
      </c>
      <c r="D72" s="254" t="s">
        <v>1033</v>
      </c>
      <c r="E72" s="254" t="s">
        <v>543</v>
      </c>
      <c r="F72" s="358">
        <v>50287</v>
      </c>
      <c r="G72" s="253">
        <v>64.099999999999994</v>
      </c>
      <c r="H72" s="327" t="s">
        <v>775</v>
      </c>
      <c r="I72" s="229"/>
      <c r="J72" s="229"/>
      <c r="K72" s="229"/>
      <c r="L72" s="229"/>
      <c r="M72" s="229"/>
      <c r="N72" s="229"/>
      <c r="O72" s="229"/>
      <c r="P72" s="229"/>
      <c r="Q72" s="229"/>
      <c r="R72" s="229"/>
      <c r="S72" s="229"/>
      <c r="T72" s="229"/>
      <c r="U72" s="229"/>
      <c r="V72" s="229"/>
      <c r="W72" s="229"/>
      <c r="X72" s="229"/>
      <c r="Y72" s="229"/>
      <c r="Z72" s="229"/>
      <c r="AA72" s="229"/>
      <c r="AB72" s="229"/>
      <c r="AC72" s="229"/>
      <c r="AD72" s="229"/>
      <c r="AE72" s="229"/>
      <c r="AF72" s="229"/>
      <c r="AG72" s="229"/>
      <c r="AH72" s="229"/>
      <c r="AI72" s="229"/>
    </row>
    <row r="73" spans="1:35">
      <c r="A73" s="230">
        <v>44246</v>
      </c>
      <c r="B73" s="253" t="s">
        <v>1034</v>
      </c>
      <c r="C73" s="254" t="s">
        <v>1035</v>
      </c>
      <c r="D73" s="254" t="s">
        <v>1036</v>
      </c>
      <c r="E73" s="254" t="s">
        <v>543</v>
      </c>
      <c r="F73" s="358">
        <v>5000</v>
      </c>
      <c r="G73" s="253">
        <v>83.15</v>
      </c>
      <c r="H73" s="327" t="s">
        <v>775</v>
      </c>
      <c r="I73" s="229"/>
      <c r="J73" s="229"/>
      <c r="K73" s="229"/>
      <c r="L73" s="229"/>
      <c r="M73" s="229"/>
      <c r="N73" s="229"/>
      <c r="O73" s="229"/>
      <c r="P73" s="229"/>
      <c r="Q73" s="229"/>
      <c r="R73" s="229"/>
      <c r="S73" s="229"/>
      <c r="T73" s="229"/>
      <c r="U73" s="229"/>
      <c r="V73" s="229"/>
      <c r="W73" s="229"/>
      <c r="X73" s="229"/>
      <c r="Y73" s="229"/>
      <c r="Z73" s="229"/>
      <c r="AA73" s="229"/>
      <c r="AB73" s="229"/>
      <c r="AC73" s="229"/>
      <c r="AD73" s="229"/>
      <c r="AE73" s="229"/>
      <c r="AF73" s="229"/>
      <c r="AG73" s="229"/>
      <c r="AH73" s="229"/>
      <c r="AI73" s="229"/>
    </row>
    <row r="74" spans="1:35">
      <c r="A74" s="230">
        <v>44246</v>
      </c>
      <c r="B74" s="253" t="s">
        <v>1037</v>
      </c>
      <c r="C74" s="254" t="s">
        <v>1038</v>
      </c>
      <c r="D74" s="254" t="s">
        <v>954</v>
      </c>
      <c r="E74" s="254" t="s">
        <v>543</v>
      </c>
      <c r="F74" s="358">
        <v>518230</v>
      </c>
      <c r="G74" s="253">
        <v>105.4</v>
      </c>
      <c r="H74" s="327" t="s">
        <v>775</v>
      </c>
      <c r="I74" s="229"/>
      <c r="J74" s="229"/>
      <c r="K74" s="229"/>
      <c r="L74" s="229"/>
      <c r="M74" s="229"/>
      <c r="N74" s="229"/>
      <c r="O74" s="229"/>
      <c r="P74" s="229"/>
      <c r="Q74" s="229"/>
      <c r="R74" s="229"/>
      <c r="S74" s="229"/>
      <c r="T74" s="229"/>
      <c r="U74" s="229"/>
      <c r="V74" s="229"/>
      <c r="W74" s="229"/>
      <c r="X74" s="229"/>
      <c r="Y74" s="229"/>
      <c r="Z74" s="229"/>
      <c r="AA74" s="229"/>
      <c r="AB74" s="229"/>
      <c r="AC74" s="229"/>
      <c r="AD74" s="229"/>
      <c r="AE74" s="229"/>
      <c r="AF74" s="229"/>
      <c r="AG74" s="229"/>
      <c r="AH74" s="229"/>
      <c r="AI74" s="229"/>
    </row>
    <row r="75" spans="1:35">
      <c r="A75" s="230">
        <v>44246</v>
      </c>
      <c r="B75" s="253" t="s">
        <v>960</v>
      </c>
      <c r="C75" s="254" t="s">
        <v>961</v>
      </c>
      <c r="D75" s="254" t="s">
        <v>962</v>
      </c>
      <c r="E75" s="254" t="s">
        <v>543</v>
      </c>
      <c r="F75" s="358">
        <v>157000</v>
      </c>
      <c r="G75" s="253">
        <v>8.33</v>
      </c>
      <c r="H75" s="327" t="s">
        <v>775</v>
      </c>
      <c r="I75" s="229"/>
      <c r="J75" s="229"/>
      <c r="K75" s="229"/>
      <c r="L75" s="229"/>
      <c r="M75" s="229"/>
      <c r="N75" s="229"/>
      <c r="O75" s="229"/>
      <c r="P75" s="229"/>
      <c r="Q75" s="229"/>
      <c r="R75" s="229"/>
      <c r="S75" s="229"/>
      <c r="T75" s="229"/>
      <c r="U75" s="229"/>
      <c r="V75" s="229"/>
      <c r="W75" s="229"/>
      <c r="X75" s="229"/>
      <c r="Y75" s="229"/>
      <c r="Z75" s="229"/>
      <c r="AA75" s="229"/>
      <c r="AB75" s="229"/>
      <c r="AC75" s="229"/>
      <c r="AD75" s="229"/>
      <c r="AE75" s="229"/>
      <c r="AF75" s="229"/>
      <c r="AG75" s="229"/>
      <c r="AH75" s="229"/>
      <c r="AI75" s="229"/>
    </row>
    <row r="76" spans="1:35">
      <c r="A76" s="230">
        <v>44246</v>
      </c>
      <c r="B76" s="253" t="s">
        <v>473</v>
      </c>
      <c r="C76" s="254" t="s">
        <v>1039</v>
      </c>
      <c r="D76" s="254" t="s">
        <v>1018</v>
      </c>
      <c r="E76" s="254" t="s">
        <v>543</v>
      </c>
      <c r="F76" s="358">
        <v>755479</v>
      </c>
      <c r="G76" s="253">
        <v>365.25</v>
      </c>
      <c r="H76" s="327" t="s">
        <v>775</v>
      </c>
      <c r="I76" s="229"/>
      <c r="J76" s="229"/>
      <c r="K76" s="229"/>
      <c r="L76" s="229"/>
      <c r="M76" s="229"/>
      <c r="N76" s="229"/>
      <c r="O76" s="229"/>
      <c r="P76" s="229"/>
      <c r="Q76" s="229"/>
      <c r="R76" s="229"/>
      <c r="S76" s="229"/>
      <c r="T76" s="229"/>
      <c r="U76" s="229"/>
      <c r="V76" s="229"/>
      <c r="W76" s="229"/>
      <c r="X76" s="229"/>
      <c r="Y76" s="229"/>
      <c r="Z76" s="229"/>
      <c r="AA76" s="229"/>
      <c r="AB76" s="229"/>
      <c r="AC76" s="229"/>
      <c r="AD76" s="229"/>
      <c r="AE76" s="229"/>
      <c r="AF76" s="229"/>
      <c r="AG76" s="229"/>
      <c r="AH76" s="229"/>
      <c r="AI76" s="229"/>
    </row>
    <row r="77" spans="1:35">
      <c r="A77" s="230">
        <v>44246</v>
      </c>
      <c r="B77" s="253" t="s">
        <v>473</v>
      </c>
      <c r="C77" s="254" t="s">
        <v>1039</v>
      </c>
      <c r="D77" s="254" t="s">
        <v>928</v>
      </c>
      <c r="E77" s="254" t="s">
        <v>543</v>
      </c>
      <c r="F77" s="358">
        <v>398483</v>
      </c>
      <c r="G77" s="253">
        <v>365.36</v>
      </c>
      <c r="H77" s="327" t="s">
        <v>775</v>
      </c>
      <c r="I77" s="229"/>
      <c r="J77" s="229"/>
      <c r="K77" s="229"/>
      <c r="L77" s="229"/>
      <c r="M77" s="229"/>
      <c r="N77" s="229"/>
      <c r="O77" s="229"/>
      <c r="P77" s="229"/>
      <c r="Q77" s="229"/>
      <c r="R77" s="229"/>
      <c r="S77" s="229"/>
      <c r="T77" s="229"/>
      <c r="U77" s="229"/>
      <c r="V77" s="229"/>
      <c r="W77" s="229"/>
      <c r="X77" s="229"/>
      <c r="Y77" s="229"/>
      <c r="Z77" s="229"/>
      <c r="AA77" s="229"/>
      <c r="AB77" s="229"/>
      <c r="AC77" s="229"/>
      <c r="AD77" s="229"/>
      <c r="AE77" s="229"/>
      <c r="AF77" s="229"/>
      <c r="AG77" s="229"/>
      <c r="AH77" s="229"/>
      <c r="AI77" s="229"/>
    </row>
    <row r="78" spans="1:35">
      <c r="A78" s="230">
        <v>44246</v>
      </c>
      <c r="B78" s="253" t="s">
        <v>473</v>
      </c>
      <c r="C78" s="254" t="s">
        <v>1039</v>
      </c>
      <c r="D78" s="254" t="s">
        <v>927</v>
      </c>
      <c r="E78" s="254" t="s">
        <v>543</v>
      </c>
      <c r="F78" s="358">
        <v>573177</v>
      </c>
      <c r="G78" s="253">
        <v>365.34</v>
      </c>
      <c r="H78" s="327" t="s">
        <v>775</v>
      </c>
      <c r="I78" s="229"/>
      <c r="J78" s="229"/>
      <c r="K78" s="229"/>
      <c r="L78" s="229"/>
      <c r="M78" s="229"/>
      <c r="N78" s="229"/>
      <c r="O78" s="229"/>
      <c r="P78" s="229"/>
      <c r="Q78" s="229"/>
      <c r="R78" s="229"/>
      <c r="S78" s="229"/>
      <c r="T78" s="229"/>
      <c r="U78" s="229"/>
      <c r="V78" s="229"/>
      <c r="W78" s="229"/>
      <c r="X78" s="229"/>
      <c r="Y78" s="229"/>
      <c r="Z78" s="229"/>
      <c r="AA78" s="229"/>
      <c r="AB78" s="229"/>
      <c r="AC78" s="229"/>
      <c r="AD78" s="229"/>
      <c r="AE78" s="229"/>
      <c r="AF78" s="229"/>
      <c r="AG78" s="229"/>
      <c r="AH78" s="229"/>
      <c r="AI78" s="229"/>
    </row>
    <row r="79" spans="1:35">
      <c r="A79" s="230">
        <v>44246</v>
      </c>
      <c r="B79" s="253" t="s">
        <v>1040</v>
      </c>
      <c r="C79" s="254" t="s">
        <v>1041</v>
      </c>
      <c r="D79" s="254" t="s">
        <v>1042</v>
      </c>
      <c r="E79" s="254" t="s">
        <v>543</v>
      </c>
      <c r="F79" s="358">
        <v>45000</v>
      </c>
      <c r="G79" s="253">
        <v>40.47</v>
      </c>
      <c r="H79" s="327" t="s">
        <v>775</v>
      </c>
      <c r="I79" s="229"/>
      <c r="J79" s="229"/>
      <c r="K79" s="229"/>
      <c r="L79" s="229"/>
      <c r="M79" s="229"/>
      <c r="N79" s="229"/>
      <c r="O79" s="229"/>
      <c r="P79" s="229"/>
      <c r="Q79" s="229"/>
      <c r="R79" s="229"/>
      <c r="S79" s="229"/>
      <c r="T79" s="229"/>
      <c r="U79" s="229"/>
      <c r="V79" s="229"/>
      <c r="W79" s="229"/>
      <c r="X79" s="229"/>
      <c r="Y79" s="229"/>
      <c r="Z79" s="229"/>
      <c r="AA79" s="229"/>
      <c r="AB79" s="229"/>
      <c r="AC79" s="229"/>
      <c r="AD79" s="229"/>
      <c r="AE79" s="229"/>
      <c r="AF79" s="229"/>
      <c r="AG79" s="229"/>
      <c r="AH79" s="229"/>
      <c r="AI79" s="229"/>
    </row>
    <row r="80" spans="1:35">
      <c r="A80" s="230">
        <v>44246</v>
      </c>
      <c r="B80" s="253" t="s">
        <v>178</v>
      </c>
      <c r="C80" s="254" t="s">
        <v>1043</v>
      </c>
      <c r="D80" s="254" t="s">
        <v>1020</v>
      </c>
      <c r="E80" s="254" t="s">
        <v>543</v>
      </c>
      <c r="F80" s="358">
        <v>1348933</v>
      </c>
      <c r="G80" s="253">
        <v>611.83000000000004</v>
      </c>
      <c r="H80" s="327" t="s">
        <v>775</v>
      </c>
      <c r="I80" s="229"/>
      <c r="J80" s="229"/>
      <c r="K80" s="229"/>
      <c r="L80" s="229"/>
      <c r="M80" s="229"/>
      <c r="N80" s="229"/>
      <c r="O80" s="229"/>
      <c r="P80" s="229"/>
      <c r="Q80" s="229"/>
      <c r="R80" s="229"/>
      <c r="S80" s="229"/>
      <c r="T80" s="229"/>
      <c r="U80" s="229"/>
      <c r="V80" s="229"/>
      <c r="W80" s="229"/>
      <c r="X80" s="229"/>
      <c r="Y80" s="229"/>
      <c r="Z80" s="229"/>
      <c r="AA80" s="229"/>
      <c r="AB80" s="229"/>
      <c r="AC80" s="229"/>
      <c r="AD80" s="229"/>
      <c r="AE80" s="229"/>
      <c r="AF80" s="229"/>
      <c r="AG80" s="229"/>
      <c r="AH80" s="229"/>
      <c r="AI80" s="229"/>
    </row>
    <row r="81" spans="1:35">
      <c r="A81" s="230">
        <v>44246</v>
      </c>
      <c r="B81" s="568" t="s">
        <v>178</v>
      </c>
      <c r="C81" s="231" t="s">
        <v>1043</v>
      </c>
      <c r="D81" s="231" t="s">
        <v>1018</v>
      </c>
      <c r="E81" s="254" t="s">
        <v>543</v>
      </c>
      <c r="F81" s="358">
        <v>1489353</v>
      </c>
      <c r="G81" s="253">
        <v>613.19000000000005</v>
      </c>
      <c r="H81" s="327" t="s">
        <v>775</v>
      </c>
      <c r="I81" s="229"/>
      <c r="J81" s="229"/>
      <c r="K81" s="229"/>
      <c r="L81" s="229"/>
      <c r="M81" s="229"/>
      <c r="N81" s="229"/>
      <c r="O81" s="229"/>
      <c r="P81" s="229"/>
      <c r="Q81" s="229"/>
      <c r="R81" s="229"/>
      <c r="S81" s="229"/>
      <c r="T81" s="229"/>
      <c r="U81" s="229"/>
      <c r="V81" s="229"/>
      <c r="W81" s="229"/>
      <c r="X81" s="229"/>
      <c r="Y81" s="229"/>
      <c r="Z81" s="229"/>
      <c r="AA81" s="229"/>
      <c r="AB81" s="229"/>
      <c r="AC81" s="229"/>
      <c r="AD81" s="229"/>
      <c r="AE81" s="229"/>
      <c r="AF81" s="229"/>
      <c r="AG81" s="229"/>
      <c r="AH81" s="229"/>
      <c r="AI81" s="229"/>
    </row>
    <row r="82" spans="1:35">
      <c r="A82" s="230">
        <v>44246</v>
      </c>
      <c r="B82" s="253" t="s">
        <v>1010</v>
      </c>
      <c r="C82" s="254" t="s">
        <v>1011</v>
      </c>
      <c r="D82" s="254" t="s">
        <v>846</v>
      </c>
      <c r="E82" s="254" t="s">
        <v>544</v>
      </c>
      <c r="F82" s="358">
        <v>92000</v>
      </c>
      <c r="G82" s="253">
        <v>31</v>
      </c>
      <c r="H82" s="327" t="s">
        <v>775</v>
      </c>
      <c r="I82" s="229"/>
      <c r="J82" s="229"/>
      <c r="K82" s="229"/>
      <c r="L82" s="229"/>
      <c r="M82" s="229"/>
      <c r="N82" s="229"/>
      <c r="O82" s="229"/>
      <c r="P82" s="229"/>
      <c r="Q82" s="229"/>
      <c r="R82" s="229"/>
      <c r="S82" s="229"/>
      <c r="T82" s="229"/>
      <c r="U82" s="229"/>
      <c r="V82" s="229"/>
      <c r="W82" s="229"/>
      <c r="X82" s="229"/>
      <c r="Y82" s="229"/>
      <c r="Z82" s="229"/>
      <c r="AA82" s="229"/>
      <c r="AB82" s="229"/>
      <c r="AC82" s="229"/>
      <c r="AD82" s="229"/>
      <c r="AE82" s="229"/>
      <c r="AF82" s="229"/>
      <c r="AG82" s="229"/>
      <c r="AH82" s="229"/>
      <c r="AI82" s="229"/>
    </row>
    <row r="83" spans="1:35">
      <c r="A83" s="230">
        <v>44246</v>
      </c>
      <c r="B83" s="253" t="s">
        <v>951</v>
      </c>
      <c r="C83" s="254" t="s">
        <v>952</v>
      </c>
      <c r="D83" s="254" t="s">
        <v>953</v>
      </c>
      <c r="E83" s="254" t="s">
        <v>544</v>
      </c>
      <c r="F83" s="358">
        <v>2338</v>
      </c>
      <c r="G83" s="253">
        <v>51.55</v>
      </c>
      <c r="H83" s="327" t="s">
        <v>775</v>
      </c>
      <c r="I83" s="229"/>
      <c r="J83" s="229"/>
      <c r="K83" s="229"/>
      <c r="L83" s="229"/>
      <c r="M83" s="229"/>
      <c r="N83" s="229"/>
      <c r="O83" s="229"/>
      <c r="P83" s="229"/>
      <c r="Q83" s="229"/>
      <c r="R83" s="229"/>
      <c r="S83" s="229"/>
      <c r="T83" s="229"/>
      <c r="U83" s="229"/>
      <c r="V83" s="229"/>
      <c r="W83" s="229"/>
      <c r="X83" s="229"/>
      <c r="Y83" s="229"/>
      <c r="Z83" s="229"/>
      <c r="AA83" s="229"/>
      <c r="AB83" s="229"/>
      <c r="AC83" s="229"/>
      <c r="AD83" s="229"/>
      <c r="AE83" s="229"/>
      <c r="AF83" s="229"/>
      <c r="AG83" s="229"/>
      <c r="AH83" s="229"/>
      <c r="AI83" s="229"/>
    </row>
    <row r="84" spans="1:35">
      <c r="A84" s="230">
        <v>44246</v>
      </c>
      <c r="B84" s="253" t="s">
        <v>351</v>
      </c>
      <c r="C84" s="254" t="s">
        <v>1013</v>
      </c>
      <c r="D84" s="254" t="s">
        <v>1044</v>
      </c>
      <c r="E84" s="254" t="s">
        <v>544</v>
      </c>
      <c r="F84" s="358">
        <v>3300000</v>
      </c>
      <c r="G84" s="253">
        <v>98</v>
      </c>
      <c r="H84" s="327" t="s">
        <v>775</v>
      </c>
      <c r="I84" s="229"/>
      <c r="J84" s="229"/>
      <c r="K84" s="229"/>
      <c r="L84" s="229"/>
      <c r="M84" s="229"/>
      <c r="N84" s="229"/>
      <c r="O84" s="229"/>
      <c r="P84" s="229"/>
      <c r="Q84" s="229"/>
      <c r="R84" s="229"/>
      <c r="S84" s="229"/>
      <c r="T84" s="229"/>
      <c r="U84" s="229"/>
      <c r="V84" s="229"/>
      <c r="W84" s="229"/>
      <c r="X84" s="229"/>
      <c r="Y84" s="229"/>
      <c r="Z84" s="229"/>
      <c r="AA84" s="229"/>
      <c r="AB84" s="229"/>
      <c r="AC84" s="229"/>
      <c r="AD84" s="229"/>
      <c r="AE84" s="229"/>
      <c r="AF84" s="229"/>
      <c r="AG84" s="229"/>
      <c r="AH84" s="229"/>
      <c r="AI84" s="229"/>
    </row>
    <row r="85" spans="1:35">
      <c r="A85" s="230">
        <v>44246</v>
      </c>
      <c r="B85" s="253" t="s">
        <v>743</v>
      </c>
      <c r="C85" s="254" t="s">
        <v>1015</v>
      </c>
      <c r="D85" s="254" t="s">
        <v>1045</v>
      </c>
      <c r="E85" s="254" t="s">
        <v>544</v>
      </c>
      <c r="F85" s="358">
        <v>400000</v>
      </c>
      <c r="G85" s="253">
        <v>1865</v>
      </c>
      <c r="H85" s="327" t="s">
        <v>775</v>
      </c>
      <c r="I85" s="229"/>
      <c r="J85" s="229"/>
      <c r="K85" s="229"/>
      <c r="L85" s="229"/>
      <c r="M85" s="229"/>
      <c r="N85" s="229"/>
      <c r="O85" s="229"/>
      <c r="P85" s="229"/>
      <c r="Q85" s="229"/>
      <c r="R85" s="229"/>
      <c r="S85" s="229"/>
      <c r="T85" s="229"/>
      <c r="U85" s="229"/>
      <c r="V85" s="229"/>
      <c r="W85" s="229"/>
      <c r="X85" s="229"/>
      <c r="Y85" s="229"/>
      <c r="Z85" s="229"/>
      <c r="AA85" s="229"/>
      <c r="AB85" s="229"/>
      <c r="AC85" s="229"/>
      <c r="AD85" s="229"/>
      <c r="AE85" s="229"/>
      <c r="AF85" s="229"/>
      <c r="AG85" s="229"/>
      <c r="AH85" s="229"/>
      <c r="AI85" s="229"/>
    </row>
    <row r="86" spans="1:35">
      <c r="A86" s="230">
        <v>44246</v>
      </c>
      <c r="B86" s="253" t="s">
        <v>115</v>
      </c>
      <c r="C86" s="254" t="s">
        <v>1017</v>
      </c>
      <c r="D86" s="254" t="s">
        <v>1018</v>
      </c>
      <c r="E86" s="254" t="s">
        <v>544</v>
      </c>
      <c r="F86" s="358">
        <v>2541214</v>
      </c>
      <c r="G86" s="253">
        <v>235.36</v>
      </c>
      <c r="H86" s="327" t="s">
        <v>775</v>
      </c>
      <c r="I86" s="229"/>
      <c r="J86" s="229"/>
      <c r="K86" s="229"/>
      <c r="L86" s="229"/>
      <c r="M86" s="229"/>
      <c r="N86" s="229"/>
      <c r="O86" s="229"/>
      <c r="P86" s="229"/>
      <c r="Q86" s="229"/>
      <c r="R86" s="229"/>
      <c r="S86" s="229"/>
      <c r="T86" s="229"/>
      <c r="U86" s="229"/>
      <c r="V86" s="229"/>
      <c r="W86" s="229"/>
      <c r="X86" s="229"/>
      <c r="Y86" s="229"/>
      <c r="Z86" s="229"/>
      <c r="AA86" s="229"/>
      <c r="AB86" s="229"/>
      <c r="AC86" s="229"/>
      <c r="AD86" s="229"/>
      <c r="AE86" s="229"/>
      <c r="AF86" s="229"/>
      <c r="AG86" s="229"/>
      <c r="AH86" s="229"/>
      <c r="AI86" s="229"/>
    </row>
    <row r="87" spans="1:35">
      <c r="A87" s="230">
        <v>44246</v>
      </c>
      <c r="B87" s="253" t="s">
        <v>115</v>
      </c>
      <c r="C87" s="254" t="s">
        <v>1017</v>
      </c>
      <c r="D87" s="254" t="s">
        <v>1020</v>
      </c>
      <c r="E87" s="254" t="s">
        <v>544</v>
      </c>
      <c r="F87" s="358">
        <v>2986985</v>
      </c>
      <c r="G87" s="253">
        <v>237.75</v>
      </c>
      <c r="H87" s="327" t="s">
        <v>775</v>
      </c>
      <c r="I87" s="229"/>
      <c r="J87" s="229"/>
      <c r="K87" s="229"/>
      <c r="L87" s="229"/>
      <c r="M87" s="229"/>
      <c r="N87" s="229"/>
      <c r="O87" s="229"/>
      <c r="P87" s="229"/>
      <c r="Q87" s="229"/>
      <c r="R87" s="229"/>
      <c r="S87" s="229"/>
      <c r="T87" s="229"/>
      <c r="U87" s="229"/>
      <c r="V87" s="229"/>
      <c r="W87" s="229"/>
      <c r="X87" s="229"/>
      <c r="Y87" s="229"/>
      <c r="Z87" s="229"/>
      <c r="AA87" s="229"/>
      <c r="AB87" s="229"/>
      <c r="AC87" s="229"/>
      <c r="AD87" s="229"/>
      <c r="AE87" s="229"/>
      <c r="AF87" s="229"/>
      <c r="AG87" s="229"/>
      <c r="AH87" s="229"/>
      <c r="AI87" s="229"/>
    </row>
    <row r="88" spans="1:35">
      <c r="A88" s="230">
        <v>44246</v>
      </c>
      <c r="B88" s="253" t="s">
        <v>115</v>
      </c>
      <c r="C88" s="254" t="s">
        <v>1017</v>
      </c>
      <c r="D88" s="254" t="s">
        <v>1019</v>
      </c>
      <c r="E88" s="254" t="s">
        <v>544</v>
      </c>
      <c r="F88" s="358">
        <v>4983660</v>
      </c>
      <c r="G88" s="253">
        <v>237.74</v>
      </c>
      <c r="H88" s="327" t="s">
        <v>775</v>
      </c>
      <c r="I88" s="229"/>
      <c r="J88" s="229"/>
      <c r="K88" s="229"/>
      <c r="L88" s="229"/>
      <c r="M88" s="229"/>
      <c r="N88" s="229"/>
      <c r="O88" s="229"/>
      <c r="P88" s="229"/>
      <c r="Q88" s="229"/>
      <c r="R88" s="229"/>
      <c r="S88" s="229"/>
      <c r="T88" s="229"/>
      <c r="U88" s="229"/>
      <c r="V88" s="229"/>
      <c r="W88" s="229"/>
      <c r="X88" s="229"/>
      <c r="Y88" s="229"/>
      <c r="Z88" s="229"/>
      <c r="AA88" s="229"/>
      <c r="AB88" s="229"/>
      <c r="AC88" s="229"/>
      <c r="AD88" s="229"/>
      <c r="AE88" s="229"/>
      <c r="AF88" s="229"/>
      <c r="AG88" s="229"/>
      <c r="AH88" s="229"/>
      <c r="AI88" s="229"/>
    </row>
    <row r="89" spans="1:35">
      <c r="A89" s="230">
        <v>44246</v>
      </c>
      <c r="B89" s="253" t="s">
        <v>1021</v>
      </c>
      <c r="C89" s="254" t="s">
        <v>1022</v>
      </c>
      <c r="D89" s="254" t="s">
        <v>846</v>
      </c>
      <c r="E89" s="254" t="s">
        <v>544</v>
      </c>
      <c r="F89" s="358">
        <v>741827</v>
      </c>
      <c r="G89" s="253">
        <v>13.86</v>
      </c>
      <c r="H89" s="327" t="s">
        <v>775</v>
      </c>
      <c r="I89" s="229"/>
      <c r="J89" s="229"/>
      <c r="K89" s="229"/>
      <c r="L89" s="229"/>
      <c r="M89" s="229"/>
      <c r="N89" s="229"/>
      <c r="O89" s="229"/>
      <c r="P89" s="229"/>
      <c r="Q89" s="229"/>
      <c r="R89" s="229"/>
      <c r="S89" s="229"/>
      <c r="T89" s="229"/>
      <c r="U89" s="229"/>
      <c r="V89" s="229"/>
      <c r="W89" s="229"/>
      <c r="X89" s="229"/>
      <c r="Y89" s="229"/>
      <c r="Z89" s="229"/>
      <c r="AA89" s="229"/>
      <c r="AB89" s="229"/>
      <c r="AC89" s="229"/>
      <c r="AD89" s="229"/>
      <c r="AE89" s="229"/>
      <c r="AF89" s="229"/>
      <c r="AG89" s="229"/>
      <c r="AH89" s="229"/>
      <c r="AI89" s="229"/>
    </row>
    <row r="90" spans="1:35">
      <c r="A90" s="230">
        <v>44246</v>
      </c>
      <c r="B90" s="253" t="s">
        <v>1021</v>
      </c>
      <c r="C90" s="254" t="s">
        <v>1022</v>
      </c>
      <c r="D90" s="254" t="s">
        <v>1023</v>
      </c>
      <c r="E90" s="254" t="s">
        <v>544</v>
      </c>
      <c r="F90" s="358">
        <v>1452519</v>
      </c>
      <c r="G90" s="253">
        <v>13.9</v>
      </c>
      <c r="H90" s="327" t="s">
        <v>775</v>
      </c>
      <c r="I90" s="229"/>
      <c r="J90" s="229"/>
      <c r="K90" s="229"/>
      <c r="L90" s="229"/>
      <c r="M90" s="229"/>
      <c r="N90" s="229"/>
      <c r="O90" s="229"/>
      <c r="P90" s="229"/>
      <c r="Q90" s="229"/>
      <c r="R90" s="229"/>
      <c r="S90" s="229"/>
      <c r="T90" s="229"/>
      <c r="U90" s="229"/>
      <c r="V90" s="229"/>
      <c r="W90" s="229"/>
      <c r="X90" s="229"/>
      <c r="Y90" s="229"/>
      <c r="Z90" s="229"/>
      <c r="AA90" s="229"/>
      <c r="AB90" s="229"/>
      <c r="AC90" s="229"/>
      <c r="AD90" s="229"/>
      <c r="AE90" s="229"/>
      <c r="AF90" s="229"/>
      <c r="AG90" s="229"/>
      <c r="AH90" s="229"/>
      <c r="AI90" s="229"/>
    </row>
    <row r="91" spans="1:35">
      <c r="A91" s="230">
        <v>44246</v>
      </c>
      <c r="B91" s="253" t="s">
        <v>1021</v>
      </c>
      <c r="C91" s="254" t="s">
        <v>1022</v>
      </c>
      <c r="D91" s="254" t="s">
        <v>1046</v>
      </c>
      <c r="E91" s="254" t="s">
        <v>544</v>
      </c>
      <c r="F91" s="358">
        <v>500000</v>
      </c>
      <c r="G91" s="253">
        <v>13.87</v>
      </c>
      <c r="H91" s="327" t="s">
        <v>775</v>
      </c>
      <c r="I91" s="229"/>
      <c r="J91" s="229"/>
      <c r="K91" s="229"/>
      <c r="L91" s="229"/>
      <c r="M91" s="229"/>
      <c r="N91" s="229"/>
      <c r="O91" s="229"/>
      <c r="P91" s="229"/>
      <c r="Q91" s="229"/>
      <c r="R91" s="229"/>
      <c r="S91" s="229"/>
      <c r="T91" s="229"/>
      <c r="U91" s="229"/>
      <c r="V91" s="229"/>
      <c r="W91" s="229"/>
      <c r="X91" s="229"/>
      <c r="Y91" s="229"/>
      <c r="Z91" s="229"/>
      <c r="AA91" s="229"/>
      <c r="AB91" s="229"/>
      <c r="AC91" s="229"/>
      <c r="AD91" s="229"/>
      <c r="AE91" s="229"/>
      <c r="AF91" s="229"/>
      <c r="AG91" s="229"/>
      <c r="AH91" s="229"/>
      <c r="AI91" s="229"/>
    </row>
    <row r="92" spans="1:35">
      <c r="A92" s="230">
        <v>44246</v>
      </c>
      <c r="B92" s="253" t="s">
        <v>956</v>
      </c>
      <c r="C92" s="254" t="s">
        <v>957</v>
      </c>
      <c r="D92" s="254" t="s">
        <v>927</v>
      </c>
      <c r="E92" s="254" t="s">
        <v>544</v>
      </c>
      <c r="F92" s="358">
        <v>37542</v>
      </c>
      <c r="G92" s="253">
        <v>162.09</v>
      </c>
      <c r="H92" s="327" t="s">
        <v>775</v>
      </c>
      <c r="I92" s="229"/>
      <c r="J92" s="229"/>
      <c r="K92" s="229"/>
      <c r="L92" s="229"/>
      <c r="M92" s="229"/>
      <c r="N92" s="229"/>
      <c r="O92" s="229"/>
      <c r="P92" s="229"/>
      <c r="Q92" s="229"/>
      <c r="R92" s="229"/>
      <c r="S92" s="229"/>
      <c r="T92" s="229"/>
      <c r="U92" s="229"/>
      <c r="V92" s="229"/>
      <c r="W92" s="229"/>
      <c r="X92" s="229"/>
      <c r="Y92" s="229"/>
      <c r="Z92" s="229"/>
      <c r="AA92" s="229"/>
      <c r="AB92" s="229"/>
      <c r="AC92" s="229"/>
      <c r="AD92" s="229"/>
      <c r="AE92" s="229"/>
      <c r="AF92" s="229"/>
      <c r="AG92" s="229"/>
      <c r="AH92" s="229"/>
      <c r="AI92" s="229"/>
    </row>
    <row r="93" spans="1:35">
      <c r="A93" s="230">
        <v>44246</v>
      </c>
      <c r="B93" s="253" t="s">
        <v>956</v>
      </c>
      <c r="C93" s="254" t="s">
        <v>957</v>
      </c>
      <c r="D93" s="254" t="s">
        <v>958</v>
      </c>
      <c r="E93" s="254" t="s">
        <v>544</v>
      </c>
      <c r="F93" s="358">
        <v>131365</v>
      </c>
      <c r="G93" s="253">
        <v>166.54</v>
      </c>
      <c r="H93" s="327" t="s">
        <v>775</v>
      </c>
      <c r="I93" s="229"/>
      <c r="J93" s="229"/>
      <c r="K93" s="229"/>
      <c r="L93" s="229"/>
      <c r="M93" s="229"/>
      <c r="N93" s="229"/>
      <c r="O93" s="229"/>
      <c r="P93" s="229"/>
      <c r="Q93" s="229"/>
      <c r="R93" s="229"/>
      <c r="S93" s="229"/>
      <c r="T93" s="229"/>
      <c r="U93" s="229"/>
      <c r="V93" s="229"/>
      <c r="W93" s="229"/>
      <c r="X93" s="229"/>
      <c r="Y93" s="229"/>
      <c r="Z93" s="229"/>
      <c r="AA93" s="229"/>
      <c r="AB93" s="229"/>
      <c r="AC93" s="229"/>
      <c r="AD93" s="229"/>
      <c r="AE93" s="229"/>
      <c r="AF93" s="229"/>
      <c r="AG93" s="229"/>
      <c r="AH93" s="229"/>
      <c r="AI93" s="229"/>
    </row>
    <row r="94" spans="1:35">
      <c r="A94" s="230">
        <v>44246</v>
      </c>
      <c r="B94" s="253" t="s">
        <v>1027</v>
      </c>
      <c r="C94" s="254" t="s">
        <v>1028</v>
      </c>
      <c r="D94" s="254" t="s">
        <v>1030</v>
      </c>
      <c r="E94" s="254" t="s">
        <v>544</v>
      </c>
      <c r="F94" s="358">
        <v>15000</v>
      </c>
      <c r="G94" s="253">
        <v>64.430000000000007</v>
      </c>
      <c r="H94" s="327" t="s">
        <v>775</v>
      </c>
      <c r="I94" s="229"/>
      <c r="J94" s="229"/>
      <c r="K94" s="229"/>
      <c r="L94" s="229"/>
      <c r="M94" s="229"/>
      <c r="N94" s="229"/>
      <c r="O94" s="229"/>
      <c r="P94" s="229"/>
      <c r="Q94" s="229"/>
      <c r="R94" s="229"/>
      <c r="S94" s="229"/>
      <c r="T94" s="229"/>
      <c r="U94" s="229"/>
      <c r="V94" s="229"/>
      <c r="W94" s="229"/>
      <c r="X94" s="229"/>
      <c r="Y94" s="229"/>
      <c r="Z94" s="229"/>
      <c r="AA94" s="229"/>
      <c r="AB94" s="229"/>
      <c r="AC94" s="229"/>
      <c r="AD94" s="229"/>
      <c r="AE94" s="229"/>
      <c r="AF94" s="229"/>
      <c r="AG94" s="229"/>
      <c r="AH94" s="229"/>
      <c r="AI94" s="229"/>
    </row>
    <row r="95" spans="1:35">
      <c r="A95" s="230">
        <v>44246</v>
      </c>
      <c r="B95" s="253" t="s">
        <v>1027</v>
      </c>
      <c r="C95" s="254" t="s">
        <v>1028</v>
      </c>
      <c r="D95" s="254" t="s">
        <v>1032</v>
      </c>
      <c r="E95" s="254" t="s">
        <v>544</v>
      </c>
      <c r="F95" s="358">
        <v>85000</v>
      </c>
      <c r="G95" s="253">
        <v>61.25</v>
      </c>
      <c r="H95" s="327" t="s">
        <v>775</v>
      </c>
      <c r="I95" s="229"/>
      <c r="J95" s="229"/>
      <c r="K95" s="229"/>
      <c r="L95" s="229"/>
      <c r="M95" s="229"/>
      <c r="N95" s="229"/>
      <c r="O95" s="229"/>
      <c r="P95" s="229"/>
      <c r="Q95" s="229"/>
      <c r="R95" s="229"/>
      <c r="S95" s="229"/>
      <c r="T95" s="229"/>
      <c r="U95" s="229"/>
      <c r="V95" s="229"/>
      <c r="W95" s="229"/>
      <c r="X95" s="229"/>
      <c r="Y95" s="229"/>
      <c r="Z95" s="229"/>
      <c r="AA95" s="229"/>
      <c r="AB95" s="229"/>
      <c r="AC95" s="229"/>
      <c r="AD95" s="229"/>
      <c r="AE95" s="229"/>
      <c r="AF95" s="229"/>
      <c r="AG95" s="229"/>
      <c r="AH95" s="229"/>
      <c r="AI95" s="229"/>
    </row>
    <row r="96" spans="1:35">
      <c r="A96" s="230">
        <v>44246</v>
      </c>
      <c r="B96" s="253" t="s">
        <v>1027</v>
      </c>
      <c r="C96" s="254" t="s">
        <v>1028</v>
      </c>
      <c r="D96" s="254" t="s">
        <v>958</v>
      </c>
      <c r="E96" s="254" t="s">
        <v>544</v>
      </c>
      <c r="F96" s="358">
        <v>412999</v>
      </c>
      <c r="G96" s="253">
        <v>61.65</v>
      </c>
      <c r="H96" s="327" t="s">
        <v>775</v>
      </c>
      <c r="I96" s="229"/>
      <c r="J96" s="229"/>
      <c r="K96" s="229"/>
      <c r="L96" s="229"/>
      <c r="M96" s="229"/>
      <c r="N96" s="229"/>
      <c r="O96" s="229"/>
      <c r="P96" s="229"/>
      <c r="Q96" s="229"/>
      <c r="R96" s="229"/>
      <c r="S96" s="229"/>
      <c r="T96" s="229"/>
      <c r="U96" s="229"/>
      <c r="V96" s="229"/>
      <c r="W96" s="229"/>
      <c r="X96" s="229"/>
      <c r="Y96" s="229"/>
      <c r="Z96" s="229"/>
      <c r="AA96" s="229"/>
      <c r="AB96" s="229"/>
      <c r="AC96" s="229"/>
      <c r="AD96" s="229"/>
      <c r="AE96" s="229"/>
      <c r="AF96" s="229"/>
      <c r="AG96" s="229"/>
      <c r="AH96" s="229"/>
      <c r="AI96" s="229"/>
    </row>
    <row r="97" spans="1:35">
      <c r="A97" s="230">
        <v>44246</v>
      </c>
      <c r="B97" s="253" t="s">
        <v>1027</v>
      </c>
      <c r="C97" s="254" t="s">
        <v>1028</v>
      </c>
      <c r="D97" s="254" t="s">
        <v>1033</v>
      </c>
      <c r="E97" s="254" t="s">
        <v>544</v>
      </c>
      <c r="F97" s="358">
        <v>30287</v>
      </c>
      <c r="G97" s="253">
        <v>64.59</v>
      </c>
      <c r="H97" s="327" t="s">
        <v>775</v>
      </c>
      <c r="I97" s="229"/>
      <c r="J97" s="229"/>
      <c r="K97" s="229"/>
      <c r="L97" s="229"/>
      <c r="M97" s="229"/>
      <c r="N97" s="229"/>
      <c r="O97" s="229"/>
      <c r="P97" s="229"/>
      <c r="Q97" s="229"/>
      <c r="R97" s="229"/>
      <c r="S97" s="229"/>
      <c r="T97" s="229"/>
      <c r="U97" s="229"/>
      <c r="V97" s="229"/>
      <c r="W97" s="229"/>
      <c r="X97" s="229"/>
      <c r="Y97" s="229"/>
      <c r="Z97" s="229"/>
      <c r="AA97" s="229"/>
      <c r="AB97" s="229"/>
      <c r="AC97" s="229"/>
      <c r="AD97" s="229"/>
      <c r="AE97" s="229"/>
      <c r="AF97" s="229"/>
      <c r="AG97" s="229"/>
      <c r="AH97" s="229"/>
      <c r="AI97" s="229"/>
    </row>
    <row r="98" spans="1:35">
      <c r="A98" s="230">
        <v>44246</v>
      </c>
      <c r="B98" s="253" t="s">
        <v>1034</v>
      </c>
      <c r="C98" s="254" t="s">
        <v>1035</v>
      </c>
      <c r="D98" s="254" t="s">
        <v>1047</v>
      </c>
      <c r="E98" s="254" t="s">
        <v>544</v>
      </c>
      <c r="F98" s="358">
        <v>290000</v>
      </c>
      <c r="G98" s="253">
        <v>83.1</v>
      </c>
      <c r="H98" s="327" t="s">
        <v>775</v>
      </c>
      <c r="I98" s="229"/>
      <c r="J98" s="229"/>
      <c r="K98" s="229"/>
      <c r="L98" s="229"/>
      <c r="M98" s="229"/>
      <c r="N98" s="229"/>
      <c r="O98" s="229"/>
      <c r="P98" s="229"/>
      <c r="Q98" s="229"/>
      <c r="R98" s="229"/>
      <c r="S98" s="229"/>
      <c r="T98" s="229"/>
      <c r="U98" s="229"/>
      <c r="V98" s="229"/>
      <c r="W98" s="229"/>
      <c r="X98" s="229"/>
      <c r="Y98" s="229"/>
      <c r="Z98" s="229"/>
      <c r="AA98" s="229"/>
      <c r="AB98" s="229"/>
      <c r="AC98" s="229"/>
      <c r="AD98" s="229"/>
      <c r="AE98" s="229"/>
      <c r="AF98" s="229"/>
      <c r="AG98" s="229"/>
      <c r="AH98" s="229"/>
      <c r="AI98" s="229"/>
    </row>
    <row r="99" spans="1:35">
      <c r="A99" s="230">
        <v>44246</v>
      </c>
      <c r="B99" s="253" t="s">
        <v>1034</v>
      </c>
      <c r="C99" s="254" t="s">
        <v>1035</v>
      </c>
      <c r="D99" s="254" t="s">
        <v>1036</v>
      </c>
      <c r="E99" s="254" t="s">
        <v>544</v>
      </c>
      <c r="F99" s="358">
        <v>295145</v>
      </c>
      <c r="G99" s="253">
        <v>83</v>
      </c>
      <c r="H99" s="327" t="s">
        <v>775</v>
      </c>
      <c r="I99" s="229"/>
      <c r="J99" s="229"/>
      <c r="K99" s="229"/>
      <c r="L99" s="229"/>
      <c r="M99" s="229"/>
      <c r="N99" s="229"/>
      <c r="O99" s="229"/>
      <c r="P99" s="229"/>
      <c r="Q99" s="229"/>
      <c r="R99" s="229"/>
      <c r="S99" s="229"/>
      <c r="T99" s="229"/>
      <c r="U99" s="229"/>
      <c r="V99" s="229"/>
      <c r="W99" s="229"/>
      <c r="X99" s="229"/>
      <c r="Y99" s="229"/>
      <c r="Z99" s="229"/>
      <c r="AA99" s="229"/>
      <c r="AB99" s="229"/>
      <c r="AC99" s="229"/>
      <c r="AD99" s="229"/>
      <c r="AE99" s="229"/>
      <c r="AF99" s="229"/>
      <c r="AG99" s="229"/>
      <c r="AH99" s="229"/>
      <c r="AI99" s="229"/>
    </row>
    <row r="100" spans="1:35">
      <c r="A100" s="230">
        <v>44246</v>
      </c>
      <c r="B100" s="253" t="s">
        <v>1034</v>
      </c>
      <c r="C100" s="254" t="s">
        <v>1035</v>
      </c>
      <c r="D100" s="254" t="s">
        <v>1048</v>
      </c>
      <c r="E100" s="254" t="s">
        <v>544</v>
      </c>
      <c r="F100" s="358">
        <v>240745</v>
      </c>
      <c r="G100" s="253">
        <v>83</v>
      </c>
      <c r="H100" s="327" t="s">
        <v>775</v>
      </c>
      <c r="I100" s="229"/>
      <c r="J100" s="229"/>
      <c r="K100" s="229"/>
      <c r="L100" s="229"/>
      <c r="M100" s="229"/>
      <c r="N100" s="229"/>
      <c r="O100" s="229"/>
      <c r="P100" s="229"/>
      <c r="Q100" s="229"/>
      <c r="R100" s="229"/>
      <c r="S100" s="229"/>
      <c r="T100" s="229"/>
      <c r="U100" s="229"/>
      <c r="V100" s="229"/>
      <c r="W100" s="229"/>
      <c r="X100" s="229"/>
      <c r="Y100" s="229"/>
      <c r="Z100" s="229"/>
      <c r="AA100" s="229"/>
      <c r="AB100" s="229"/>
      <c r="AC100" s="229"/>
      <c r="AD100" s="229"/>
      <c r="AE100" s="229"/>
      <c r="AF100" s="229"/>
      <c r="AG100" s="229"/>
      <c r="AH100" s="229"/>
      <c r="AI100" s="229"/>
    </row>
    <row r="101" spans="1:35">
      <c r="A101" s="230">
        <v>44246</v>
      </c>
      <c r="B101" s="253" t="s">
        <v>1037</v>
      </c>
      <c r="C101" s="254" t="s">
        <v>1038</v>
      </c>
      <c r="D101" s="254" t="s">
        <v>954</v>
      </c>
      <c r="E101" s="254" t="s">
        <v>544</v>
      </c>
      <c r="F101" s="358">
        <v>573284</v>
      </c>
      <c r="G101" s="253">
        <v>105.33</v>
      </c>
      <c r="H101" s="327" t="s">
        <v>775</v>
      </c>
      <c r="I101" s="229"/>
      <c r="J101" s="229"/>
      <c r="K101" s="229"/>
      <c r="L101" s="229"/>
      <c r="M101" s="229"/>
      <c r="N101" s="229"/>
      <c r="O101" s="229"/>
      <c r="P101" s="229"/>
      <c r="Q101" s="229"/>
      <c r="R101" s="229"/>
      <c r="S101" s="229"/>
      <c r="T101" s="229"/>
      <c r="U101" s="229"/>
      <c r="V101" s="229"/>
      <c r="W101" s="229"/>
      <c r="X101" s="229"/>
      <c r="Y101" s="229"/>
      <c r="Z101" s="229"/>
      <c r="AA101" s="229"/>
      <c r="AB101" s="229"/>
      <c r="AC101" s="229"/>
      <c r="AD101" s="229"/>
      <c r="AE101" s="229"/>
      <c r="AF101" s="229"/>
      <c r="AG101" s="229"/>
      <c r="AH101" s="229"/>
      <c r="AI101" s="229"/>
    </row>
    <row r="102" spans="1:35">
      <c r="A102" s="230">
        <v>44246</v>
      </c>
      <c r="B102" s="253" t="s">
        <v>960</v>
      </c>
      <c r="C102" s="254" t="s">
        <v>961</v>
      </c>
      <c r="D102" s="254" t="s">
        <v>962</v>
      </c>
      <c r="E102" s="254" t="s">
        <v>544</v>
      </c>
      <c r="F102" s="358">
        <v>238856</v>
      </c>
      <c r="G102" s="253">
        <v>8.3699999999999992</v>
      </c>
      <c r="H102" s="327" t="s">
        <v>775</v>
      </c>
      <c r="I102" s="229"/>
      <c r="J102" s="229"/>
      <c r="K102" s="229"/>
      <c r="L102" s="229"/>
      <c r="M102" s="229"/>
      <c r="N102" s="229"/>
      <c r="O102" s="229"/>
      <c r="P102" s="229"/>
      <c r="Q102" s="229"/>
      <c r="R102" s="229"/>
      <c r="S102" s="229"/>
      <c r="T102" s="229"/>
      <c r="U102" s="229"/>
      <c r="V102" s="229"/>
      <c r="W102" s="229"/>
      <c r="X102" s="229"/>
      <c r="Y102" s="229"/>
      <c r="Z102" s="229"/>
      <c r="AA102" s="229"/>
      <c r="AB102" s="229"/>
      <c r="AC102" s="229"/>
      <c r="AD102" s="229"/>
      <c r="AE102" s="229"/>
      <c r="AF102" s="229"/>
      <c r="AG102" s="229"/>
      <c r="AH102" s="229"/>
      <c r="AI102" s="229"/>
    </row>
    <row r="103" spans="1:35">
      <c r="A103" s="230">
        <v>44246</v>
      </c>
      <c r="B103" s="253" t="s">
        <v>473</v>
      </c>
      <c r="C103" s="254" t="s">
        <v>1039</v>
      </c>
      <c r="D103" s="254" t="s">
        <v>927</v>
      </c>
      <c r="E103" s="254" t="s">
        <v>544</v>
      </c>
      <c r="F103" s="358">
        <v>573177</v>
      </c>
      <c r="G103" s="253">
        <v>365.73</v>
      </c>
      <c r="H103" s="327" t="s">
        <v>775</v>
      </c>
      <c r="I103" s="229"/>
      <c r="J103" s="229"/>
      <c r="K103" s="229"/>
      <c r="L103" s="229"/>
      <c r="M103" s="229"/>
      <c r="N103" s="229"/>
      <c r="O103" s="229"/>
      <c r="P103" s="229"/>
      <c r="Q103" s="229"/>
      <c r="R103" s="229"/>
      <c r="S103" s="229"/>
      <c r="T103" s="229"/>
      <c r="U103" s="229"/>
      <c r="V103" s="229"/>
      <c r="W103" s="229"/>
      <c r="X103" s="229"/>
      <c r="Y103" s="229"/>
      <c r="Z103" s="229"/>
      <c r="AA103" s="229"/>
      <c r="AB103" s="229"/>
      <c r="AC103" s="229"/>
      <c r="AD103" s="229"/>
      <c r="AE103" s="229"/>
      <c r="AF103" s="229"/>
      <c r="AG103" s="229"/>
      <c r="AH103" s="229"/>
      <c r="AI103" s="229"/>
    </row>
    <row r="104" spans="1:35">
      <c r="A104" s="230">
        <v>44246</v>
      </c>
      <c r="B104" s="253" t="s">
        <v>473</v>
      </c>
      <c r="C104" s="254" t="s">
        <v>1039</v>
      </c>
      <c r="D104" s="254" t="s">
        <v>928</v>
      </c>
      <c r="E104" s="254" t="s">
        <v>544</v>
      </c>
      <c r="F104" s="358">
        <v>398830</v>
      </c>
      <c r="G104" s="253">
        <v>365.87</v>
      </c>
      <c r="H104" s="327" t="s">
        <v>775</v>
      </c>
      <c r="I104" s="229"/>
      <c r="J104" s="229"/>
      <c r="K104" s="229"/>
      <c r="L104" s="229"/>
      <c r="M104" s="229"/>
      <c r="N104" s="229"/>
      <c r="O104" s="229"/>
      <c r="P104" s="229"/>
      <c r="Q104" s="229"/>
      <c r="R104" s="229"/>
      <c r="S104" s="229"/>
      <c r="T104" s="229"/>
      <c r="U104" s="229"/>
      <c r="V104" s="229"/>
      <c r="W104" s="229"/>
      <c r="X104" s="229"/>
      <c r="Y104" s="229"/>
      <c r="Z104" s="229"/>
      <c r="AA104" s="229"/>
      <c r="AB104" s="229"/>
      <c r="AC104" s="229"/>
      <c r="AD104" s="229"/>
      <c r="AE104" s="229"/>
      <c r="AF104" s="229"/>
      <c r="AG104" s="229"/>
      <c r="AH104" s="229"/>
      <c r="AI104" s="229"/>
    </row>
    <row r="105" spans="1:35">
      <c r="A105" s="230">
        <v>44246</v>
      </c>
      <c r="B105" s="253" t="s">
        <v>473</v>
      </c>
      <c r="C105" s="254" t="s">
        <v>1039</v>
      </c>
      <c r="D105" s="254" t="s">
        <v>1018</v>
      </c>
      <c r="E105" s="254" t="s">
        <v>544</v>
      </c>
      <c r="F105" s="358">
        <v>755479</v>
      </c>
      <c r="G105" s="253">
        <v>365.79</v>
      </c>
      <c r="H105" s="327" t="s">
        <v>775</v>
      </c>
      <c r="I105" s="229"/>
      <c r="J105" s="229"/>
      <c r="K105" s="229"/>
      <c r="L105" s="229"/>
      <c r="M105" s="229"/>
      <c r="N105" s="229"/>
      <c r="O105" s="229"/>
      <c r="P105" s="229"/>
      <c r="Q105" s="229"/>
      <c r="R105" s="229"/>
      <c r="S105" s="229"/>
      <c r="T105" s="229"/>
      <c r="U105" s="229"/>
      <c r="V105" s="229"/>
      <c r="W105" s="229"/>
      <c r="X105" s="229"/>
      <c r="Y105" s="229"/>
      <c r="Z105" s="229"/>
      <c r="AA105" s="229"/>
      <c r="AB105" s="229"/>
      <c r="AC105" s="229"/>
      <c r="AD105" s="229"/>
      <c r="AE105" s="229"/>
      <c r="AF105" s="229"/>
      <c r="AG105" s="229"/>
      <c r="AH105" s="229"/>
      <c r="AI105" s="229"/>
    </row>
    <row r="106" spans="1:35">
      <c r="A106" s="230">
        <v>44246</v>
      </c>
      <c r="B106" s="253" t="s">
        <v>1049</v>
      </c>
      <c r="C106" s="254" t="s">
        <v>1050</v>
      </c>
      <c r="D106" s="254" t="s">
        <v>1051</v>
      </c>
      <c r="E106" s="254" t="s">
        <v>544</v>
      </c>
      <c r="F106" s="358">
        <v>458003</v>
      </c>
      <c r="G106" s="253">
        <v>2.35</v>
      </c>
      <c r="H106" s="327" t="s">
        <v>775</v>
      </c>
      <c r="I106" s="229"/>
      <c r="J106" s="229"/>
      <c r="K106" s="229"/>
      <c r="L106" s="229"/>
      <c r="M106" s="229"/>
      <c r="N106" s="229"/>
      <c r="O106" s="229"/>
      <c r="P106" s="229"/>
      <c r="Q106" s="229"/>
      <c r="R106" s="229"/>
      <c r="S106" s="229"/>
      <c r="T106" s="229"/>
      <c r="U106" s="229"/>
      <c r="V106" s="229"/>
      <c r="W106" s="229"/>
      <c r="X106" s="229"/>
      <c r="Y106" s="229"/>
      <c r="Z106" s="229"/>
      <c r="AA106" s="229"/>
      <c r="AB106" s="229"/>
      <c r="AC106" s="229"/>
      <c r="AD106" s="229"/>
      <c r="AE106" s="229"/>
      <c r="AF106" s="229"/>
      <c r="AG106" s="229"/>
      <c r="AH106" s="229"/>
      <c r="AI106" s="229"/>
    </row>
    <row r="107" spans="1:35">
      <c r="A107" s="230">
        <v>44246</v>
      </c>
      <c r="B107" s="253" t="s">
        <v>929</v>
      </c>
      <c r="C107" s="254" t="s">
        <v>930</v>
      </c>
      <c r="D107" s="254" t="s">
        <v>931</v>
      </c>
      <c r="E107" s="254" t="s">
        <v>544</v>
      </c>
      <c r="F107" s="358">
        <v>5680000</v>
      </c>
      <c r="G107" s="253">
        <v>0.72</v>
      </c>
      <c r="H107" s="327" t="s">
        <v>775</v>
      </c>
      <c r="I107" s="229"/>
      <c r="J107" s="229"/>
      <c r="K107" s="229"/>
      <c r="L107" s="229"/>
      <c r="M107" s="229"/>
      <c r="N107" s="229"/>
      <c r="O107" s="229"/>
      <c r="P107" s="229"/>
      <c r="Q107" s="229"/>
      <c r="R107" s="229"/>
      <c r="S107" s="229"/>
      <c r="T107" s="229"/>
      <c r="U107" s="229"/>
      <c r="V107" s="229"/>
      <c r="W107" s="229"/>
      <c r="X107" s="229"/>
      <c r="Y107" s="229"/>
      <c r="Z107" s="229"/>
      <c r="AA107" s="229"/>
      <c r="AB107" s="229"/>
      <c r="AC107" s="229"/>
      <c r="AD107" s="229"/>
      <c r="AE107" s="229"/>
      <c r="AF107" s="229"/>
      <c r="AG107" s="229"/>
      <c r="AH107" s="229"/>
      <c r="AI107" s="229"/>
    </row>
    <row r="108" spans="1:35">
      <c r="A108" s="230">
        <v>44246</v>
      </c>
      <c r="B108" s="253" t="s">
        <v>178</v>
      </c>
      <c r="C108" s="254" t="s">
        <v>1043</v>
      </c>
      <c r="D108" s="254" t="s">
        <v>1018</v>
      </c>
      <c r="E108" s="254" t="s">
        <v>544</v>
      </c>
      <c r="F108" s="358">
        <v>1489353</v>
      </c>
      <c r="G108" s="253">
        <v>613.78</v>
      </c>
      <c r="H108" s="327" t="s">
        <v>775</v>
      </c>
      <c r="I108" s="229"/>
      <c r="J108" s="229"/>
      <c r="K108" s="229"/>
      <c r="L108" s="229"/>
      <c r="M108" s="229"/>
      <c r="N108" s="229"/>
      <c r="O108" s="229"/>
      <c r="P108" s="229"/>
      <c r="Q108" s="229"/>
      <c r="R108" s="229"/>
      <c r="S108" s="229"/>
      <c r="T108" s="229"/>
      <c r="U108" s="229"/>
      <c r="V108" s="229"/>
      <c r="W108" s="229"/>
      <c r="X108" s="229"/>
      <c r="Y108" s="229"/>
      <c r="Z108" s="229"/>
      <c r="AA108" s="229"/>
      <c r="AB108" s="229"/>
      <c r="AC108" s="229"/>
      <c r="AD108" s="229"/>
      <c r="AE108" s="229"/>
      <c r="AF108" s="229"/>
      <c r="AG108" s="229"/>
      <c r="AH108" s="229"/>
      <c r="AI108" s="229"/>
    </row>
    <row r="109" spans="1:35">
      <c r="A109" s="230">
        <v>44246</v>
      </c>
      <c r="B109" s="253" t="s">
        <v>178</v>
      </c>
      <c r="C109" s="254" t="s">
        <v>1043</v>
      </c>
      <c r="D109" s="254" t="s">
        <v>1020</v>
      </c>
      <c r="E109" s="254" t="s">
        <v>544</v>
      </c>
      <c r="F109" s="358">
        <v>1350020</v>
      </c>
      <c r="G109" s="253">
        <v>612.83000000000004</v>
      </c>
      <c r="H109" s="327" t="s">
        <v>775</v>
      </c>
      <c r="I109" s="229"/>
      <c r="J109" s="229"/>
      <c r="K109" s="229"/>
      <c r="L109" s="229"/>
      <c r="M109" s="229"/>
      <c r="N109" s="229"/>
      <c r="O109" s="229"/>
      <c r="P109" s="229"/>
      <c r="Q109" s="229"/>
      <c r="R109" s="229"/>
      <c r="S109" s="229"/>
      <c r="T109" s="229"/>
      <c r="U109" s="229"/>
      <c r="V109" s="229"/>
      <c r="W109" s="229"/>
      <c r="X109" s="229"/>
      <c r="Y109" s="229"/>
      <c r="Z109" s="229"/>
      <c r="AA109" s="229"/>
      <c r="AB109" s="229"/>
      <c r="AC109" s="229"/>
      <c r="AD109" s="229"/>
      <c r="AE109" s="229"/>
      <c r="AF109" s="229"/>
      <c r="AG109" s="229"/>
      <c r="AH109" s="229"/>
      <c r="AI109" s="229"/>
    </row>
    <row r="110" spans="1:35">
      <c r="B110" s="253"/>
      <c r="C110" s="254"/>
      <c r="D110" s="254"/>
      <c r="E110" s="254"/>
      <c r="F110" s="358"/>
      <c r="G110" s="253"/>
      <c r="H110" s="327"/>
      <c r="I110" s="229"/>
      <c r="J110" s="229"/>
      <c r="K110" s="229"/>
      <c r="L110" s="229"/>
      <c r="M110" s="229"/>
      <c r="N110" s="229"/>
      <c r="O110" s="229"/>
      <c r="P110" s="229"/>
      <c r="Q110" s="229"/>
      <c r="R110" s="229"/>
      <c r="S110" s="229"/>
      <c r="T110" s="229"/>
      <c r="U110" s="229"/>
      <c r="V110" s="229"/>
      <c r="W110" s="229"/>
      <c r="X110" s="229"/>
      <c r="Y110" s="229"/>
      <c r="Z110" s="229"/>
      <c r="AA110" s="229"/>
      <c r="AB110" s="229"/>
      <c r="AC110" s="229"/>
      <c r="AD110" s="229"/>
      <c r="AE110" s="229"/>
      <c r="AF110" s="229"/>
      <c r="AG110" s="229"/>
      <c r="AH110" s="229"/>
      <c r="AI110" s="229"/>
    </row>
    <row r="111" spans="1:35">
      <c r="B111" s="253"/>
      <c r="C111" s="254"/>
      <c r="D111" s="254"/>
      <c r="E111" s="254"/>
      <c r="F111" s="358"/>
      <c r="G111" s="253"/>
      <c r="H111" s="327"/>
      <c r="I111" s="229"/>
      <c r="J111" s="229"/>
      <c r="K111" s="229"/>
      <c r="L111" s="229"/>
      <c r="M111" s="229"/>
      <c r="N111" s="229"/>
      <c r="O111" s="229"/>
      <c r="P111" s="229"/>
      <c r="Q111" s="229"/>
      <c r="R111" s="229"/>
      <c r="S111" s="229"/>
      <c r="T111" s="229"/>
      <c r="U111" s="229"/>
      <c r="V111" s="229"/>
      <c r="W111" s="229"/>
      <c r="X111" s="229"/>
      <c r="Y111" s="229"/>
      <c r="Z111" s="229"/>
      <c r="AA111" s="229"/>
      <c r="AB111" s="229"/>
      <c r="AC111" s="229"/>
      <c r="AD111" s="229"/>
      <c r="AE111" s="229"/>
      <c r="AF111" s="229"/>
      <c r="AG111" s="229"/>
      <c r="AH111" s="229"/>
      <c r="AI111" s="229"/>
    </row>
    <row r="112" spans="1:35">
      <c r="B112" s="253"/>
      <c r="C112" s="254"/>
      <c r="D112" s="254"/>
      <c r="E112" s="254"/>
      <c r="F112" s="358"/>
      <c r="G112" s="253"/>
      <c r="H112" s="327"/>
      <c r="I112" s="229"/>
      <c r="J112" s="229"/>
      <c r="K112" s="229"/>
      <c r="L112" s="229"/>
      <c r="M112" s="229"/>
      <c r="N112" s="229"/>
      <c r="O112" s="229"/>
      <c r="P112" s="229"/>
      <c r="Q112" s="229"/>
      <c r="R112" s="229"/>
      <c r="S112" s="229"/>
      <c r="T112" s="229"/>
      <c r="U112" s="229"/>
      <c r="V112" s="229"/>
      <c r="W112" s="229"/>
      <c r="X112" s="229"/>
      <c r="Y112" s="229"/>
      <c r="Z112" s="229"/>
      <c r="AA112" s="229"/>
      <c r="AB112" s="229"/>
      <c r="AC112" s="229"/>
      <c r="AD112" s="229"/>
      <c r="AE112" s="229"/>
      <c r="AF112" s="229"/>
      <c r="AG112" s="229"/>
      <c r="AH112" s="229"/>
      <c r="AI112" s="229"/>
    </row>
    <row r="113" spans="2:35">
      <c r="B113" s="253"/>
      <c r="C113" s="254"/>
      <c r="D113" s="254"/>
      <c r="E113" s="254"/>
      <c r="F113" s="358"/>
      <c r="G113" s="253"/>
      <c r="H113" s="327"/>
      <c r="I113" s="229"/>
      <c r="J113" s="229"/>
      <c r="K113" s="229"/>
      <c r="L113" s="229"/>
      <c r="M113" s="229"/>
      <c r="N113" s="229"/>
      <c r="O113" s="229"/>
      <c r="P113" s="229"/>
      <c r="Q113" s="229"/>
      <c r="R113" s="229"/>
      <c r="S113" s="229"/>
      <c r="T113" s="229"/>
      <c r="U113" s="229"/>
      <c r="V113" s="229"/>
      <c r="W113" s="229"/>
      <c r="X113" s="229"/>
      <c r="Y113" s="229"/>
      <c r="Z113" s="229"/>
      <c r="AA113" s="229"/>
      <c r="AB113" s="229"/>
      <c r="AC113" s="229"/>
      <c r="AD113" s="229"/>
      <c r="AE113" s="229"/>
      <c r="AF113" s="229"/>
      <c r="AG113" s="229"/>
      <c r="AH113" s="229"/>
      <c r="AI113" s="229"/>
    </row>
    <row r="114" spans="2:35">
      <c r="B114" s="253"/>
      <c r="C114" s="254"/>
      <c r="D114" s="254"/>
      <c r="E114" s="254"/>
      <c r="F114" s="358"/>
      <c r="G114" s="253"/>
      <c r="H114" s="327"/>
      <c r="I114" s="229"/>
      <c r="J114" s="229"/>
      <c r="K114" s="229"/>
      <c r="L114" s="229"/>
      <c r="M114" s="229"/>
      <c r="N114" s="229"/>
      <c r="O114" s="229"/>
      <c r="P114" s="229"/>
      <c r="Q114" s="229"/>
      <c r="R114" s="229"/>
      <c r="S114" s="229"/>
      <c r="T114" s="229"/>
      <c r="U114" s="229"/>
      <c r="V114" s="229"/>
      <c r="W114" s="229"/>
      <c r="X114" s="229"/>
      <c r="Y114" s="229"/>
      <c r="Z114" s="229"/>
      <c r="AA114" s="229"/>
      <c r="AB114" s="229"/>
      <c r="AC114" s="229"/>
      <c r="AD114" s="229"/>
      <c r="AE114" s="229"/>
      <c r="AF114" s="229"/>
      <c r="AG114" s="229"/>
      <c r="AH114" s="229"/>
      <c r="AI114" s="229"/>
    </row>
    <row r="115" spans="2:35">
      <c r="B115" s="253"/>
      <c r="C115" s="254"/>
      <c r="D115" s="254"/>
      <c r="E115" s="254"/>
      <c r="F115" s="358"/>
      <c r="G115" s="253"/>
      <c r="H115" s="327"/>
      <c r="I115" s="229"/>
      <c r="J115" s="229"/>
      <c r="K115" s="229"/>
      <c r="L115" s="229"/>
      <c r="M115" s="229"/>
      <c r="N115" s="229"/>
      <c r="O115" s="229"/>
      <c r="P115" s="229"/>
      <c r="Q115" s="229"/>
      <c r="R115" s="229"/>
      <c r="S115" s="229"/>
      <c r="T115" s="229"/>
      <c r="U115" s="229"/>
      <c r="V115" s="229"/>
      <c r="W115" s="229"/>
      <c r="X115" s="229"/>
      <c r="Y115" s="229"/>
      <c r="Z115" s="229"/>
      <c r="AA115" s="229"/>
      <c r="AB115" s="229"/>
      <c r="AC115" s="229"/>
      <c r="AD115" s="229"/>
      <c r="AE115" s="229"/>
      <c r="AF115" s="229"/>
      <c r="AG115" s="229"/>
      <c r="AH115" s="229"/>
      <c r="AI115" s="229"/>
    </row>
    <row r="116" spans="2:35">
      <c r="B116" s="253"/>
      <c r="C116" s="254"/>
      <c r="D116" s="254"/>
      <c r="E116" s="254"/>
      <c r="F116" s="358"/>
      <c r="G116" s="253"/>
      <c r="H116" s="327"/>
      <c r="I116" s="229"/>
      <c r="J116" s="229"/>
      <c r="K116" s="229"/>
      <c r="L116" s="229"/>
      <c r="M116" s="229"/>
      <c r="N116" s="229"/>
      <c r="O116" s="229"/>
      <c r="P116" s="229"/>
      <c r="Q116" s="229"/>
      <c r="R116" s="229"/>
      <c r="S116" s="229"/>
      <c r="T116" s="229"/>
      <c r="U116" s="229"/>
      <c r="V116" s="229"/>
      <c r="W116" s="229"/>
      <c r="X116" s="229"/>
      <c r="Y116" s="229"/>
      <c r="Z116" s="229"/>
      <c r="AA116" s="229"/>
      <c r="AB116" s="229"/>
      <c r="AC116" s="229"/>
      <c r="AD116" s="229"/>
      <c r="AE116" s="229"/>
      <c r="AF116" s="229"/>
      <c r="AG116" s="229"/>
      <c r="AH116" s="229"/>
      <c r="AI116" s="229"/>
    </row>
    <row r="117" spans="2:35">
      <c r="B117" s="253"/>
      <c r="C117" s="254"/>
      <c r="D117" s="254"/>
      <c r="E117" s="254"/>
      <c r="F117" s="358"/>
      <c r="G117" s="253"/>
      <c r="H117" s="327"/>
      <c r="I117" s="229"/>
      <c r="J117" s="229"/>
      <c r="K117" s="229"/>
      <c r="L117" s="229"/>
      <c r="M117" s="229"/>
      <c r="N117" s="229"/>
      <c r="O117" s="229"/>
      <c r="P117" s="229"/>
      <c r="Q117" s="229"/>
      <c r="R117" s="229"/>
      <c r="S117" s="229"/>
      <c r="T117" s="229"/>
      <c r="U117" s="229"/>
      <c r="V117" s="229"/>
      <c r="W117" s="229"/>
      <c r="X117" s="229"/>
      <c r="Y117" s="229"/>
      <c r="Z117" s="229"/>
      <c r="AA117" s="229"/>
      <c r="AB117" s="229"/>
      <c r="AC117" s="229"/>
      <c r="AD117" s="229"/>
      <c r="AE117" s="229"/>
      <c r="AF117" s="229"/>
      <c r="AG117" s="229"/>
      <c r="AH117" s="229"/>
      <c r="AI117" s="229"/>
    </row>
    <row r="118" spans="2:35">
      <c r="B118" s="253"/>
      <c r="C118" s="254"/>
      <c r="D118" s="254"/>
      <c r="E118" s="254"/>
      <c r="F118" s="358"/>
      <c r="G118" s="253"/>
      <c r="H118" s="327"/>
      <c r="I118" s="229"/>
      <c r="J118" s="229"/>
      <c r="K118" s="229"/>
      <c r="L118" s="229"/>
      <c r="M118" s="229"/>
      <c r="N118" s="229"/>
      <c r="O118" s="229"/>
      <c r="P118" s="229"/>
      <c r="Q118" s="229"/>
      <c r="R118" s="229"/>
      <c r="S118" s="229"/>
      <c r="T118" s="229"/>
      <c r="U118" s="229"/>
      <c r="V118" s="229"/>
      <c r="W118" s="229"/>
      <c r="X118" s="229"/>
      <c r="Y118" s="229"/>
      <c r="Z118" s="229"/>
      <c r="AA118" s="229"/>
      <c r="AB118" s="229"/>
      <c r="AC118" s="229"/>
      <c r="AD118" s="229"/>
      <c r="AE118" s="229"/>
      <c r="AF118" s="229"/>
      <c r="AG118" s="229"/>
      <c r="AH118" s="229"/>
      <c r="AI118" s="229"/>
    </row>
    <row r="119" spans="2:35">
      <c r="B119" s="253"/>
      <c r="C119" s="254"/>
      <c r="D119" s="254"/>
      <c r="E119" s="254"/>
      <c r="F119" s="358"/>
      <c r="G119" s="253"/>
      <c r="H119" s="327"/>
      <c r="I119" s="229"/>
      <c r="J119" s="229"/>
      <c r="K119" s="229"/>
      <c r="L119" s="229"/>
      <c r="M119" s="229"/>
      <c r="N119" s="229"/>
      <c r="O119" s="229"/>
      <c r="P119" s="229"/>
      <c r="Q119" s="229"/>
      <c r="R119" s="229"/>
      <c r="S119" s="229"/>
      <c r="T119" s="229"/>
      <c r="U119" s="229"/>
      <c r="V119" s="229"/>
      <c r="W119" s="229"/>
      <c r="X119" s="229"/>
      <c r="Y119" s="229"/>
      <c r="Z119" s="229"/>
      <c r="AA119" s="229"/>
      <c r="AB119" s="229"/>
      <c r="AC119" s="229"/>
      <c r="AD119" s="229"/>
      <c r="AE119" s="229"/>
      <c r="AF119" s="229"/>
      <c r="AG119" s="229"/>
      <c r="AH119" s="229"/>
      <c r="AI119" s="229"/>
    </row>
    <row r="120" spans="2:35">
      <c r="B120" s="253"/>
      <c r="C120" s="254"/>
      <c r="D120" s="254"/>
      <c r="E120" s="254"/>
      <c r="F120" s="358"/>
      <c r="G120" s="253"/>
      <c r="H120" s="327"/>
      <c r="I120" s="229"/>
      <c r="J120" s="229"/>
      <c r="K120" s="229"/>
      <c r="L120" s="229"/>
      <c r="M120" s="229"/>
      <c r="N120" s="229"/>
      <c r="O120" s="229"/>
      <c r="P120" s="229"/>
      <c r="Q120" s="229"/>
      <c r="R120" s="229"/>
      <c r="S120" s="229"/>
      <c r="T120" s="229"/>
      <c r="U120" s="229"/>
      <c r="V120" s="229"/>
      <c r="W120" s="229"/>
      <c r="X120" s="229"/>
      <c r="Y120" s="229"/>
      <c r="Z120" s="229"/>
      <c r="AA120" s="229"/>
      <c r="AB120" s="229"/>
      <c r="AC120" s="229"/>
      <c r="AD120" s="229"/>
      <c r="AE120" s="229"/>
      <c r="AF120" s="229"/>
      <c r="AG120" s="229"/>
      <c r="AH120" s="229"/>
      <c r="AI120" s="229"/>
    </row>
    <row r="121" spans="2:35">
      <c r="B121" s="253"/>
      <c r="C121" s="254"/>
      <c r="D121" s="254"/>
      <c r="E121" s="254"/>
      <c r="F121" s="358"/>
      <c r="G121" s="253"/>
      <c r="H121" s="327"/>
      <c r="I121" s="229"/>
      <c r="J121" s="229"/>
      <c r="K121" s="229"/>
      <c r="L121" s="229"/>
      <c r="M121" s="229"/>
      <c r="N121" s="229"/>
      <c r="O121" s="229"/>
      <c r="P121" s="229"/>
      <c r="Q121" s="229"/>
      <c r="R121" s="229"/>
      <c r="S121" s="229"/>
      <c r="T121" s="229"/>
      <c r="U121" s="229"/>
      <c r="V121" s="229"/>
      <c r="W121" s="229"/>
      <c r="X121" s="229"/>
      <c r="Y121" s="229"/>
      <c r="Z121" s="229"/>
      <c r="AA121" s="229"/>
      <c r="AB121" s="229"/>
      <c r="AC121" s="229"/>
      <c r="AD121" s="229"/>
      <c r="AE121" s="229"/>
      <c r="AF121" s="229"/>
      <c r="AG121" s="229"/>
      <c r="AH121" s="229"/>
      <c r="AI121" s="229"/>
    </row>
    <row r="122" spans="2:35">
      <c r="B122" s="253"/>
      <c r="C122" s="254"/>
      <c r="D122" s="254"/>
      <c r="E122" s="254"/>
      <c r="F122" s="358"/>
      <c r="G122" s="253"/>
      <c r="H122" s="327"/>
      <c r="I122" s="229"/>
      <c r="J122" s="229"/>
      <c r="K122" s="229"/>
      <c r="L122" s="229"/>
      <c r="M122" s="229"/>
      <c r="N122" s="229"/>
      <c r="O122" s="229"/>
      <c r="P122" s="229"/>
      <c r="Q122" s="229"/>
      <c r="R122" s="229"/>
      <c r="S122" s="229"/>
      <c r="T122" s="229"/>
      <c r="U122" s="229"/>
      <c r="V122" s="229"/>
      <c r="W122" s="229"/>
      <c r="X122" s="229"/>
      <c r="Y122" s="229"/>
      <c r="Z122" s="229"/>
      <c r="AA122" s="229"/>
      <c r="AB122" s="229"/>
      <c r="AC122" s="229"/>
      <c r="AD122" s="229"/>
      <c r="AE122" s="229"/>
      <c r="AF122" s="229"/>
      <c r="AG122" s="229"/>
      <c r="AH122" s="229"/>
      <c r="AI122" s="229"/>
    </row>
    <row r="123" spans="2:35">
      <c r="B123" s="253"/>
      <c r="C123" s="254"/>
      <c r="D123" s="254"/>
      <c r="E123" s="254"/>
      <c r="F123" s="358"/>
      <c r="G123" s="253"/>
      <c r="H123" s="327"/>
      <c r="I123" s="229"/>
      <c r="J123" s="229"/>
      <c r="K123" s="229"/>
      <c r="L123" s="229"/>
      <c r="M123" s="229"/>
      <c r="N123" s="229"/>
      <c r="O123" s="229"/>
      <c r="P123" s="229"/>
      <c r="Q123" s="229"/>
      <c r="R123" s="229"/>
      <c r="S123" s="229"/>
      <c r="T123" s="229"/>
      <c r="U123" s="229"/>
      <c r="V123" s="229"/>
      <c r="W123" s="229"/>
      <c r="X123" s="229"/>
      <c r="Y123" s="229"/>
      <c r="Z123" s="229"/>
      <c r="AA123" s="229"/>
      <c r="AB123" s="229"/>
      <c r="AC123" s="229"/>
      <c r="AD123" s="229"/>
      <c r="AE123" s="229"/>
      <c r="AF123" s="229"/>
      <c r="AG123" s="229"/>
      <c r="AH123" s="229"/>
      <c r="AI123" s="229"/>
    </row>
    <row r="124" spans="2:35">
      <c r="B124" s="253"/>
      <c r="C124" s="254"/>
      <c r="D124" s="254"/>
      <c r="E124" s="254"/>
      <c r="F124" s="358"/>
      <c r="G124" s="253"/>
      <c r="H124" s="327"/>
      <c r="I124" s="229"/>
      <c r="J124" s="229"/>
      <c r="K124" s="229"/>
      <c r="L124" s="229"/>
      <c r="M124" s="229"/>
      <c r="N124" s="229"/>
      <c r="O124" s="229"/>
      <c r="P124" s="229"/>
      <c r="Q124" s="229"/>
      <c r="R124" s="229"/>
      <c r="S124" s="229"/>
      <c r="T124" s="229"/>
      <c r="U124" s="229"/>
      <c r="V124" s="229"/>
      <c r="W124" s="229"/>
      <c r="X124" s="229"/>
      <c r="Y124" s="229"/>
      <c r="Z124" s="229"/>
      <c r="AA124" s="229"/>
      <c r="AB124" s="229"/>
      <c r="AC124" s="229"/>
      <c r="AD124" s="229"/>
      <c r="AE124" s="229"/>
      <c r="AF124" s="229"/>
      <c r="AG124" s="229"/>
      <c r="AH124" s="229"/>
      <c r="AI124" s="229"/>
    </row>
    <row r="125" spans="2:35">
      <c r="B125" s="253"/>
      <c r="C125" s="254"/>
      <c r="D125" s="254"/>
      <c r="E125" s="254"/>
      <c r="F125" s="358"/>
      <c r="G125" s="253"/>
      <c r="H125" s="327"/>
      <c r="I125" s="229"/>
      <c r="J125" s="229"/>
      <c r="K125" s="229"/>
      <c r="L125" s="229"/>
      <c r="M125" s="229"/>
      <c r="N125" s="229"/>
      <c r="O125" s="229"/>
      <c r="P125" s="229"/>
      <c r="Q125" s="229"/>
      <c r="R125" s="229"/>
      <c r="S125" s="229"/>
      <c r="T125" s="229"/>
      <c r="U125" s="229"/>
      <c r="V125" s="229"/>
      <c r="W125" s="229"/>
      <c r="X125" s="229"/>
      <c r="Y125" s="229"/>
      <c r="Z125" s="229"/>
      <c r="AA125" s="229"/>
      <c r="AB125" s="229"/>
      <c r="AC125" s="229"/>
      <c r="AD125" s="229"/>
      <c r="AE125" s="229"/>
      <c r="AF125" s="229"/>
      <c r="AG125" s="229"/>
      <c r="AH125" s="229"/>
      <c r="AI125" s="229"/>
    </row>
    <row r="126" spans="2:35">
      <c r="B126" s="253"/>
      <c r="C126" s="254"/>
      <c r="D126" s="254"/>
      <c r="E126" s="254"/>
      <c r="F126" s="358"/>
      <c r="G126" s="253"/>
      <c r="H126" s="327"/>
      <c r="I126" s="229"/>
      <c r="J126" s="229"/>
      <c r="K126" s="229"/>
      <c r="L126" s="229"/>
      <c r="M126" s="229"/>
      <c r="N126" s="229"/>
      <c r="O126" s="229"/>
      <c r="P126" s="229"/>
      <c r="Q126" s="229"/>
      <c r="R126" s="229"/>
      <c r="S126" s="229"/>
      <c r="T126" s="229"/>
      <c r="U126" s="229"/>
      <c r="V126" s="229"/>
      <c r="W126" s="229"/>
      <c r="X126" s="229"/>
      <c r="Y126" s="229"/>
      <c r="Z126" s="229"/>
      <c r="AA126" s="229"/>
      <c r="AB126" s="229"/>
      <c r="AC126" s="229"/>
      <c r="AD126" s="229"/>
      <c r="AE126" s="229"/>
      <c r="AF126" s="229"/>
      <c r="AG126" s="229"/>
      <c r="AH126" s="229"/>
      <c r="AI126" s="229"/>
    </row>
    <row r="127" spans="2:35">
      <c r="B127" s="253"/>
      <c r="C127" s="254"/>
      <c r="D127" s="254"/>
      <c r="E127" s="254"/>
      <c r="F127" s="358"/>
      <c r="G127" s="253"/>
      <c r="H127" s="327"/>
      <c r="I127" s="229"/>
      <c r="J127" s="229"/>
      <c r="K127" s="229"/>
      <c r="L127" s="229"/>
      <c r="M127" s="229"/>
      <c r="N127" s="229"/>
      <c r="O127" s="229"/>
      <c r="P127" s="229"/>
      <c r="Q127" s="229"/>
      <c r="R127" s="229"/>
      <c r="S127" s="229"/>
      <c r="T127" s="229"/>
      <c r="U127" s="229"/>
      <c r="V127" s="229"/>
      <c r="W127" s="229"/>
      <c r="X127" s="229"/>
      <c r="Y127" s="229"/>
      <c r="Z127" s="229"/>
      <c r="AA127" s="229"/>
      <c r="AB127" s="229"/>
      <c r="AC127" s="229"/>
      <c r="AD127" s="229"/>
      <c r="AE127" s="229"/>
      <c r="AF127" s="229"/>
      <c r="AG127" s="229"/>
      <c r="AH127" s="229"/>
      <c r="AI127" s="229"/>
    </row>
    <row r="128" spans="2:35">
      <c r="B128" s="253"/>
      <c r="C128" s="254"/>
      <c r="D128" s="254"/>
      <c r="E128" s="254"/>
      <c r="F128" s="358"/>
      <c r="G128" s="253"/>
      <c r="H128" s="327"/>
      <c r="I128" s="229"/>
      <c r="J128" s="229"/>
      <c r="K128" s="229"/>
      <c r="L128" s="229"/>
      <c r="M128" s="229"/>
      <c r="N128" s="229"/>
      <c r="O128" s="229"/>
      <c r="P128" s="229"/>
      <c r="Q128" s="229"/>
      <c r="R128" s="229"/>
      <c r="S128" s="229"/>
      <c r="T128" s="229"/>
      <c r="U128" s="229"/>
      <c r="V128" s="229"/>
      <c r="W128" s="229"/>
      <c r="X128" s="229"/>
      <c r="Y128" s="229"/>
      <c r="Z128" s="229"/>
      <c r="AA128" s="229"/>
      <c r="AB128" s="229"/>
      <c r="AC128" s="229"/>
      <c r="AD128" s="229"/>
      <c r="AE128" s="229"/>
      <c r="AF128" s="229"/>
      <c r="AG128" s="229"/>
      <c r="AH128" s="229"/>
      <c r="AI128" s="229"/>
    </row>
    <row r="129" spans="2:35">
      <c r="B129" s="253"/>
      <c r="C129" s="254"/>
      <c r="D129" s="254"/>
      <c r="E129" s="254"/>
      <c r="F129" s="358"/>
      <c r="G129" s="253"/>
      <c r="H129" s="327"/>
      <c r="I129" s="229"/>
      <c r="J129" s="229"/>
      <c r="K129" s="229"/>
      <c r="L129" s="229"/>
      <c r="M129" s="229"/>
      <c r="N129" s="229"/>
      <c r="O129" s="229"/>
      <c r="P129" s="229"/>
      <c r="Q129" s="229"/>
      <c r="R129" s="229"/>
      <c r="S129" s="229"/>
      <c r="T129" s="229"/>
      <c r="U129" s="229"/>
      <c r="V129" s="229"/>
      <c r="W129" s="229"/>
      <c r="X129" s="229"/>
      <c r="Y129" s="229"/>
      <c r="Z129" s="229"/>
      <c r="AA129" s="229"/>
      <c r="AB129" s="229"/>
      <c r="AC129" s="229"/>
      <c r="AD129" s="229"/>
      <c r="AE129" s="229"/>
      <c r="AF129" s="229"/>
      <c r="AG129" s="229"/>
      <c r="AH129" s="229"/>
      <c r="AI129" s="229"/>
    </row>
    <row r="130" spans="2:35">
      <c r="B130" s="253"/>
      <c r="C130" s="254"/>
      <c r="D130" s="254"/>
      <c r="E130" s="254"/>
      <c r="F130" s="358"/>
      <c r="G130" s="253"/>
      <c r="H130" s="327"/>
      <c r="I130" s="229"/>
      <c r="J130" s="229"/>
      <c r="K130" s="229"/>
      <c r="L130" s="229"/>
      <c r="M130" s="229"/>
      <c r="N130" s="229"/>
      <c r="O130" s="229"/>
      <c r="P130" s="229"/>
      <c r="Q130" s="229"/>
      <c r="R130" s="229"/>
      <c r="S130" s="229"/>
      <c r="T130" s="229"/>
      <c r="U130" s="229"/>
      <c r="V130" s="229"/>
      <c r="W130" s="229"/>
      <c r="X130" s="229"/>
      <c r="Y130" s="229"/>
      <c r="Z130" s="229"/>
      <c r="AA130" s="229"/>
      <c r="AB130" s="229"/>
      <c r="AC130" s="229"/>
      <c r="AD130" s="229"/>
      <c r="AE130" s="229"/>
      <c r="AF130" s="229"/>
      <c r="AG130" s="229"/>
      <c r="AH130" s="229"/>
      <c r="AI130" s="229"/>
    </row>
    <row r="131" spans="2:35">
      <c r="B131" s="253"/>
      <c r="C131" s="254"/>
      <c r="D131" s="254"/>
      <c r="E131" s="254"/>
      <c r="F131" s="358"/>
      <c r="G131" s="253"/>
      <c r="H131" s="253"/>
      <c r="I131" s="229"/>
      <c r="J131" s="229"/>
      <c r="K131" s="229"/>
      <c r="L131" s="229"/>
      <c r="M131" s="229"/>
      <c r="N131" s="229"/>
      <c r="O131" s="229"/>
      <c r="P131" s="229"/>
      <c r="Q131" s="229"/>
      <c r="R131" s="229"/>
      <c r="S131" s="229"/>
      <c r="T131" s="229"/>
      <c r="U131" s="229"/>
      <c r="V131" s="229"/>
      <c r="W131" s="229"/>
      <c r="X131" s="229"/>
      <c r="Y131" s="229"/>
      <c r="Z131" s="229"/>
      <c r="AA131" s="229"/>
      <c r="AB131" s="229"/>
      <c r="AC131" s="229"/>
      <c r="AD131" s="229"/>
      <c r="AE131" s="229"/>
      <c r="AF131" s="229"/>
      <c r="AG131" s="229"/>
      <c r="AH131" s="229"/>
      <c r="AI131" s="229"/>
    </row>
    <row r="132" spans="2:35">
      <c r="B132" s="253"/>
      <c r="C132" s="254"/>
      <c r="D132" s="254"/>
      <c r="E132" s="254"/>
      <c r="F132" s="358"/>
      <c r="G132" s="253"/>
      <c r="H132" s="253"/>
      <c r="I132" s="229"/>
      <c r="J132" s="229"/>
      <c r="K132" s="229"/>
      <c r="L132" s="229"/>
      <c r="M132" s="229"/>
      <c r="N132" s="229"/>
      <c r="O132" s="229"/>
      <c r="P132" s="229"/>
      <c r="Q132" s="229"/>
      <c r="R132" s="229"/>
      <c r="S132" s="229"/>
      <c r="T132" s="229"/>
      <c r="U132" s="229"/>
      <c r="V132" s="229"/>
      <c r="W132" s="229"/>
      <c r="X132" s="229"/>
      <c r="Y132" s="229"/>
      <c r="Z132" s="229"/>
      <c r="AA132" s="229"/>
      <c r="AB132" s="229"/>
      <c r="AC132" s="229"/>
      <c r="AD132" s="229"/>
      <c r="AE132" s="229"/>
      <c r="AF132" s="229"/>
      <c r="AG132" s="229"/>
      <c r="AH132" s="229"/>
      <c r="AI132" s="229"/>
    </row>
    <row r="133" spans="2:35">
      <c r="B133" s="253"/>
      <c r="C133" s="254"/>
      <c r="D133" s="254"/>
      <c r="E133" s="254"/>
      <c r="F133" s="358"/>
      <c r="G133" s="253"/>
      <c r="H133" s="253"/>
      <c r="I133" s="229"/>
      <c r="J133" s="229"/>
      <c r="K133" s="229"/>
      <c r="L133" s="229"/>
      <c r="M133" s="229"/>
      <c r="N133" s="229"/>
      <c r="O133" s="229"/>
      <c r="P133" s="229"/>
      <c r="Q133" s="229"/>
      <c r="R133" s="229"/>
      <c r="S133" s="229"/>
      <c r="T133" s="229"/>
      <c r="U133" s="229"/>
      <c r="V133" s="229"/>
      <c r="W133" s="229"/>
      <c r="X133" s="229"/>
      <c r="Y133" s="229"/>
      <c r="Z133" s="229"/>
      <c r="AA133" s="229"/>
      <c r="AB133" s="229"/>
      <c r="AC133" s="229"/>
      <c r="AD133" s="229"/>
      <c r="AE133" s="229"/>
      <c r="AF133" s="229"/>
      <c r="AG133" s="229"/>
      <c r="AH133" s="229"/>
      <c r="AI133" s="229"/>
    </row>
    <row r="134" spans="2:35">
      <c r="B134" s="253"/>
      <c r="C134" s="254"/>
      <c r="D134" s="254"/>
      <c r="E134" s="254"/>
      <c r="F134" s="358"/>
      <c r="G134" s="253"/>
      <c r="H134" s="253"/>
      <c r="I134" s="229"/>
      <c r="J134" s="229"/>
      <c r="K134" s="229"/>
      <c r="L134" s="229"/>
      <c r="M134" s="229"/>
      <c r="N134" s="229"/>
      <c r="O134" s="229"/>
      <c r="P134" s="229"/>
      <c r="Q134" s="229"/>
      <c r="R134" s="229"/>
      <c r="S134" s="229"/>
      <c r="T134" s="229"/>
      <c r="U134" s="229"/>
      <c r="V134" s="229"/>
      <c r="W134" s="229"/>
      <c r="X134" s="229"/>
      <c r="Y134" s="229"/>
      <c r="Z134" s="229"/>
      <c r="AA134" s="229"/>
      <c r="AB134" s="229"/>
      <c r="AC134" s="229"/>
      <c r="AD134" s="229"/>
      <c r="AE134" s="229"/>
      <c r="AF134" s="229"/>
      <c r="AG134" s="229"/>
      <c r="AH134" s="229"/>
      <c r="AI134" s="229"/>
    </row>
    <row r="135" spans="2:35">
      <c r="B135" s="253"/>
      <c r="C135" s="254"/>
      <c r="D135" s="254"/>
      <c r="E135" s="254"/>
      <c r="F135" s="358"/>
      <c r="G135" s="253"/>
      <c r="H135" s="253"/>
      <c r="I135" s="229"/>
      <c r="J135" s="229"/>
      <c r="K135" s="229"/>
      <c r="L135" s="229"/>
      <c r="M135" s="229"/>
      <c r="N135" s="229"/>
      <c r="O135" s="229"/>
      <c r="P135" s="229"/>
      <c r="Q135" s="229"/>
      <c r="R135" s="229"/>
      <c r="S135" s="229"/>
      <c r="T135" s="229"/>
      <c r="U135" s="229"/>
      <c r="V135" s="229"/>
      <c r="W135" s="229"/>
      <c r="X135" s="229"/>
      <c r="Y135" s="229"/>
      <c r="Z135" s="229"/>
      <c r="AA135" s="229"/>
      <c r="AB135" s="229"/>
      <c r="AC135" s="229"/>
      <c r="AD135" s="229"/>
      <c r="AE135" s="229"/>
      <c r="AF135" s="229"/>
      <c r="AG135" s="229"/>
      <c r="AH135" s="229"/>
      <c r="AI135" s="229"/>
    </row>
    <row r="136" spans="2:35">
      <c r="B136" s="253"/>
      <c r="C136" s="254"/>
      <c r="D136" s="254"/>
      <c r="E136" s="254"/>
      <c r="F136" s="358"/>
      <c r="G136" s="253"/>
      <c r="H136" s="253"/>
      <c r="I136" s="229"/>
      <c r="J136" s="229"/>
      <c r="K136" s="229"/>
      <c r="L136" s="229"/>
      <c r="M136" s="229"/>
      <c r="N136" s="229"/>
      <c r="O136" s="229"/>
      <c r="P136" s="229"/>
      <c r="Q136" s="229"/>
      <c r="R136" s="229"/>
      <c r="S136" s="229"/>
      <c r="T136" s="229"/>
      <c r="U136" s="229"/>
      <c r="V136" s="229"/>
      <c r="W136" s="229"/>
      <c r="X136" s="229"/>
      <c r="Y136" s="229"/>
      <c r="Z136" s="229"/>
      <c r="AA136" s="229"/>
      <c r="AB136" s="229"/>
      <c r="AC136" s="229"/>
      <c r="AD136" s="229"/>
      <c r="AE136" s="229"/>
      <c r="AF136" s="229"/>
      <c r="AG136" s="229"/>
      <c r="AH136" s="229"/>
      <c r="AI136" s="229"/>
    </row>
    <row r="137" spans="2:35">
      <c r="B137" s="253"/>
      <c r="C137" s="254"/>
      <c r="D137" s="254"/>
      <c r="E137" s="254"/>
      <c r="F137" s="358"/>
      <c r="G137" s="253"/>
      <c r="H137" s="253"/>
      <c r="I137" s="229"/>
      <c r="J137" s="229"/>
      <c r="K137" s="229"/>
      <c r="L137" s="229"/>
      <c r="M137" s="229"/>
      <c r="N137" s="229"/>
      <c r="O137" s="229"/>
      <c r="P137" s="229"/>
      <c r="Q137" s="229"/>
      <c r="R137" s="229"/>
      <c r="S137" s="229"/>
      <c r="T137" s="229"/>
      <c r="U137" s="229"/>
      <c r="V137" s="229"/>
      <c r="W137" s="229"/>
      <c r="X137" s="229"/>
      <c r="Y137" s="229"/>
      <c r="Z137" s="229"/>
      <c r="AA137" s="229"/>
      <c r="AB137" s="229"/>
      <c r="AC137" s="229"/>
      <c r="AD137" s="229"/>
      <c r="AE137" s="229"/>
      <c r="AF137" s="229"/>
      <c r="AG137" s="229"/>
      <c r="AH137" s="229"/>
      <c r="AI137" s="229"/>
    </row>
    <row r="138" spans="2:35">
      <c r="B138" s="253"/>
      <c r="C138" s="254"/>
      <c r="D138" s="254"/>
      <c r="E138" s="254"/>
      <c r="F138" s="358"/>
      <c r="G138" s="253"/>
      <c r="H138" s="253"/>
      <c r="I138" s="229"/>
      <c r="J138" s="229"/>
      <c r="K138" s="229"/>
      <c r="L138" s="229"/>
      <c r="M138" s="229"/>
      <c r="N138" s="229"/>
      <c r="O138" s="229"/>
      <c r="P138" s="229"/>
      <c r="Q138" s="229"/>
      <c r="R138" s="229"/>
      <c r="S138" s="229"/>
      <c r="T138" s="229"/>
      <c r="U138" s="229"/>
      <c r="V138" s="229"/>
      <c r="W138" s="229"/>
      <c r="X138" s="229"/>
      <c r="Y138" s="229"/>
      <c r="Z138" s="229"/>
      <c r="AA138" s="229"/>
      <c r="AB138" s="229"/>
      <c r="AC138" s="229"/>
      <c r="AD138" s="229"/>
      <c r="AE138" s="229"/>
      <c r="AF138" s="229"/>
      <c r="AG138" s="229"/>
      <c r="AH138" s="229"/>
      <c r="AI138" s="229"/>
    </row>
    <row r="139" spans="2:35">
      <c r="B139" s="253"/>
      <c r="C139" s="254"/>
      <c r="D139" s="254"/>
      <c r="E139" s="254"/>
      <c r="F139" s="358"/>
      <c r="G139" s="253"/>
      <c r="H139" s="253"/>
      <c r="I139" s="229"/>
      <c r="J139" s="229"/>
      <c r="K139" s="229"/>
      <c r="L139" s="229"/>
      <c r="M139" s="229"/>
      <c r="N139" s="229"/>
      <c r="O139" s="229"/>
      <c r="P139" s="229"/>
      <c r="Q139" s="229"/>
      <c r="R139" s="229"/>
      <c r="S139" s="229"/>
      <c r="T139" s="229"/>
      <c r="U139" s="229"/>
      <c r="V139" s="229"/>
      <c r="W139" s="229"/>
      <c r="X139" s="229"/>
      <c r="Y139" s="229"/>
      <c r="Z139" s="229"/>
      <c r="AA139" s="229"/>
      <c r="AB139" s="229"/>
      <c r="AC139" s="229"/>
      <c r="AD139" s="229"/>
      <c r="AE139" s="229"/>
      <c r="AF139" s="229"/>
      <c r="AG139" s="229"/>
      <c r="AH139" s="229"/>
      <c r="AI139" s="229"/>
    </row>
    <row r="140" spans="2:35">
      <c r="B140" s="253"/>
      <c r="C140" s="254"/>
      <c r="D140" s="254"/>
      <c r="E140" s="254"/>
      <c r="F140" s="358"/>
      <c r="G140" s="253"/>
      <c r="H140" s="253"/>
      <c r="I140" s="229"/>
      <c r="J140" s="229"/>
      <c r="K140" s="229"/>
      <c r="L140" s="229"/>
      <c r="M140" s="229"/>
      <c r="N140" s="229"/>
      <c r="O140" s="229"/>
      <c r="P140" s="229"/>
      <c r="Q140" s="229"/>
      <c r="R140" s="229"/>
      <c r="S140" s="229"/>
      <c r="T140" s="229"/>
      <c r="U140" s="229"/>
      <c r="V140" s="229"/>
      <c r="W140" s="229"/>
      <c r="X140" s="229"/>
      <c r="Y140" s="229"/>
      <c r="Z140" s="229"/>
      <c r="AA140" s="229"/>
      <c r="AB140" s="229"/>
      <c r="AC140" s="229"/>
      <c r="AD140" s="229"/>
      <c r="AE140" s="229"/>
      <c r="AF140" s="229"/>
      <c r="AG140" s="229"/>
      <c r="AH140" s="229"/>
      <c r="AI140" s="229"/>
    </row>
    <row r="141" spans="2:35">
      <c r="B141" s="253"/>
      <c r="C141" s="254"/>
      <c r="D141" s="254"/>
      <c r="E141" s="254"/>
      <c r="F141" s="358"/>
      <c r="G141" s="253"/>
      <c r="H141" s="253"/>
      <c r="I141" s="229"/>
      <c r="J141" s="229"/>
      <c r="K141" s="229"/>
      <c r="L141" s="229"/>
      <c r="M141" s="229"/>
      <c r="N141" s="229"/>
      <c r="O141" s="229"/>
      <c r="P141" s="229"/>
      <c r="Q141" s="229"/>
      <c r="R141" s="229"/>
      <c r="S141" s="229"/>
      <c r="T141" s="229"/>
      <c r="U141" s="229"/>
      <c r="V141" s="229"/>
      <c r="W141" s="229"/>
      <c r="X141" s="229"/>
      <c r="Y141" s="229"/>
      <c r="Z141" s="229"/>
      <c r="AA141" s="229"/>
      <c r="AB141" s="229"/>
      <c r="AC141" s="229"/>
      <c r="AD141" s="229"/>
      <c r="AE141" s="229"/>
      <c r="AF141" s="229"/>
      <c r="AG141" s="229"/>
      <c r="AH141" s="229"/>
      <c r="AI141" s="229"/>
    </row>
    <row r="142" spans="2:35">
      <c r="B142" s="253"/>
      <c r="C142" s="254"/>
      <c r="D142" s="254"/>
      <c r="E142" s="254"/>
      <c r="F142" s="358"/>
      <c r="G142" s="253"/>
      <c r="H142" s="253"/>
      <c r="I142" s="229"/>
      <c r="J142" s="229"/>
      <c r="K142" s="229"/>
      <c r="L142" s="229"/>
      <c r="M142" s="229"/>
      <c r="N142" s="229"/>
      <c r="O142" s="229"/>
      <c r="P142" s="229"/>
      <c r="Q142" s="229"/>
      <c r="R142" s="229"/>
      <c r="S142" s="229"/>
      <c r="T142" s="229"/>
      <c r="U142" s="229"/>
      <c r="V142" s="229"/>
      <c r="W142" s="229"/>
      <c r="X142" s="229"/>
      <c r="Y142" s="229"/>
      <c r="Z142" s="229"/>
      <c r="AA142" s="229"/>
      <c r="AB142" s="229"/>
      <c r="AC142" s="229"/>
      <c r="AD142" s="229"/>
      <c r="AE142" s="229"/>
      <c r="AF142" s="229"/>
      <c r="AG142" s="229"/>
      <c r="AH142" s="229"/>
      <c r="AI142" s="229"/>
    </row>
    <row r="143" spans="2:35">
      <c r="B143" s="253"/>
      <c r="C143" s="254"/>
      <c r="D143" s="254"/>
      <c r="E143" s="254"/>
      <c r="F143" s="358"/>
      <c r="G143" s="253"/>
      <c r="H143" s="253"/>
      <c r="I143" s="229"/>
      <c r="J143" s="229"/>
      <c r="K143" s="229"/>
      <c r="L143" s="229"/>
      <c r="M143" s="229"/>
      <c r="N143" s="229"/>
      <c r="O143" s="229"/>
      <c r="P143" s="229"/>
      <c r="Q143" s="229"/>
      <c r="R143" s="229"/>
      <c r="S143" s="229"/>
      <c r="T143" s="229"/>
      <c r="U143" s="229"/>
      <c r="V143" s="229"/>
      <c r="W143" s="229"/>
      <c r="X143" s="229"/>
      <c r="Y143" s="229"/>
      <c r="Z143" s="229"/>
      <c r="AA143" s="229"/>
      <c r="AB143" s="229"/>
      <c r="AC143" s="229"/>
      <c r="AD143" s="229"/>
      <c r="AE143" s="229"/>
      <c r="AF143" s="229"/>
      <c r="AG143" s="229"/>
      <c r="AH143" s="229"/>
      <c r="AI143" s="229"/>
    </row>
    <row r="144" spans="2:35">
      <c r="B144" s="253"/>
      <c r="C144" s="254"/>
      <c r="D144" s="254"/>
      <c r="E144" s="254"/>
      <c r="F144" s="358"/>
      <c r="G144" s="253"/>
      <c r="H144" s="253"/>
      <c r="I144" s="229"/>
      <c r="J144" s="229"/>
      <c r="K144" s="229"/>
      <c r="L144" s="229"/>
      <c r="M144" s="229"/>
      <c r="N144" s="229"/>
      <c r="O144" s="229"/>
      <c r="P144" s="229"/>
      <c r="Q144" s="229"/>
      <c r="R144" s="229"/>
      <c r="S144" s="229"/>
      <c r="T144" s="229"/>
      <c r="U144" s="229"/>
      <c r="V144" s="229"/>
      <c r="W144" s="229"/>
      <c r="X144" s="229"/>
      <c r="Y144" s="229"/>
      <c r="Z144" s="229"/>
      <c r="AA144" s="229"/>
      <c r="AB144" s="229"/>
      <c r="AC144" s="229"/>
      <c r="AD144" s="229"/>
      <c r="AE144" s="229"/>
      <c r="AF144" s="229"/>
      <c r="AG144" s="229"/>
      <c r="AH144" s="229"/>
      <c r="AI144" s="229"/>
    </row>
    <row r="145" spans="2:35">
      <c r="B145" s="253"/>
      <c r="C145" s="254"/>
      <c r="D145" s="254"/>
      <c r="E145" s="254"/>
      <c r="F145" s="358"/>
      <c r="G145" s="253"/>
      <c r="H145" s="253"/>
      <c r="I145" s="229"/>
      <c r="J145" s="229"/>
      <c r="K145" s="229"/>
      <c r="L145" s="229"/>
      <c r="M145" s="229"/>
      <c r="N145" s="229"/>
      <c r="O145" s="229"/>
      <c r="P145" s="229"/>
      <c r="Q145" s="229"/>
      <c r="R145" s="229"/>
      <c r="S145" s="229"/>
      <c r="T145" s="229"/>
      <c r="U145" s="229"/>
      <c r="V145" s="229"/>
      <c r="W145" s="229"/>
      <c r="X145" s="229"/>
      <c r="Y145" s="229"/>
      <c r="Z145" s="229"/>
      <c r="AA145" s="229"/>
      <c r="AB145" s="229"/>
      <c r="AC145" s="229"/>
      <c r="AD145" s="229"/>
      <c r="AE145" s="229"/>
      <c r="AF145" s="229"/>
      <c r="AG145" s="229"/>
      <c r="AH145" s="229"/>
      <c r="AI145" s="229"/>
    </row>
    <row r="146" spans="2:35">
      <c r="B146" s="253"/>
      <c r="C146" s="254"/>
      <c r="D146" s="254"/>
      <c r="E146" s="254"/>
      <c r="F146" s="358"/>
      <c r="G146" s="253"/>
      <c r="H146" s="253"/>
      <c r="I146" s="229"/>
      <c r="J146" s="229"/>
      <c r="K146" s="229"/>
      <c r="L146" s="229"/>
      <c r="M146" s="229"/>
      <c r="N146" s="229"/>
      <c r="O146" s="229"/>
      <c r="P146" s="229"/>
      <c r="Q146" s="229"/>
      <c r="R146" s="229"/>
      <c r="S146" s="229"/>
      <c r="T146" s="229"/>
      <c r="U146" s="229"/>
      <c r="V146" s="229"/>
      <c r="W146" s="229"/>
      <c r="X146" s="229"/>
      <c r="Y146" s="229"/>
      <c r="Z146" s="229"/>
      <c r="AA146" s="229"/>
      <c r="AB146" s="229"/>
      <c r="AC146" s="229"/>
      <c r="AD146" s="229"/>
      <c r="AE146" s="229"/>
      <c r="AF146" s="229"/>
      <c r="AG146" s="229"/>
      <c r="AH146" s="229"/>
      <c r="AI146" s="229"/>
    </row>
    <row r="147" spans="2:35">
      <c r="B147" s="253"/>
      <c r="C147" s="254"/>
      <c r="D147" s="254"/>
      <c r="E147" s="254"/>
      <c r="F147" s="358"/>
      <c r="G147" s="253"/>
      <c r="H147" s="253"/>
      <c r="I147" s="229"/>
      <c r="J147" s="229"/>
      <c r="K147" s="229"/>
      <c r="L147" s="229"/>
      <c r="M147" s="229"/>
      <c r="N147" s="229"/>
      <c r="O147" s="229"/>
      <c r="P147" s="229"/>
      <c r="Q147" s="229"/>
      <c r="R147" s="229"/>
      <c r="S147" s="229"/>
      <c r="T147" s="229"/>
      <c r="U147" s="229"/>
      <c r="V147" s="229"/>
      <c r="W147" s="229"/>
      <c r="X147" s="229"/>
      <c r="Y147" s="229"/>
      <c r="Z147" s="229"/>
      <c r="AA147" s="229"/>
      <c r="AB147" s="229"/>
      <c r="AC147" s="229"/>
      <c r="AD147" s="229"/>
      <c r="AE147" s="229"/>
      <c r="AF147" s="229"/>
      <c r="AG147" s="229"/>
      <c r="AH147" s="229"/>
      <c r="AI147" s="229"/>
    </row>
    <row r="148" spans="2:35">
      <c r="B148" s="253"/>
      <c r="C148" s="254"/>
      <c r="D148" s="254"/>
      <c r="E148" s="254"/>
      <c r="F148" s="358"/>
      <c r="G148" s="253"/>
      <c r="H148" s="253"/>
      <c r="I148" s="229"/>
      <c r="J148" s="229"/>
      <c r="K148" s="229"/>
      <c r="L148" s="229"/>
      <c r="M148" s="229"/>
      <c r="N148" s="229"/>
      <c r="O148" s="229"/>
      <c r="P148" s="229"/>
      <c r="Q148" s="229"/>
      <c r="R148" s="229"/>
      <c r="S148" s="229"/>
      <c r="T148" s="229"/>
      <c r="U148" s="229"/>
      <c r="V148" s="229"/>
      <c r="W148" s="229"/>
      <c r="X148" s="229"/>
      <c r="Y148" s="229"/>
      <c r="Z148" s="229"/>
      <c r="AA148" s="229"/>
      <c r="AB148" s="229"/>
      <c r="AC148" s="229"/>
      <c r="AD148" s="229"/>
      <c r="AE148" s="229"/>
      <c r="AF148" s="229"/>
      <c r="AG148" s="229"/>
      <c r="AH148" s="229"/>
      <c r="AI148" s="229"/>
    </row>
    <row r="149" spans="2:35">
      <c r="B149" s="253"/>
      <c r="C149" s="254"/>
      <c r="D149" s="254"/>
      <c r="E149" s="254"/>
      <c r="F149" s="358"/>
      <c r="G149" s="253"/>
      <c r="H149" s="253"/>
      <c r="I149" s="229"/>
      <c r="J149" s="229"/>
      <c r="K149" s="229"/>
      <c r="L149" s="229"/>
      <c r="M149" s="229"/>
      <c r="N149" s="229"/>
      <c r="O149" s="229"/>
      <c r="P149" s="229"/>
      <c r="Q149" s="229"/>
      <c r="R149" s="229"/>
      <c r="S149" s="229"/>
      <c r="T149" s="229"/>
      <c r="U149" s="229"/>
      <c r="V149" s="229"/>
      <c r="W149" s="229"/>
      <c r="X149" s="229"/>
      <c r="Y149" s="229"/>
      <c r="Z149" s="229"/>
      <c r="AA149" s="229"/>
      <c r="AB149" s="229"/>
      <c r="AC149" s="229"/>
      <c r="AD149" s="229"/>
      <c r="AE149" s="229"/>
      <c r="AF149" s="229"/>
      <c r="AG149" s="229"/>
      <c r="AH149" s="229"/>
      <c r="AI149" s="229"/>
    </row>
    <row r="150" spans="2:35">
      <c r="B150" s="253"/>
      <c r="C150" s="254"/>
      <c r="D150" s="254"/>
      <c r="E150" s="254"/>
      <c r="F150" s="358"/>
      <c r="G150" s="253"/>
      <c r="H150" s="253"/>
      <c r="I150" s="229"/>
      <c r="J150" s="229"/>
      <c r="K150" s="229"/>
      <c r="L150" s="229"/>
      <c r="M150" s="229"/>
      <c r="N150" s="229"/>
      <c r="O150" s="229"/>
      <c r="P150" s="229"/>
      <c r="Q150" s="229"/>
      <c r="R150" s="229"/>
      <c r="S150" s="229"/>
      <c r="T150" s="229"/>
      <c r="U150" s="229"/>
      <c r="V150" s="229"/>
      <c r="W150" s="229"/>
      <c r="X150" s="229"/>
      <c r="Y150" s="229"/>
      <c r="Z150" s="229"/>
      <c r="AA150" s="229"/>
      <c r="AB150" s="229"/>
      <c r="AC150" s="229"/>
      <c r="AD150" s="229"/>
      <c r="AE150" s="229"/>
      <c r="AF150" s="229"/>
      <c r="AG150" s="229"/>
      <c r="AH150" s="229"/>
      <c r="AI150" s="229"/>
    </row>
    <row r="151" spans="2:35">
      <c r="B151" s="253"/>
      <c r="C151" s="254"/>
      <c r="D151" s="254"/>
      <c r="E151" s="254"/>
      <c r="F151" s="358"/>
      <c r="G151" s="253"/>
      <c r="H151" s="253"/>
      <c r="I151" s="229"/>
      <c r="J151" s="229"/>
      <c r="K151" s="229"/>
      <c r="L151" s="229"/>
      <c r="M151" s="229"/>
      <c r="N151" s="229"/>
      <c r="O151" s="229"/>
      <c r="P151" s="229"/>
      <c r="Q151" s="229"/>
      <c r="R151" s="229"/>
      <c r="S151" s="229"/>
      <c r="T151" s="229"/>
      <c r="U151" s="229"/>
      <c r="V151" s="229"/>
      <c r="W151" s="229"/>
      <c r="X151" s="229"/>
      <c r="Y151" s="229"/>
      <c r="Z151" s="229"/>
      <c r="AA151" s="229"/>
      <c r="AB151" s="229"/>
      <c r="AC151" s="229"/>
      <c r="AD151" s="229"/>
      <c r="AE151" s="229"/>
      <c r="AF151" s="229"/>
      <c r="AG151" s="229"/>
      <c r="AH151" s="229"/>
      <c r="AI151" s="229"/>
    </row>
    <row r="152" spans="2:35">
      <c r="B152" s="253"/>
      <c r="C152" s="254"/>
      <c r="D152" s="254"/>
      <c r="E152" s="254"/>
      <c r="F152" s="358"/>
      <c r="G152" s="253"/>
      <c r="H152" s="253"/>
      <c r="I152" s="229"/>
      <c r="J152" s="229"/>
      <c r="K152" s="229"/>
      <c r="L152" s="229"/>
      <c r="M152" s="229"/>
      <c r="N152" s="229"/>
      <c r="O152" s="229"/>
      <c r="P152" s="229"/>
      <c r="Q152" s="229"/>
      <c r="R152" s="229"/>
      <c r="S152" s="229"/>
      <c r="T152" s="229"/>
      <c r="U152" s="229"/>
      <c r="V152" s="229"/>
      <c r="W152" s="229"/>
      <c r="X152" s="229"/>
      <c r="Y152" s="229"/>
      <c r="Z152" s="229"/>
      <c r="AA152" s="229"/>
      <c r="AB152" s="229"/>
      <c r="AC152" s="229"/>
      <c r="AD152" s="229"/>
      <c r="AE152" s="229"/>
      <c r="AF152" s="229"/>
      <c r="AG152" s="229"/>
      <c r="AH152" s="229"/>
      <c r="AI152" s="229"/>
    </row>
    <row r="153" spans="2:35">
      <c r="B153" s="253"/>
      <c r="C153" s="254"/>
      <c r="D153" s="254"/>
      <c r="E153" s="254"/>
      <c r="F153" s="358"/>
      <c r="G153" s="253"/>
      <c r="H153" s="253"/>
      <c r="I153" s="229"/>
      <c r="J153" s="229"/>
      <c r="K153" s="229"/>
      <c r="L153" s="229"/>
      <c r="M153" s="229"/>
      <c r="N153" s="229"/>
      <c r="O153" s="229"/>
      <c r="P153" s="229"/>
      <c r="Q153" s="229"/>
      <c r="R153" s="229"/>
      <c r="S153" s="229"/>
      <c r="T153" s="229"/>
      <c r="U153" s="229"/>
      <c r="V153" s="229"/>
      <c r="W153" s="229"/>
      <c r="X153" s="229"/>
      <c r="Y153" s="229"/>
      <c r="Z153" s="229"/>
      <c r="AA153" s="229"/>
      <c r="AB153" s="229"/>
      <c r="AC153" s="229"/>
      <c r="AD153" s="229"/>
      <c r="AE153" s="229"/>
      <c r="AF153" s="229"/>
      <c r="AG153" s="229"/>
      <c r="AH153" s="229"/>
      <c r="AI153" s="229"/>
    </row>
    <row r="154" spans="2:35">
      <c r="B154" s="253"/>
      <c r="C154" s="254"/>
      <c r="D154" s="254"/>
      <c r="E154" s="254"/>
      <c r="F154" s="358"/>
      <c r="G154" s="253"/>
      <c r="H154" s="253"/>
      <c r="I154" s="229"/>
      <c r="J154" s="229"/>
      <c r="K154" s="229"/>
      <c r="L154" s="229"/>
      <c r="M154" s="229"/>
      <c r="N154" s="229"/>
      <c r="O154" s="229"/>
      <c r="P154" s="229"/>
      <c r="Q154" s="229"/>
      <c r="R154" s="229"/>
      <c r="S154" s="229"/>
      <c r="T154" s="229"/>
      <c r="U154" s="229"/>
      <c r="V154" s="229"/>
      <c r="W154" s="229"/>
      <c r="X154" s="229"/>
      <c r="Y154" s="229"/>
      <c r="Z154" s="229"/>
      <c r="AA154" s="229"/>
      <c r="AB154" s="229"/>
      <c r="AC154" s="229"/>
      <c r="AD154" s="229"/>
      <c r="AE154" s="229"/>
      <c r="AF154" s="229"/>
      <c r="AG154" s="229"/>
      <c r="AH154" s="229"/>
      <c r="AI154" s="229"/>
    </row>
    <row r="155" spans="2:35">
      <c r="B155" s="253"/>
      <c r="C155" s="254"/>
      <c r="D155" s="254"/>
      <c r="E155" s="254"/>
      <c r="F155" s="358"/>
      <c r="G155" s="253"/>
      <c r="H155" s="253"/>
      <c r="I155" s="229"/>
      <c r="J155" s="229"/>
      <c r="K155" s="229"/>
      <c r="L155" s="229"/>
      <c r="M155" s="229"/>
      <c r="N155" s="229"/>
      <c r="O155" s="229"/>
      <c r="P155" s="229"/>
      <c r="Q155" s="229"/>
      <c r="R155" s="229"/>
      <c r="S155" s="229"/>
      <c r="T155" s="229"/>
      <c r="U155" s="229"/>
      <c r="V155" s="229"/>
      <c r="W155" s="229"/>
      <c r="X155" s="229"/>
      <c r="Y155" s="229"/>
      <c r="Z155" s="229"/>
      <c r="AA155" s="229"/>
      <c r="AB155" s="229"/>
      <c r="AC155" s="229"/>
      <c r="AD155" s="229"/>
      <c r="AE155" s="229"/>
      <c r="AF155" s="229"/>
      <c r="AG155" s="229"/>
      <c r="AH155" s="229"/>
      <c r="AI155" s="229"/>
    </row>
    <row r="156" spans="2:35">
      <c r="B156" s="253"/>
      <c r="C156" s="254"/>
      <c r="D156" s="254"/>
      <c r="E156" s="254"/>
      <c r="F156" s="358"/>
      <c r="G156" s="253"/>
      <c r="H156" s="253"/>
      <c r="I156" s="229"/>
      <c r="J156" s="229"/>
      <c r="K156" s="229"/>
      <c r="L156" s="229"/>
      <c r="M156" s="229"/>
      <c r="N156" s="229"/>
      <c r="O156" s="229"/>
      <c r="P156" s="229"/>
      <c r="Q156" s="229"/>
      <c r="R156" s="229"/>
      <c r="S156" s="229"/>
      <c r="T156" s="229"/>
      <c r="U156" s="229"/>
      <c r="V156" s="229"/>
      <c r="W156" s="229"/>
      <c r="X156" s="229"/>
      <c r="Y156" s="229"/>
      <c r="Z156" s="229"/>
      <c r="AA156" s="229"/>
      <c r="AB156" s="229"/>
      <c r="AC156" s="229"/>
      <c r="AD156" s="229"/>
      <c r="AE156" s="229"/>
      <c r="AF156" s="229"/>
      <c r="AG156" s="229"/>
      <c r="AH156" s="229"/>
      <c r="AI156" s="229"/>
    </row>
    <row r="157" spans="2:35">
      <c r="B157" s="253"/>
      <c r="C157" s="254"/>
      <c r="D157" s="254"/>
      <c r="E157" s="254"/>
      <c r="F157" s="358"/>
      <c r="G157" s="253"/>
      <c r="H157" s="253"/>
      <c r="I157" s="229"/>
      <c r="J157" s="229"/>
      <c r="K157" s="229"/>
      <c r="L157" s="229"/>
      <c r="M157" s="229"/>
      <c r="N157" s="229"/>
      <c r="O157" s="229"/>
      <c r="P157" s="229"/>
      <c r="Q157" s="229"/>
      <c r="R157" s="229"/>
      <c r="S157" s="229"/>
      <c r="T157" s="229"/>
      <c r="U157" s="229"/>
      <c r="V157" s="229"/>
      <c r="W157" s="229"/>
      <c r="X157" s="229"/>
      <c r="Y157" s="229"/>
      <c r="Z157" s="229"/>
      <c r="AA157" s="229"/>
      <c r="AB157" s="229"/>
      <c r="AC157" s="229"/>
      <c r="AD157" s="229"/>
      <c r="AE157" s="229"/>
      <c r="AF157" s="229"/>
      <c r="AG157" s="229"/>
      <c r="AH157" s="229"/>
      <c r="AI157" s="229"/>
    </row>
    <row r="158" spans="2:35">
      <c r="B158" s="253"/>
      <c r="C158" s="254"/>
      <c r="D158" s="254"/>
      <c r="E158" s="254"/>
      <c r="F158" s="358"/>
      <c r="G158" s="253"/>
      <c r="H158" s="253"/>
      <c r="I158" s="229"/>
      <c r="J158" s="229"/>
      <c r="K158" s="229"/>
      <c r="L158" s="229"/>
      <c r="M158" s="229"/>
      <c r="N158" s="229"/>
      <c r="O158" s="229"/>
      <c r="P158" s="229"/>
      <c r="Q158" s="229"/>
      <c r="R158" s="229"/>
      <c r="S158" s="229"/>
      <c r="T158" s="229"/>
      <c r="U158" s="229"/>
      <c r="V158" s="229"/>
      <c r="W158" s="229"/>
      <c r="X158" s="229"/>
      <c r="Y158" s="229"/>
      <c r="Z158" s="229"/>
      <c r="AA158" s="229"/>
      <c r="AB158" s="229"/>
      <c r="AC158" s="229"/>
      <c r="AD158" s="229"/>
      <c r="AE158" s="229"/>
      <c r="AF158" s="229"/>
      <c r="AG158" s="229"/>
      <c r="AH158" s="229"/>
      <c r="AI158" s="229"/>
    </row>
    <row r="159" spans="2:35">
      <c r="B159" s="253"/>
      <c r="C159" s="254"/>
      <c r="D159" s="254"/>
      <c r="E159" s="254"/>
      <c r="F159" s="358"/>
      <c r="G159" s="253"/>
      <c r="H159" s="253"/>
      <c r="I159" s="229"/>
      <c r="J159" s="229"/>
      <c r="K159" s="229"/>
      <c r="L159" s="229"/>
      <c r="M159" s="229"/>
      <c r="N159" s="229"/>
      <c r="O159" s="229"/>
      <c r="P159" s="229"/>
      <c r="Q159" s="229"/>
      <c r="R159" s="229"/>
      <c r="S159" s="229"/>
      <c r="T159" s="229"/>
      <c r="U159" s="229"/>
      <c r="V159" s="229"/>
      <c r="W159" s="229"/>
      <c r="X159" s="229"/>
      <c r="Y159" s="229"/>
      <c r="Z159" s="229"/>
      <c r="AA159" s="229"/>
      <c r="AB159" s="229"/>
      <c r="AC159" s="229"/>
      <c r="AD159" s="229"/>
      <c r="AE159" s="229"/>
      <c r="AF159" s="229"/>
      <c r="AG159" s="229"/>
      <c r="AH159" s="229"/>
      <c r="AI159" s="229"/>
    </row>
    <row r="160" spans="2:35">
      <c r="B160" s="253"/>
      <c r="C160" s="254"/>
      <c r="D160" s="254"/>
      <c r="E160" s="254"/>
      <c r="F160" s="358"/>
      <c r="G160" s="253"/>
      <c r="H160" s="253"/>
      <c r="I160" s="229"/>
      <c r="J160" s="229"/>
      <c r="K160" s="229"/>
      <c r="L160" s="229"/>
      <c r="M160" s="229"/>
      <c r="N160" s="229"/>
      <c r="O160" s="229"/>
      <c r="P160" s="229"/>
      <c r="Q160" s="229"/>
      <c r="R160" s="229"/>
      <c r="S160" s="229"/>
      <c r="T160" s="229"/>
      <c r="U160" s="229"/>
      <c r="V160" s="229"/>
      <c r="W160" s="229"/>
      <c r="X160" s="229"/>
      <c r="Y160" s="229"/>
      <c r="Z160" s="229"/>
      <c r="AA160" s="229"/>
      <c r="AB160" s="229"/>
      <c r="AC160" s="229"/>
      <c r="AD160" s="229"/>
      <c r="AE160" s="229"/>
      <c r="AF160" s="229"/>
      <c r="AG160" s="229"/>
      <c r="AH160" s="229"/>
      <c r="AI160" s="229"/>
    </row>
    <row r="161" spans="2:35">
      <c r="B161" s="253"/>
      <c r="C161" s="254"/>
      <c r="D161" s="254"/>
      <c r="E161" s="254"/>
      <c r="F161" s="358"/>
      <c r="G161" s="253"/>
      <c r="H161" s="253"/>
      <c r="I161" s="229"/>
      <c r="J161" s="229"/>
      <c r="K161" s="229"/>
      <c r="L161" s="229"/>
      <c r="M161" s="229"/>
      <c r="N161" s="229"/>
      <c r="O161" s="229"/>
      <c r="P161" s="229"/>
      <c r="Q161" s="229"/>
      <c r="R161" s="229"/>
      <c r="S161" s="229"/>
      <c r="T161" s="229"/>
      <c r="U161" s="229"/>
      <c r="V161" s="229"/>
      <c r="W161" s="229"/>
      <c r="X161" s="229"/>
      <c r="Y161" s="229"/>
      <c r="Z161" s="229"/>
      <c r="AA161" s="229"/>
      <c r="AB161" s="229"/>
      <c r="AC161" s="229"/>
      <c r="AD161" s="229"/>
      <c r="AE161" s="229"/>
      <c r="AF161" s="229"/>
      <c r="AG161" s="229"/>
      <c r="AH161" s="229"/>
      <c r="AI161" s="229"/>
    </row>
    <row r="162" spans="2:35">
      <c r="B162" s="253"/>
      <c r="C162" s="254"/>
      <c r="D162" s="254"/>
      <c r="E162" s="254"/>
      <c r="F162" s="358"/>
      <c r="G162" s="253"/>
      <c r="H162" s="253"/>
      <c r="I162" s="229"/>
      <c r="J162" s="229"/>
      <c r="K162" s="229"/>
      <c r="L162" s="229"/>
      <c r="M162" s="229"/>
      <c r="N162" s="229"/>
      <c r="O162" s="229"/>
      <c r="P162" s="229"/>
      <c r="Q162" s="229"/>
      <c r="R162" s="229"/>
      <c r="S162" s="229"/>
      <c r="T162" s="229"/>
      <c r="U162" s="229"/>
      <c r="V162" s="229"/>
      <c r="W162" s="229"/>
      <c r="X162" s="229"/>
      <c r="Y162" s="229"/>
      <c r="Z162" s="229"/>
      <c r="AA162" s="229"/>
      <c r="AB162" s="229"/>
      <c r="AC162" s="229"/>
      <c r="AD162" s="229"/>
      <c r="AE162" s="229"/>
      <c r="AF162" s="229"/>
      <c r="AG162" s="229"/>
      <c r="AH162" s="229"/>
      <c r="AI162" s="229"/>
    </row>
    <row r="163" spans="2:35">
      <c r="B163" s="253"/>
      <c r="C163" s="254"/>
      <c r="D163" s="254"/>
      <c r="E163" s="254"/>
      <c r="F163" s="358"/>
      <c r="G163" s="253"/>
      <c r="H163" s="253"/>
      <c r="I163" s="229"/>
      <c r="J163" s="229"/>
      <c r="K163" s="229"/>
      <c r="L163" s="229"/>
      <c r="M163" s="229"/>
      <c r="N163" s="229"/>
      <c r="O163" s="229"/>
      <c r="P163" s="229"/>
      <c r="Q163" s="229"/>
      <c r="R163" s="229"/>
      <c r="S163" s="229"/>
      <c r="T163" s="229"/>
      <c r="U163" s="229"/>
      <c r="V163" s="229"/>
      <c r="W163" s="229"/>
      <c r="X163" s="229"/>
      <c r="Y163" s="229"/>
      <c r="Z163" s="229"/>
      <c r="AA163" s="229"/>
      <c r="AB163" s="229"/>
      <c r="AC163" s="229"/>
      <c r="AD163" s="229"/>
      <c r="AE163" s="229"/>
      <c r="AF163" s="229"/>
      <c r="AG163" s="229"/>
      <c r="AH163" s="229"/>
      <c r="AI163" s="229"/>
    </row>
    <row r="164" spans="2:35">
      <c r="B164" s="253"/>
      <c r="C164" s="254"/>
      <c r="D164" s="254"/>
      <c r="E164" s="254"/>
      <c r="F164" s="358"/>
      <c r="G164" s="253"/>
      <c r="H164" s="253"/>
      <c r="I164" s="229"/>
      <c r="J164" s="229"/>
      <c r="K164" s="229"/>
      <c r="L164" s="229"/>
      <c r="M164" s="229"/>
      <c r="N164" s="229"/>
      <c r="O164" s="229"/>
      <c r="P164" s="229"/>
      <c r="Q164" s="229"/>
      <c r="R164" s="229"/>
      <c r="S164" s="229"/>
      <c r="T164" s="229"/>
      <c r="U164" s="229"/>
      <c r="V164" s="229"/>
      <c r="W164" s="229"/>
      <c r="X164" s="229"/>
      <c r="Y164" s="229"/>
      <c r="Z164" s="229"/>
      <c r="AA164" s="229"/>
      <c r="AB164" s="229"/>
      <c r="AC164" s="229"/>
      <c r="AD164" s="229"/>
      <c r="AE164" s="229"/>
      <c r="AF164" s="229"/>
      <c r="AG164" s="229"/>
      <c r="AH164" s="229"/>
      <c r="AI164" s="229"/>
    </row>
    <row r="165" spans="2:35">
      <c r="B165" s="253"/>
      <c r="C165" s="254"/>
      <c r="D165" s="254"/>
      <c r="E165" s="254"/>
      <c r="F165" s="358"/>
      <c r="G165" s="253"/>
      <c r="H165" s="253"/>
      <c r="I165" s="229"/>
      <c r="J165" s="229"/>
      <c r="K165" s="229"/>
      <c r="L165" s="229"/>
      <c r="M165" s="229"/>
      <c r="N165" s="229"/>
      <c r="O165" s="229"/>
      <c r="P165" s="229"/>
      <c r="Q165" s="229"/>
      <c r="R165" s="229"/>
      <c r="S165" s="229"/>
      <c r="T165" s="229"/>
      <c r="U165" s="229"/>
      <c r="V165" s="229"/>
      <c r="W165" s="229"/>
      <c r="X165" s="229"/>
      <c r="Y165" s="229"/>
      <c r="Z165" s="229"/>
      <c r="AA165" s="229"/>
      <c r="AB165" s="229"/>
      <c r="AC165" s="229"/>
      <c r="AD165" s="229"/>
      <c r="AE165" s="229"/>
      <c r="AF165" s="229"/>
      <c r="AG165" s="229"/>
      <c r="AH165" s="229"/>
      <c r="AI165" s="229"/>
    </row>
    <row r="166" spans="2:35">
      <c r="B166" s="253"/>
      <c r="C166" s="254"/>
      <c r="D166" s="254"/>
      <c r="E166" s="254"/>
      <c r="F166" s="358"/>
      <c r="G166" s="253"/>
      <c r="H166" s="253"/>
      <c r="I166" s="229"/>
      <c r="J166" s="229"/>
      <c r="K166" s="229"/>
      <c r="L166" s="229"/>
      <c r="M166" s="229"/>
      <c r="N166" s="229"/>
      <c r="O166" s="229"/>
      <c r="P166" s="229"/>
      <c r="Q166" s="229"/>
      <c r="R166" s="229"/>
      <c r="S166" s="229"/>
      <c r="T166" s="229"/>
      <c r="U166" s="229"/>
      <c r="V166" s="229"/>
      <c r="W166" s="229"/>
      <c r="X166" s="229"/>
      <c r="Y166" s="229"/>
      <c r="Z166" s="229"/>
      <c r="AA166" s="229"/>
      <c r="AB166" s="229"/>
      <c r="AC166" s="229"/>
      <c r="AD166" s="229"/>
      <c r="AE166" s="229"/>
      <c r="AF166" s="229"/>
      <c r="AG166" s="229"/>
      <c r="AH166" s="229"/>
      <c r="AI166" s="229"/>
    </row>
    <row r="167" spans="2:35">
      <c r="B167" s="253"/>
      <c r="C167" s="254"/>
      <c r="D167" s="254"/>
      <c r="E167" s="254"/>
      <c r="F167" s="358"/>
      <c r="G167" s="253"/>
      <c r="H167" s="253"/>
      <c r="I167" s="229"/>
      <c r="J167" s="229"/>
      <c r="K167" s="229"/>
      <c r="L167" s="229"/>
      <c r="M167" s="229"/>
      <c r="N167" s="229"/>
      <c r="O167" s="229"/>
      <c r="P167" s="229"/>
      <c r="Q167" s="229"/>
      <c r="R167" s="229"/>
      <c r="S167" s="229"/>
      <c r="T167" s="229"/>
      <c r="U167" s="229"/>
      <c r="V167" s="229"/>
      <c r="W167" s="229"/>
      <c r="X167" s="229"/>
      <c r="Y167" s="229"/>
      <c r="Z167" s="229"/>
      <c r="AA167" s="229"/>
      <c r="AB167" s="229"/>
      <c r="AC167" s="229"/>
      <c r="AD167" s="229"/>
      <c r="AE167" s="229"/>
      <c r="AF167" s="229"/>
      <c r="AG167" s="229"/>
      <c r="AH167" s="229"/>
      <c r="AI167" s="229"/>
    </row>
    <row r="168" spans="2:35">
      <c r="B168" s="253"/>
      <c r="C168" s="254"/>
      <c r="D168" s="254"/>
      <c r="E168" s="254"/>
      <c r="F168" s="358"/>
      <c r="G168" s="253"/>
      <c r="H168" s="253"/>
      <c r="I168" s="229"/>
      <c r="J168" s="229"/>
      <c r="K168" s="229"/>
      <c r="L168" s="229"/>
      <c r="M168" s="229"/>
      <c r="N168" s="229"/>
      <c r="O168" s="229"/>
      <c r="P168" s="229"/>
      <c r="Q168" s="229"/>
      <c r="R168" s="229"/>
      <c r="S168" s="229"/>
      <c r="T168" s="229"/>
      <c r="U168" s="229"/>
      <c r="V168" s="229"/>
      <c r="W168" s="229"/>
      <c r="X168" s="229"/>
      <c r="Y168" s="229"/>
      <c r="Z168" s="229"/>
      <c r="AA168" s="229"/>
      <c r="AB168" s="229"/>
      <c r="AC168" s="229"/>
      <c r="AD168" s="229"/>
      <c r="AE168" s="229"/>
      <c r="AF168" s="229"/>
      <c r="AG168" s="229"/>
      <c r="AH168" s="229"/>
      <c r="AI168" s="229"/>
    </row>
    <row r="169" spans="2:35">
      <c r="B169" s="253"/>
      <c r="C169" s="254"/>
      <c r="D169" s="254"/>
      <c r="E169" s="254"/>
      <c r="F169" s="358"/>
      <c r="G169" s="253"/>
      <c r="H169" s="253"/>
      <c r="I169" s="229"/>
      <c r="J169" s="229"/>
      <c r="K169" s="229"/>
      <c r="L169" s="229"/>
      <c r="M169" s="229"/>
      <c r="N169" s="229"/>
      <c r="O169" s="229"/>
      <c r="P169" s="229"/>
      <c r="Q169" s="229"/>
      <c r="R169" s="229"/>
      <c r="S169" s="229"/>
      <c r="T169" s="229"/>
      <c r="U169" s="229"/>
      <c r="V169" s="229"/>
      <c r="W169" s="229"/>
      <c r="X169" s="229"/>
      <c r="Y169" s="229"/>
      <c r="Z169" s="229"/>
      <c r="AA169" s="229"/>
      <c r="AB169" s="229"/>
      <c r="AC169" s="229"/>
      <c r="AD169" s="229"/>
      <c r="AE169" s="229"/>
      <c r="AF169" s="229"/>
      <c r="AG169" s="229"/>
      <c r="AH169" s="229"/>
      <c r="AI169" s="229"/>
    </row>
    <row r="170" spans="2:35">
      <c r="B170" s="253"/>
      <c r="C170" s="254"/>
      <c r="D170" s="254"/>
      <c r="E170" s="254"/>
      <c r="F170" s="358"/>
      <c r="G170" s="253"/>
      <c r="I170" s="229"/>
      <c r="J170" s="229"/>
      <c r="K170" s="229"/>
      <c r="L170" s="229"/>
      <c r="M170" s="229"/>
      <c r="N170" s="229"/>
      <c r="O170" s="229"/>
      <c r="P170" s="229"/>
      <c r="Q170" s="229"/>
      <c r="R170" s="229"/>
      <c r="S170" s="229"/>
      <c r="T170" s="229"/>
      <c r="U170" s="229"/>
      <c r="V170" s="229"/>
      <c r="W170" s="229"/>
      <c r="X170" s="229"/>
      <c r="Y170" s="229"/>
      <c r="Z170" s="229"/>
      <c r="AA170" s="229"/>
      <c r="AB170" s="229"/>
      <c r="AC170" s="229"/>
      <c r="AD170" s="229"/>
      <c r="AE170" s="229"/>
      <c r="AF170" s="229"/>
      <c r="AG170" s="229"/>
      <c r="AH170" s="229"/>
      <c r="AI170" s="229"/>
    </row>
    <row r="171" spans="2:35">
      <c r="B171" s="253"/>
      <c r="C171" s="254"/>
      <c r="D171" s="254"/>
      <c r="E171" s="254"/>
      <c r="F171" s="358"/>
      <c r="G171" s="253"/>
      <c r="I171" s="229"/>
      <c r="J171" s="229"/>
      <c r="K171" s="229"/>
      <c r="L171" s="229"/>
      <c r="M171" s="229"/>
      <c r="N171" s="229"/>
      <c r="O171" s="229"/>
      <c r="P171" s="229"/>
      <c r="Q171" s="229"/>
      <c r="R171" s="229"/>
      <c r="S171" s="229"/>
      <c r="T171" s="229"/>
      <c r="U171" s="229"/>
      <c r="V171" s="229"/>
      <c r="W171" s="229"/>
      <c r="X171" s="229"/>
      <c r="Y171" s="229"/>
      <c r="Z171" s="229"/>
      <c r="AA171" s="229"/>
      <c r="AB171" s="229"/>
      <c r="AC171" s="229"/>
      <c r="AD171" s="229"/>
      <c r="AE171" s="229"/>
      <c r="AF171" s="229"/>
      <c r="AG171" s="229"/>
      <c r="AH171" s="229"/>
      <c r="AI171" s="229"/>
    </row>
    <row r="172" spans="2:35">
      <c r="B172" s="253"/>
      <c r="C172" s="254"/>
      <c r="D172" s="254"/>
      <c r="E172" s="254"/>
      <c r="F172" s="358"/>
      <c r="G172" s="253"/>
      <c r="I172" s="229"/>
      <c r="J172" s="229"/>
      <c r="K172" s="229"/>
      <c r="L172" s="229"/>
      <c r="M172" s="229"/>
      <c r="N172" s="229"/>
      <c r="O172" s="229"/>
      <c r="P172" s="229"/>
      <c r="Q172" s="229"/>
      <c r="R172" s="229"/>
      <c r="S172" s="229"/>
      <c r="T172" s="229"/>
      <c r="U172" s="229"/>
      <c r="V172" s="229"/>
      <c r="W172" s="229"/>
      <c r="X172" s="229"/>
      <c r="Y172" s="229"/>
      <c r="Z172" s="229"/>
      <c r="AA172" s="229"/>
      <c r="AB172" s="229"/>
      <c r="AC172" s="229"/>
      <c r="AD172" s="229"/>
      <c r="AE172" s="229"/>
      <c r="AF172" s="229"/>
      <c r="AG172" s="229"/>
      <c r="AH172" s="229"/>
      <c r="AI172" s="229"/>
    </row>
    <row r="173" spans="2:35">
      <c r="B173" s="253"/>
      <c r="C173" s="254"/>
      <c r="D173" s="254"/>
      <c r="E173" s="254"/>
      <c r="F173" s="358"/>
      <c r="G173" s="253"/>
      <c r="I173" s="229"/>
      <c r="J173" s="229"/>
      <c r="K173" s="229"/>
      <c r="L173" s="229"/>
      <c r="M173" s="229"/>
      <c r="N173" s="229"/>
      <c r="O173" s="229"/>
      <c r="P173" s="229"/>
      <c r="Q173" s="229"/>
      <c r="R173" s="229"/>
      <c r="S173" s="229"/>
      <c r="T173" s="229"/>
      <c r="U173" s="229"/>
      <c r="V173" s="229"/>
      <c r="W173" s="229"/>
      <c r="X173" s="229"/>
      <c r="Y173" s="229"/>
      <c r="Z173" s="229"/>
      <c r="AA173" s="229"/>
      <c r="AB173" s="229"/>
      <c r="AC173" s="229"/>
      <c r="AD173" s="229"/>
      <c r="AE173" s="229"/>
      <c r="AF173" s="229"/>
      <c r="AG173" s="229"/>
      <c r="AH173" s="229"/>
      <c r="AI173" s="229"/>
    </row>
    <row r="174" spans="2:35">
      <c r="B174" s="253"/>
      <c r="C174" s="254"/>
      <c r="D174" s="254"/>
      <c r="E174" s="254"/>
      <c r="F174" s="358"/>
      <c r="G174" s="253"/>
      <c r="I174" s="229"/>
      <c r="J174" s="229"/>
      <c r="K174" s="229"/>
      <c r="L174" s="229"/>
      <c r="M174" s="229"/>
      <c r="N174" s="229"/>
      <c r="O174" s="229"/>
      <c r="P174" s="229"/>
      <c r="Q174" s="229"/>
      <c r="R174" s="229"/>
      <c r="S174" s="229"/>
      <c r="T174" s="229"/>
      <c r="U174" s="229"/>
      <c r="V174" s="229"/>
      <c r="W174" s="229"/>
      <c r="X174" s="229"/>
      <c r="Y174" s="229"/>
      <c r="Z174" s="229"/>
      <c r="AA174" s="229"/>
      <c r="AB174" s="229"/>
      <c r="AC174" s="229"/>
      <c r="AD174" s="229"/>
      <c r="AE174" s="229"/>
      <c r="AF174" s="229"/>
      <c r="AG174" s="229"/>
      <c r="AH174" s="229"/>
      <c r="AI174" s="229"/>
    </row>
    <row r="175" spans="2:35">
      <c r="B175" s="253"/>
      <c r="C175" s="254"/>
      <c r="D175" s="254"/>
      <c r="E175" s="254"/>
      <c r="F175" s="358"/>
      <c r="G175" s="253"/>
      <c r="I175" s="229"/>
      <c r="J175" s="229"/>
      <c r="K175" s="229"/>
      <c r="L175" s="229"/>
      <c r="M175" s="229"/>
      <c r="N175" s="229"/>
      <c r="O175" s="229"/>
      <c r="P175" s="229"/>
      <c r="Q175" s="229"/>
      <c r="R175" s="229"/>
      <c r="S175" s="229"/>
      <c r="T175" s="229"/>
      <c r="U175" s="229"/>
      <c r="V175" s="229"/>
      <c r="W175" s="229"/>
      <c r="X175" s="229"/>
      <c r="Y175" s="229"/>
      <c r="Z175" s="229"/>
      <c r="AA175" s="229"/>
      <c r="AB175" s="229"/>
      <c r="AC175" s="229"/>
      <c r="AD175" s="229"/>
      <c r="AE175" s="229"/>
      <c r="AF175" s="229"/>
      <c r="AG175" s="229"/>
      <c r="AH175" s="229"/>
      <c r="AI175" s="229"/>
    </row>
    <row r="176" spans="2:35">
      <c r="B176" s="253"/>
      <c r="C176" s="254"/>
      <c r="D176" s="254"/>
      <c r="E176" s="254"/>
      <c r="F176" s="358"/>
      <c r="G176" s="253"/>
      <c r="I176" s="229"/>
      <c r="J176" s="229"/>
      <c r="K176" s="229"/>
      <c r="L176" s="229"/>
      <c r="M176" s="229"/>
      <c r="N176" s="229"/>
      <c r="O176" s="229"/>
      <c r="P176" s="229"/>
      <c r="Q176" s="229"/>
      <c r="R176" s="229"/>
      <c r="S176" s="229"/>
      <c r="T176" s="229"/>
      <c r="U176" s="229"/>
      <c r="V176" s="229"/>
      <c r="W176" s="229"/>
      <c r="X176" s="229"/>
      <c r="Y176" s="229"/>
      <c r="Z176" s="229"/>
      <c r="AA176" s="229"/>
      <c r="AB176" s="229"/>
      <c r="AC176" s="229"/>
      <c r="AD176" s="229"/>
      <c r="AE176" s="229"/>
      <c r="AF176" s="229"/>
      <c r="AG176" s="229"/>
      <c r="AH176" s="229"/>
      <c r="AI176" s="229"/>
    </row>
    <row r="177" spans="2:35">
      <c r="B177" s="253"/>
      <c r="C177" s="254"/>
      <c r="D177" s="254"/>
      <c r="E177" s="254"/>
      <c r="F177" s="358"/>
      <c r="G177" s="253"/>
      <c r="I177" s="229"/>
      <c r="J177" s="229"/>
      <c r="K177" s="229"/>
      <c r="L177" s="229"/>
      <c r="M177" s="229"/>
      <c r="N177" s="229"/>
      <c r="O177" s="229"/>
      <c r="P177" s="229"/>
      <c r="Q177" s="229"/>
      <c r="R177" s="229"/>
      <c r="S177" s="229"/>
      <c r="T177" s="229"/>
      <c r="U177" s="229"/>
      <c r="V177" s="229"/>
      <c r="W177" s="229"/>
      <c r="X177" s="229"/>
      <c r="Y177" s="229"/>
      <c r="Z177" s="229"/>
      <c r="AA177" s="229"/>
      <c r="AB177" s="229"/>
      <c r="AC177" s="229"/>
      <c r="AD177" s="229"/>
      <c r="AE177" s="229"/>
      <c r="AF177" s="229"/>
      <c r="AG177" s="229"/>
      <c r="AH177" s="229"/>
      <c r="AI177" s="229"/>
    </row>
    <row r="178" spans="2:35">
      <c r="B178" s="253"/>
      <c r="C178" s="254"/>
      <c r="D178" s="254"/>
      <c r="E178" s="254"/>
      <c r="F178" s="358"/>
      <c r="G178" s="253"/>
      <c r="I178" s="229"/>
      <c r="J178" s="229"/>
      <c r="K178" s="229"/>
      <c r="L178" s="229"/>
      <c r="M178" s="229"/>
      <c r="N178" s="229"/>
      <c r="O178" s="229"/>
      <c r="P178" s="229"/>
      <c r="Q178" s="229"/>
      <c r="R178" s="229"/>
      <c r="S178" s="229"/>
      <c r="T178" s="229"/>
      <c r="U178" s="229"/>
      <c r="V178" s="229"/>
      <c r="W178" s="229"/>
      <c r="X178" s="229"/>
      <c r="Y178" s="229"/>
      <c r="Z178" s="229"/>
      <c r="AA178" s="229"/>
      <c r="AB178" s="229"/>
      <c r="AC178" s="229"/>
      <c r="AD178" s="229"/>
      <c r="AE178" s="229"/>
      <c r="AF178" s="229"/>
      <c r="AG178" s="229"/>
      <c r="AH178" s="229"/>
      <c r="AI178" s="229"/>
    </row>
    <row r="179" spans="2:35">
      <c r="B179" s="253"/>
      <c r="C179" s="254"/>
      <c r="D179" s="254"/>
      <c r="E179" s="254"/>
      <c r="F179" s="358"/>
      <c r="G179" s="253"/>
      <c r="I179" s="229"/>
      <c r="J179" s="229"/>
      <c r="K179" s="229"/>
      <c r="L179" s="229"/>
      <c r="M179" s="229"/>
      <c r="N179" s="229"/>
      <c r="O179" s="229"/>
      <c r="P179" s="229"/>
      <c r="Q179" s="229"/>
      <c r="R179" s="229"/>
      <c r="S179" s="229"/>
      <c r="T179" s="229"/>
      <c r="U179" s="229"/>
      <c r="V179" s="229"/>
      <c r="W179" s="229"/>
      <c r="X179" s="229"/>
      <c r="Y179" s="229"/>
      <c r="Z179" s="229"/>
      <c r="AA179" s="229"/>
      <c r="AB179" s="229"/>
      <c r="AC179" s="229"/>
      <c r="AD179" s="229"/>
      <c r="AE179" s="229"/>
      <c r="AF179" s="229"/>
      <c r="AG179" s="229"/>
      <c r="AH179" s="229"/>
      <c r="AI179" s="229"/>
    </row>
    <row r="180" spans="2:35">
      <c r="B180" s="253"/>
      <c r="C180" s="254"/>
      <c r="D180" s="254"/>
      <c r="E180" s="254"/>
      <c r="F180" s="358"/>
      <c r="G180" s="253"/>
      <c r="I180" s="229"/>
      <c r="J180" s="229"/>
      <c r="K180" s="229"/>
      <c r="L180" s="229"/>
      <c r="M180" s="229"/>
      <c r="N180" s="229"/>
      <c r="O180" s="229"/>
      <c r="P180" s="229"/>
      <c r="Q180" s="229"/>
      <c r="R180" s="229"/>
      <c r="S180" s="229"/>
      <c r="T180" s="229"/>
      <c r="U180" s="229"/>
      <c r="V180" s="229"/>
      <c r="W180" s="229"/>
      <c r="X180" s="229"/>
      <c r="Y180" s="229"/>
      <c r="Z180" s="229"/>
      <c r="AA180" s="229"/>
      <c r="AB180" s="229"/>
      <c r="AC180" s="229"/>
      <c r="AD180" s="229"/>
      <c r="AE180" s="229"/>
      <c r="AF180" s="229"/>
      <c r="AG180" s="229"/>
      <c r="AH180" s="229"/>
      <c r="AI180" s="229"/>
    </row>
    <row r="181" spans="2:35">
      <c r="B181" s="253"/>
      <c r="C181" s="254"/>
      <c r="D181" s="254"/>
      <c r="E181" s="254"/>
      <c r="F181" s="358"/>
      <c r="G181" s="253"/>
      <c r="I181" s="229"/>
      <c r="J181" s="229"/>
      <c r="K181" s="229"/>
      <c r="L181" s="229"/>
      <c r="M181" s="229"/>
      <c r="N181" s="229"/>
      <c r="O181" s="229"/>
      <c r="P181" s="229"/>
      <c r="Q181" s="229"/>
      <c r="R181" s="229"/>
      <c r="S181" s="229"/>
      <c r="T181" s="229"/>
      <c r="U181" s="229"/>
      <c r="V181" s="229"/>
      <c r="W181" s="229"/>
      <c r="X181" s="229"/>
      <c r="Y181" s="229"/>
      <c r="Z181" s="229"/>
      <c r="AA181" s="229"/>
      <c r="AB181" s="229"/>
      <c r="AC181" s="229"/>
      <c r="AD181" s="229"/>
      <c r="AE181" s="229"/>
      <c r="AF181" s="229"/>
      <c r="AG181" s="229"/>
      <c r="AH181" s="229"/>
      <c r="AI181" s="229"/>
    </row>
    <row r="182" spans="2:35">
      <c r="B182" s="253"/>
      <c r="C182" s="254"/>
      <c r="D182" s="254"/>
      <c r="E182" s="254"/>
      <c r="F182" s="358"/>
      <c r="G182" s="253"/>
      <c r="I182" s="229"/>
      <c r="J182" s="229"/>
      <c r="K182" s="229"/>
      <c r="L182" s="229"/>
      <c r="M182" s="229"/>
      <c r="N182" s="229"/>
      <c r="O182" s="229"/>
      <c r="P182" s="229"/>
      <c r="Q182" s="229"/>
      <c r="R182" s="229"/>
      <c r="S182" s="229"/>
      <c r="T182" s="229"/>
      <c r="U182" s="229"/>
      <c r="V182" s="229"/>
      <c r="W182" s="229"/>
      <c r="X182" s="229"/>
      <c r="Y182" s="229"/>
      <c r="Z182" s="229"/>
      <c r="AA182" s="229"/>
      <c r="AB182" s="229"/>
      <c r="AC182" s="229"/>
      <c r="AD182" s="229"/>
      <c r="AE182" s="229"/>
      <c r="AF182" s="229"/>
      <c r="AG182" s="229"/>
      <c r="AH182" s="229"/>
      <c r="AI182" s="229"/>
    </row>
    <row r="183" spans="2:35">
      <c r="B183" s="253"/>
      <c r="C183" s="254"/>
      <c r="D183" s="254"/>
      <c r="E183" s="254"/>
      <c r="F183" s="358"/>
      <c r="G183" s="253"/>
      <c r="I183" s="229"/>
      <c r="J183" s="229"/>
      <c r="K183" s="229"/>
      <c r="L183" s="229"/>
      <c r="M183" s="229"/>
      <c r="N183" s="229"/>
      <c r="O183" s="229"/>
      <c r="P183" s="229"/>
      <c r="Q183" s="229"/>
      <c r="R183" s="229"/>
      <c r="S183" s="229"/>
      <c r="T183" s="229"/>
      <c r="U183" s="229"/>
      <c r="V183" s="229"/>
      <c r="W183" s="229"/>
      <c r="X183" s="229"/>
      <c r="Y183" s="229"/>
      <c r="Z183" s="229"/>
      <c r="AA183" s="229"/>
      <c r="AB183" s="229"/>
      <c r="AC183" s="229"/>
      <c r="AD183" s="229"/>
      <c r="AE183" s="229"/>
      <c r="AF183" s="229"/>
      <c r="AG183" s="229"/>
      <c r="AH183" s="229"/>
      <c r="AI183" s="229"/>
    </row>
    <row r="184" spans="2:35">
      <c r="B184" s="253"/>
      <c r="C184" s="254"/>
      <c r="D184" s="254"/>
      <c r="E184" s="254"/>
      <c r="F184" s="358"/>
      <c r="G184" s="253"/>
      <c r="I184" s="229"/>
      <c r="J184" s="229"/>
      <c r="K184" s="229"/>
      <c r="L184" s="229"/>
      <c r="M184" s="229"/>
      <c r="N184" s="229"/>
      <c r="O184" s="229"/>
      <c r="P184" s="229"/>
      <c r="Q184" s="229"/>
      <c r="R184" s="229"/>
      <c r="S184" s="229"/>
      <c r="T184" s="229"/>
      <c r="U184" s="229"/>
      <c r="V184" s="229"/>
      <c r="W184" s="229"/>
      <c r="X184" s="229"/>
      <c r="Y184" s="229"/>
      <c r="Z184" s="229"/>
      <c r="AA184" s="229"/>
      <c r="AB184" s="229"/>
      <c r="AC184" s="229"/>
      <c r="AD184" s="229"/>
      <c r="AE184" s="229"/>
      <c r="AF184" s="229"/>
      <c r="AG184" s="229"/>
      <c r="AH184" s="229"/>
      <c r="AI184" s="229"/>
    </row>
    <row r="185" spans="2:35">
      <c r="B185" s="253"/>
      <c r="C185" s="254"/>
      <c r="D185" s="254"/>
      <c r="E185" s="254"/>
      <c r="F185" s="358"/>
      <c r="G185" s="253"/>
      <c r="I185" s="229"/>
      <c r="J185" s="229"/>
      <c r="K185" s="229"/>
      <c r="L185" s="229"/>
      <c r="M185" s="229"/>
      <c r="N185" s="229"/>
      <c r="O185" s="229"/>
      <c r="P185" s="229"/>
      <c r="Q185" s="229"/>
      <c r="R185" s="229"/>
      <c r="S185" s="229"/>
      <c r="T185" s="229"/>
      <c r="U185" s="229"/>
      <c r="V185" s="229"/>
      <c r="W185" s="229"/>
      <c r="X185" s="229"/>
      <c r="Y185" s="229"/>
      <c r="Z185" s="229"/>
      <c r="AA185" s="229"/>
      <c r="AB185" s="229"/>
      <c r="AC185" s="229"/>
      <c r="AD185" s="229"/>
      <c r="AE185" s="229"/>
      <c r="AF185" s="229"/>
      <c r="AG185" s="229"/>
      <c r="AH185" s="229"/>
      <c r="AI185" s="229"/>
    </row>
    <row r="186" spans="2:35">
      <c r="B186" s="253"/>
      <c r="C186" s="254"/>
      <c r="D186" s="254"/>
      <c r="E186" s="254"/>
      <c r="F186" s="358"/>
      <c r="G186" s="253"/>
      <c r="I186" s="229"/>
      <c r="J186" s="229"/>
      <c r="K186" s="229"/>
      <c r="L186" s="229"/>
      <c r="M186" s="229"/>
      <c r="N186" s="229"/>
      <c r="O186" s="229"/>
      <c r="P186" s="229"/>
      <c r="Q186" s="229"/>
      <c r="R186" s="229"/>
      <c r="S186" s="229"/>
      <c r="T186" s="229"/>
      <c r="U186" s="229"/>
      <c r="V186" s="229"/>
      <c r="W186" s="229"/>
      <c r="X186" s="229"/>
      <c r="Y186" s="229"/>
      <c r="Z186" s="229"/>
      <c r="AA186" s="229"/>
      <c r="AB186" s="229"/>
      <c r="AC186" s="229"/>
      <c r="AD186" s="229"/>
      <c r="AE186" s="229"/>
      <c r="AF186" s="229"/>
      <c r="AG186" s="229"/>
      <c r="AH186" s="229"/>
      <c r="AI186" s="229"/>
    </row>
    <row r="187" spans="2:35">
      <c r="B187" s="253"/>
      <c r="C187" s="254"/>
      <c r="D187" s="254"/>
      <c r="E187" s="254"/>
      <c r="F187" s="358"/>
      <c r="G187" s="253"/>
      <c r="I187" s="229"/>
      <c r="J187" s="229"/>
      <c r="K187" s="229"/>
      <c r="L187" s="229"/>
      <c r="M187" s="229"/>
      <c r="N187" s="229"/>
      <c r="O187" s="229"/>
      <c r="P187" s="229"/>
      <c r="Q187" s="229"/>
      <c r="R187" s="229"/>
      <c r="S187" s="229"/>
      <c r="T187" s="229"/>
      <c r="U187" s="229"/>
      <c r="V187" s="229"/>
      <c r="W187" s="229"/>
      <c r="X187" s="229"/>
      <c r="Y187" s="229"/>
      <c r="Z187" s="229"/>
      <c r="AA187" s="229"/>
      <c r="AB187" s="229"/>
      <c r="AC187" s="229"/>
      <c r="AD187" s="229"/>
      <c r="AE187" s="229"/>
      <c r="AF187" s="229"/>
      <c r="AG187" s="229"/>
      <c r="AH187" s="229"/>
      <c r="AI187" s="229"/>
    </row>
    <row r="188" spans="2:35">
      <c r="B188" s="253"/>
      <c r="C188" s="254"/>
      <c r="D188" s="254"/>
      <c r="E188" s="254"/>
      <c r="F188" s="358"/>
      <c r="G188" s="253"/>
      <c r="I188" s="229"/>
      <c r="J188" s="229"/>
      <c r="K188" s="229"/>
      <c r="L188" s="229"/>
      <c r="M188" s="229"/>
      <c r="N188" s="229"/>
      <c r="O188" s="229"/>
      <c r="P188" s="229"/>
      <c r="Q188" s="229"/>
      <c r="R188" s="229"/>
      <c r="S188" s="229"/>
      <c r="T188" s="229"/>
      <c r="U188" s="229"/>
      <c r="V188" s="229"/>
      <c r="W188" s="229"/>
      <c r="X188" s="229"/>
      <c r="Y188" s="229"/>
      <c r="Z188" s="229"/>
      <c r="AA188" s="229"/>
      <c r="AB188" s="229"/>
      <c r="AC188" s="229"/>
      <c r="AD188" s="229"/>
      <c r="AE188" s="229"/>
      <c r="AF188" s="229"/>
      <c r="AG188" s="229"/>
      <c r="AH188" s="229"/>
      <c r="AI188" s="229"/>
    </row>
    <row r="189" spans="2:35">
      <c r="B189" s="253"/>
      <c r="C189" s="254"/>
      <c r="D189" s="254"/>
      <c r="E189" s="254"/>
      <c r="F189" s="358"/>
      <c r="G189" s="253"/>
      <c r="I189" s="229"/>
      <c r="J189" s="229"/>
      <c r="K189" s="229"/>
      <c r="L189" s="229"/>
      <c r="M189" s="229"/>
      <c r="N189" s="229"/>
      <c r="O189" s="229"/>
      <c r="P189" s="229"/>
      <c r="Q189" s="229"/>
      <c r="R189" s="229"/>
      <c r="S189" s="229"/>
      <c r="T189" s="229"/>
      <c r="U189" s="229"/>
      <c r="V189" s="229"/>
      <c r="W189" s="229"/>
      <c r="X189" s="229"/>
      <c r="Y189" s="229"/>
      <c r="Z189" s="229"/>
      <c r="AA189" s="229"/>
      <c r="AB189" s="229"/>
      <c r="AC189" s="229"/>
      <c r="AD189" s="229"/>
      <c r="AE189" s="229"/>
      <c r="AF189" s="229"/>
      <c r="AG189" s="229"/>
      <c r="AH189" s="229"/>
      <c r="AI189" s="229"/>
    </row>
    <row r="190" spans="2:35">
      <c r="B190" s="253"/>
      <c r="C190" s="254"/>
      <c r="D190" s="254"/>
      <c r="E190" s="254"/>
      <c r="F190" s="358"/>
      <c r="G190" s="253"/>
      <c r="I190" s="229"/>
      <c r="J190" s="229"/>
      <c r="K190" s="229"/>
      <c r="L190" s="229"/>
      <c r="M190" s="229"/>
      <c r="N190" s="229"/>
      <c r="O190" s="229"/>
      <c r="P190" s="229"/>
      <c r="Q190" s="229"/>
      <c r="R190" s="229"/>
      <c r="S190" s="229"/>
      <c r="T190" s="229"/>
      <c r="U190" s="229"/>
      <c r="V190" s="229"/>
      <c r="W190" s="229"/>
      <c r="X190" s="229"/>
      <c r="Y190" s="229"/>
      <c r="Z190" s="229"/>
      <c r="AA190" s="229"/>
      <c r="AB190" s="229"/>
      <c r="AC190" s="229"/>
      <c r="AD190" s="229"/>
      <c r="AE190" s="229"/>
      <c r="AF190" s="229"/>
      <c r="AG190" s="229"/>
      <c r="AH190" s="229"/>
      <c r="AI190" s="229"/>
    </row>
    <row r="191" spans="2:35">
      <c r="B191" s="253"/>
      <c r="C191" s="254"/>
      <c r="D191" s="254"/>
      <c r="E191" s="254"/>
      <c r="F191" s="358"/>
      <c r="G191" s="253"/>
      <c r="I191" s="229"/>
      <c r="J191" s="229"/>
      <c r="K191" s="229"/>
      <c r="L191" s="229"/>
      <c r="M191" s="229"/>
      <c r="N191" s="229"/>
      <c r="O191" s="229"/>
      <c r="P191" s="229"/>
      <c r="Q191" s="229"/>
      <c r="R191" s="229"/>
      <c r="S191" s="229"/>
      <c r="T191" s="229"/>
      <c r="U191" s="229"/>
      <c r="V191" s="229"/>
      <c r="W191" s="229"/>
      <c r="X191" s="229"/>
      <c r="Y191" s="229"/>
      <c r="Z191" s="229"/>
      <c r="AA191" s="229"/>
      <c r="AB191" s="229"/>
      <c r="AC191" s="229"/>
      <c r="AD191" s="229"/>
      <c r="AE191" s="229"/>
      <c r="AF191" s="229"/>
      <c r="AG191" s="229"/>
      <c r="AH191" s="229"/>
      <c r="AI191" s="229"/>
    </row>
    <row r="192" spans="2:35">
      <c r="B192" s="253"/>
      <c r="C192" s="254"/>
      <c r="D192" s="254"/>
      <c r="E192" s="254"/>
      <c r="F192" s="358"/>
      <c r="G192" s="253"/>
      <c r="I192" s="229"/>
      <c r="J192" s="229"/>
      <c r="K192" s="229"/>
      <c r="L192" s="229"/>
      <c r="M192" s="229"/>
      <c r="N192" s="229"/>
      <c r="O192" s="229"/>
      <c r="P192" s="229"/>
      <c r="Q192" s="229"/>
      <c r="R192" s="229"/>
      <c r="S192" s="229"/>
      <c r="T192" s="229"/>
      <c r="U192" s="229"/>
      <c r="V192" s="229"/>
      <c r="W192" s="229"/>
      <c r="X192" s="229"/>
      <c r="Y192" s="229"/>
      <c r="Z192" s="229"/>
      <c r="AA192" s="229"/>
      <c r="AB192" s="229"/>
      <c r="AC192" s="229"/>
      <c r="AD192" s="229"/>
      <c r="AE192" s="229"/>
      <c r="AF192" s="229"/>
      <c r="AG192" s="229"/>
      <c r="AH192" s="229"/>
      <c r="AI192" s="229"/>
    </row>
    <row r="193" spans="2:35">
      <c r="B193" s="253"/>
      <c r="C193" s="254"/>
      <c r="D193" s="254"/>
      <c r="E193" s="254"/>
      <c r="F193" s="358"/>
      <c r="G193" s="253"/>
      <c r="I193" s="229"/>
      <c r="J193" s="229"/>
      <c r="K193" s="229"/>
      <c r="L193" s="229"/>
      <c r="M193" s="229"/>
      <c r="N193" s="229"/>
      <c r="O193" s="229"/>
      <c r="P193" s="229"/>
      <c r="Q193" s="229"/>
      <c r="R193" s="229"/>
      <c r="S193" s="229"/>
      <c r="T193" s="229"/>
      <c r="U193" s="229"/>
      <c r="V193" s="229"/>
      <c r="W193" s="229"/>
      <c r="X193" s="229"/>
      <c r="Y193" s="229"/>
      <c r="Z193" s="229"/>
      <c r="AA193" s="229"/>
      <c r="AB193" s="229"/>
      <c r="AC193" s="229"/>
      <c r="AD193" s="229"/>
      <c r="AE193" s="229"/>
      <c r="AF193" s="229"/>
      <c r="AG193" s="229"/>
      <c r="AH193" s="229"/>
      <c r="AI193" s="229"/>
    </row>
    <row r="194" spans="2:35">
      <c r="B194" s="253"/>
      <c r="C194" s="254"/>
      <c r="D194" s="254"/>
      <c r="E194" s="254"/>
      <c r="F194" s="358"/>
      <c r="G194" s="253"/>
      <c r="I194" s="229"/>
      <c r="J194" s="229"/>
      <c r="K194" s="229"/>
      <c r="L194" s="229"/>
      <c r="M194" s="229"/>
      <c r="N194" s="229"/>
      <c r="O194" s="229"/>
      <c r="P194" s="229"/>
      <c r="Q194" s="229"/>
      <c r="R194" s="229"/>
      <c r="S194" s="229"/>
      <c r="T194" s="229"/>
      <c r="U194" s="229"/>
      <c r="V194" s="229"/>
      <c r="W194" s="229"/>
      <c r="X194" s="229"/>
      <c r="Y194" s="229"/>
      <c r="Z194" s="229"/>
      <c r="AA194" s="229"/>
      <c r="AB194" s="229"/>
      <c r="AC194" s="229"/>
      <c r="AD194" s="229"/>
      <c r="AE194" s="229"/>
      <c r="AF194" s="229"/>
      <c r="AG194" s="229"/>
      <c r="AH194" s="229"/>
      <c r="AI194" s="229"/>
    </row>
    <row r="195" spans="2:35">
      <c r="B195" s="253"/>
      <c r="C195" s="254"/>
      <c r="D195" s="254"/>
      <c r="E195" s="254"/>
      <c r="F195" s="358"/>
      <c r="G195" s="253"/>
      <c r="I195" s="229"/>
      <c r="J195" s="229"/>
      <c r="K195" s="229"/>
      <c r="L195" s="229"/>
      <c r="M195" s="229"/>
      <c r="N195" s="229"/>
      <c r="O195" s="229"/>
      <c r="P195" s="229"/>
      <c r="Q195" s="229"/>
      <c r="R195" s="229"/>
      <c r="S195" s="229"/>
      <c r="T195" s="229"/>
      <c r="U195" s="229"/>
      <c r="V195" s="229"/>
      <c r="W195" s="229"/>
      <c r="X195" s="229"/>
      <c r="Y195" s="229"/>
      <c r="Z195" s="229"/>
      <c r="AA195" s="229"/>
      <c r="AB195" s="229"/>
      <c r="AC195" s="229"/>
      <c r="AD195" s="229"/>
      <c r="AE195" s="229"/>
      <c r="AF195" s="229"/>
      <c r="AG195" s="229"/>
      <c r="AH195" s="229"/>
      <c r="AI195" s="229"/>
    </row>
    <row r="196" spans="2:35">
      <c r="B196" s="253"/>
      <c r="C196" s="254"/>
      <c r="D196" s="254"/>
      <c r="E196" s="254"/>
      <c r="F196" s="358"/>
      <c r="G196" s="253"/>
      <c r="I196" s="229"/>
      <c r="J196" s="229"/>
      <c r="K196" s="229"/>
      <c r="L196" s="229"/>
      <c r="M196" s="229"/>
      <c r="N196" s="229"/>
      <c r="O196" s="229"/>
      <c r="P196" s="229"/>
      <c r="Q196" s="229"/>
      <c r="R196" s="229"/>
      <c r="S196" s="229"/>
      <c r="T196" s="229"/>
      <c r="U196" s="229"/>
      <c r="V196" s="229"/>
      <c r="W196" s="229"/>
      <c r="X196" s="229"/>
      <c r="Y196" s="229"/>
      <c r="Z196" s="229"/>
      <c r="AA196" s="229"/>
      <c r="AB196" s="229"/>
      <c r="AC196" s="229"/>
      <c r="AD196" s="229"/>
      <c r="AE196" s="229"/>
      <c r="AF196" s="229"/>
      <c r="AG196" s="229"/>
      <c r="AH196" s="229"/>
      <c r="AI196" s="229"/>
    </row>
    <row r="197" spans="2:35">
      <c r="B197" s="253"/>
      <c r="C197" s="254"/>
      <c r="D197" s="254"/>
      <c r="E197" s="254"/>
      <c r="F197" s="358"/>
      <c r="G197" s="253"/>
      <c r="I197" s="229"/>
      <c r="J197" s="229"/>
      <c r="K197" s="229"/>
      <c r="L197" s="229"/>
      <c r="M197" s="229"/>
      <c r="N197" s="229"/>
      <c r="O197" s="229"/>
      <c r="P197" s="229"/>
      <c r="Q197" s="229"/>
      <c r="R197" s="229"/>
      <c r="S197" s="229"/>
      <c r="T197" s="229"/>
      <c r="U197" s="229"/>
      <c r="V197" s="229"/>
      <c r="W197" s="229"/>
      <c r="X197" s="229"/>
      <c r="Y197" s="229"/>
      <c r="Z197" s="229"/>
      <c r="AA197" s="229"/>
      <c r="AB197" s="229"/>
      <c r="AC197" s="229"/>
      <c r="AD197" s="229"/>
      <c r="AE197" s="229"/>
      <c r="AF197" s="229"/>
      <c r="AG197" s="229"/>
      <c r="AH197" s="229"/>
      <c r="AI197" s="229"/>
    </row>
    <row r="198" spans="2:35">
      <c r="B198" s="253"/>
      <c r="C198" s="254"/>
      <c r="D198" s="254"/>
      <c r="E198" s="254"/>
      <c r="F198" s="358"/>
      <c r="G198" s="253"/>
      <c r="I198" s="229"/>
      <c r="J198" s="229"/>
      <c r="K198" s="229"/>
      <c r="L198" s="229"/>
      <c r="M198" s="229"/>
      <c r="N198" s="229"/>
      <c r="O198" s="229"/>
      <c r="P198" s="229"/>
      <c r="Q198" s="229"/>
      <c r="R198" s="229"/>
      <c r="S198" s="229"/>
      <c r="T198" s="229"/>
      <c r="U198" s="229"/>
      <c r="V198" s="229"/>
      <c r="W198" s="229"/>
      <c r="X198" s="229"/>
      <c r="Y198" s="229"/>
      <c r="Z198" s="229"/>
      <c r="AA198" s="229"/>
      <c r="AB198" s="229"/>
      <c r="AC198" s="229"/>
      <c r="AD198" s="229"/>
      <c r="AE198" s="229"/>
      <c r="AF198" s="229"/>
      <c r="AG198" s="229"/>
      <c r="AH198" s="229"/>
      <c r="AI198" s="229"/>
    </row>
    <row r="199" spans="2:35">
      <c r="B199" s="253"/>
      <c r="C199" s="254"/>
      <c r="D199" s="254"/>
      <c r="E199" s="254"/>
      <c r="F199" s="358"/>
      <c r="G199" s="253"/>
      <c r="I199" s="229"/>
      <c r="J199" s="229"/>
      <c r="K199" s="229"/>
      <c r="L199" s="229"/>
      <c r="M199" s="229"/>
      <c r="N199" s="229"/>
      <c r="O199" s="229"/>
      <c r="P199" s="229"/>
      <c r="Q199" s="229"/>
      <c r="R199" s="229"/>
      <c r="S199" s="229"/>
      <c r="T199" s="229"/>
      <c r="U199" s="229"/>
      <c r="V199" s="229"/>
      <c r="W199" s="229"/>
      <c r="X199" s="229"/>
      <c r="Y199" s="229"/>
      <c r="Z199" s="229"/>
      <c r="AA199" s="229"/>
      <c r="AB199" s="229"/>
      <c r="AC199" s="229"/>
      <c r="AD199" s="229"/>
      <c r="AE199" s="229"/>
      <c r="AF199" s="229"/>
      <c r="AG199" s="229"/>
      <c r="AH199" s="229"/>
      <c r="AI199" s="229"/>
    </row>
    <row r="200" spans="2:35">
      <c r="B200" s="253"/>
      <c r="C200" s="254"/>
      <c r="D200" s="254"/>
      <c r="E200" s="254"/>
      <c r="F200" s="358"/>
      <c r="G200" s="253"/>
      <c r="I200" s="229"/>
      <c r="J200" s="229"/>
      <c r="K200" s="229"/>
      <c r="L200" s="229"/>
      <c r="M200" s="229"/>
      <c r="N200" s="229"/>
      <c r="O200" s="229"/>
      <c r="P200" s="229"/>
      <c r="Q200" s="229"/>
      <c r="R200" s="229"/>
      <c r="S200" s="229"/>
      <c r="T200" s="229"/>
      <c r="U200" s="229"/>
      <c r="V200" s="229"/>
      <c r="W200" s="229"/>
      <c r="X200" s="229"/>
      <c r="Y200" s="229"/>
      <c r="Z200" s="229"/>
      <c r="AA200" s="229"/>
      <c r="AB200" s="229"/>
      <c r="AC200" s="229"/>
      <c r="AD200" s="229"/>
      <c r="AE200" s="229"/>
      <c r="AF200" s="229"/>
      <c r="AG200" s="229"/>
      <c r="AH200" s="229"/>
      <c r="AI200" s="229"/>
    </row>
    <row r="201" spans="2:35">
      <c r="B201" s="253"/>
      <c r="C201" s="254"/>
      <c r="D201" s="254"/>
      <c r="E201" s="254"/>
      <c r="F201" s="358"/>
      <c r="G201" s="253"/>
      <c r="I201" s="229"/>
      <c r="J201" s="229"/>
      <c r="K201" s="229"/>
      <c r="L201" s="229"/>
      <c r="M201" s="229"/>
      <c r="N201" s="229"/>
      <c r="O201" s="229"/>
      <c r="P201" s="229"/>
      <c r="Q201" s="229"/>
      <c r="R201" s="229"/>
      <c r="S201" s="229"/>
      <c r="T201" s="229"/>
      <c r="U201" s="229"/>
      <c r="V201" s="229"/>
      <c r="W201" s="229"/>
      <c r="X201" s="229"/>
      <c r="Y201" s="229"/>
      <c r="Z201" s="229"/>
      <c r="AA201" s="229"/>
      <c r="AB201" s="229"/>
      <c r="AC201" s="229"/>
      <c r="AD201" s="229"/>
      <c r="AE201" s="229"/>
      <c r="AF201" s="229"/>
      <c r="AG201" s="229"/>
      <c r="AH201" s="229"/>
      <c r="AI201" s="229"/>
    </row>
    <row r="202" spans="2:35">
      <c r="B202" s="253"/>
      <c r="C202" s="254"/>
      <c r="D202" s="254"/>
      <c r="E202" s="254"/>
      <c r="F202" s="358"/>
      <c r="G202" s="253"/>
      <c r="I202" s="229"/>
      <c r="J202" s="229"/>
      <c r="K202" s="229"/>
      <c r="L202" s="229"/>
      <c r="M202" s="229"/>
      <c r="N202" s="229"/>
      <c r="O202" s="229"/>
      <c r="P202" s="229"/>
      <c r="Q202" s="229"/>
      <c r="R202" s="229"/>
      <c r="S202" s="229"/>
      <c r="T202" s="229"/>
      <c r="U202" s="229"/>
      <c r="V202" s="229"/>
      <c r="W202" s="229"/>
      <c r="X202" s="229"/>
      <c r="Y202" s="229"/>
      <c r="Z202" s="229"/>
      <c r="AA202" s="229"/>
      <c r="AB202" s="229"/>
      <c r="AC202" s="229"/>
      <c r="AD202" s="229"/>
      <c r="AE202" s="229"/>
      <c r="AF202" s="229"/>
      <c r="AG202" s="229"/>
      <c r="AH202" s="229"/>
      <c r="AI202" s="229"/>
    </row>
    <row r="203" spans="2:35">
      <c r="B203" s="253"/>
      <c r="C203" s="254"/>
      <c r="D203" s="254"/>
      <c r="E203" s="254"/>
      <c r="F203" s="358"/>
      <c r="G203" s="253"/>
      <c r="I203" s="229"/>
      <c r="J203" s="229"/>
      <c r="K203" s="229"/>
      <c r="L203" s="229"/>
      <c r="M203" s="229"/>
      <c r="N203" s="229"/>
      <c r="O203" s="229"/>
      <c r="P203" s="229"/>
      <c r="Q203" s="229"/>
      <c r="R203" s="229"/>
      <c r="S203" s="229"/>
      <c r="T203" s="229"/>
      <c r="U203" s="229"/>
      <c r="V203" s="229"/>
      <c r="W203" s="229"/>
      <c r="X203" s="229"/>
      <c r="Y203" s="229"/>
      <c r="Z203" s="229"/>
      <c r="AA203" s="229"/>
      <c r="AB203" s="229"/>
      <c r="AC203" s="229"/>
      <c r="AD203" s="229"/>
      <c r="AE203" s="229"/>
      <c r="AF203" s="229"/>
      <c r="AG203" s="229"/>
      <c r="AH203" s="229"/>
      <c r="AI203" s="229"/>
    </row>
    <row r="204" spans="2:35">
      <c r="B204" s="253"/>
      <c r="C204" s="254"/>
      <c r="D204" s="254"/>
      <c r="E204" s="254"/>
      <c r="F204" s="358"/>
      <c r="G204" s="253"/>
      <c r="I204" s="229"/>
      <c r="J204" s="229"/>
      <c r="K204" s="229"/>
      <c r="L204" s="229"/>
      <c r="M204" s="229"/>
      <c r="N204" s="229"/>
      <c r="O204" s="229"/>
      <c r="P204" s="229"/>
      <c r="Q204" s="229"/>
      <c r="R204" s="229"/>
      <c r="S204" s="229"/>
      <c r="T204" s="229"/>
      <c r="U204" s="229"/>
      <c r="V204" s="229"/>
      <c r="W204" s="229"/>
      <c r="X204" s="229"/>
      <c r="Y204" s="229"/>
      <c r="Z204" s="229"/>
      <c r="AA204" s="229"/>
      <c r="AB204" s="229"/>
      <c r="AC204" s="229"/>
      <c r="AD204" s="229"/>
      <c r="AE204" s="229"/>
      <c r="AF204" s="229"/>
      <c r="AG204" s="229"/>
      <c r="AH204" s="229"/>
      <c r="AI204" s="229"/>
    </row>
    <row r="205" spans="2:35">
      <c r="B205" s="253"/>
      <c r="C205" s="254"/>
      <c r="D205" s="254"/>
      <c r="E205" s="254"/>
      <c r="F205" s="358"/>
      <c r="G205" s="253"/>
      <c r="I205" s="229"/>
      <c r="J205" s="229"/>
      <c r="K205" s="229"/>
      <c r="L205" s="229"/>
      <c r="M205" s="229"/>
      <c r="N205" s="229"/>
      <c r="O205" s="229"/>
      <c r="P205" s="229"/>
      <c r="Q205" s="229"/>
      <c r="R205" s="229"/>
      <c r="S205" s="229"/>
      <c r="T205" s="229"/>
      <c r="U205" s="229"/>
      <c r="V205" s="229"/>
      <c r="W205" s="229"/>
      <c r="X205" s="229"/>
      <c r="Y205" s="229"/>
      <c r="Z205" s="229"/>
      <c r="AA205" s="229"/>
      <c r="AB205" s="229"/>
      <c r="AC205" s="229"/>
      <c r="AD205" s="229"/>
      <c r="AE205" s="229"/>
      <c r="AF205" s="229"/>
      <c r="AG205" s="229"/>
      <c r="AH205" s="229"/>
      <c r="AI205" s="229"/>
    </row>
    <row r="206" spans="2:35">
      <c r="B206" s="253"/>
      <c r="C206" s="254"/>
      <c r="D206" s="254"/>
      <c r="E206" s="254"/>
      <c r="F206" s="358"/>
      <c r="G206" s="253"/>
      <c r="I206" s="229"/>
      <c r="J206" s="229"/>
      <c r="K206" s="229"/>
      <c r="L206" s="229"/>
      <c r="M206" s="229"/>
      <c r="N206" s="229"/>
      <c r="O206" s="229"/>
      <c r="P206" s="229"/>
      <c r="Q206" s="229"/>
      <c r="R206" s="229"/>
      <c r="S206" s="229"/>
      <c r="T206" s="229"/>
      <c r="U206" s="229"/>
      <c r="V206" s="229"/>
      <c r="W206" s="229"/>
      <c r="X206" s="229"/>
      <c r="Y206" s="229"/>
      <c r="Z206" s="229"/>
      <c r="AA206" s="229"/>
      <c r="AB206" s="229"/>
      <c r="AC206" s="229"/>
      <c r="AD206" s="229"/>
      <c r="AE206" s="229"/>
      <c r="AF206" s="229"/>
      <c r="AG206" s="229"/>
      <c r="AH206" s="229"/>
      <c r="AI206" s="229"/>
    </row>
    <row r="207" spans="2:35">
      <c r="B207" s="253"/>
      <c r="C207" s="254"/>
      <c r="D207" s="254"/>
      <c r="E207" s="254"/>
      <c r="F207" s="358"/>
      <c r="G207" s="253"/>
      <c r="I207" s="229"/>
      <c r="J207" s="229"/>
      <c r="K207" s="229"/>
      <c r="L207" s="229"/>
      <c r="M207" s="229"/>
      <c r="N207" s="229"/>
      <c r="O207" s="229"/>
      <c r="P207" s="229"/>
      <c r="Q207" s="229"/>
      <c r="R207" s="229"/>
      <c r="S207" s="229"/>
      <c r="T207" s="229"/>
      <c r="U207" s="229"/>
      <c r="V207" s="229"/>
      <c r="W207" s="229"/>
      <c r="X207" s="229"/>
      <c r="Y207" s="229"/>
      <c r="Z207" s="229"/>
      <c r="AA207" s="229"/>
      <c r="AB207" s="229"/>
      <c r="AC207" s="229"/>
      <c r="AD207" s="229"/>
      <c r="AE207" s="229"/>
      <c r="AF207" s="229"/>
      <c r="AG207" s="229"/>
      <c r="AH207" s="229"/>
      <c r="AI207" s="229"/>
    </row>
    <row r="208" spans="2:35">
      <c r="B208" s="253"/>
      <c r="C208" s="254"/>
      <c r="D208" s="254"/>
      <c r="E208" s="254"/>
      <c r="F208" s="358"/>
      <c r="G208" s="253"/>
      <c r="I208" s="229"/>
      <c r="J208" s="229"/>
      <c r="K208" s="229"/>
      <c r="L208" s="229"/>
      <c r="M208" s="229"/>
      <c r="N208" s="229"/>
      <c r="O208" s="229"/>
      <c r="P208" s="229"/>
      <c r="Q208" s="229"/>
      <c r="R208" s="229"/>
      <c r="S208" s="229"/>
      <c r="T208" s="229"/>
      <c r="U208" s="229"/>
      <c r="V208" s="229"/>
      <c r="W208" s="229"/>
      <c r="X208" s="229"/>
      <c r="Y208" s="229"/>
      <c r="Z208" s="229"/>
      <c r="AA208" s="229"/>
      <c r="AB208" s="229"/>
      <c r="AC208" s="229"/>
      <c r="AD208" s="229"/>
      <c r="AE208" s="229"/>
      <c r="AF208" s="229"/>
      <c r="AG208" s="229"/>
      <c r="AH208" s="229"/>
      <c r="AI208" s="229"/>
    </row>
    <row r="209" spans="2:35">
      <c r="B209" s="253"/>
      <c r="C209" s="254"/>
      <c r="D209" s="254"/>
      <c r="E209" s="254"/>
      <c r="F209" s="358"/>
      <c r="G209" s="253"/>
      <c r="I209" s="229"/>
      <c r="J209" s="229"/>
      <c r="K209" s="229"/>
      <c r="L209" s="229"/>
      <c r="M209" s="229"/>
      <c r="N209" s="229"/>
      <c r="O209" s="229"/>
      <c r="P209" s="229"/>
      <c r="Q209" s="229"/>
      <c r="R209" s="229"/>
      <c r="S209" s="229"/>
      <c r="T209" s="229"/>
      <c r="U209" s="229"/>
      <c r="V209" s="229"/>
      <c r="W209" s="229"/>
      <c r="X209" s="229"/>
      <c r="Y209" s="229"/>
      <c r="Z209" s="229"/>
      <c r="AA209" s="229"/>
      <c r="AB209" s="229"/>
      <c r="AC209" s="229"/>
      <c r="AD209" s="229"/>
      <c r="AE209" s="229"/>
      <c r="AF209" s="229"/>
      <c r="AG209" s="229"/>
      <c r="AH209" s="229"/>
      <c r="AI209" s="229"/>
    </row>
    <row r="210" spans="2:35">
      <c r="B210" s="253"/>
      <c r="C210" s="254"/>
      <c r="D210" s="254"/>
      <c r="E210" s="254"/>
      <c r="F210" s="358"/>
      <c r="G210" s="253"/>
      <c r="I210" s="229"/>
      <c r="J210" s="229"/>
      <c r="K210" s="229"/>
      <c r="L210" s="229"/>
      <c r="M210" s="229"/>
      <c r="N210" s="229"/>
      <c r="O210" s="229"/>
      <c r="P210" s="229"/>
      <c r="Q210" s="229"/>
      <c r="R210" s="229"/>
      <c r="S210" s="229"/>
      <c r="T210" s="229"/>
      <c r="U210" s="229"/>
      <c r="V210" s="229"/>
      <c r="W210" s="229"/>
      <c r="X210" s="229"/>
      <c r="Y210" s="229"/>
      <c r="Z210" s="229"/>
      <c r="AA210" s="229"/>
      <c r="AB210" s="229"/>
      <c r="AC210" s="229"/>
      <c r="AD210" s="229"/>
      <c r="AE210" s="229"/>
      <c r="AF210" s="229"/>
      <c r="AG210" s="229"/>
      <c r="AH210" s="229"/>
      <c r="AI210" s="229"/>
    </row>
    <row r="211" spans="2:35">
      <c r="B211" s="253"/>
      <c r="C211" s="254"/>
      <c r="D211" s="254"/>
      <c r="E211" s="254"/>
      <c r="F211" s="358"/>
      <c r="G211" s="253"/>
      <c r="I211" s="229"/>
      <c r="J211" s="229"/>
      <c r="K211" s="229"/>
      <c r="L211" s="229"/>
      <c r="M211" s="229"/>
      <c r="N211" s="229"/>
      <c r="O211" s="229"/>
      <c r="P211" s="229"/>
      <c r="Q211" s="229"/>
      <c r="R211" s="229"/>
      <c r="S211" s="229"/>
      <c r="T211" s="229"/>
      <c r="U211" s="229"/>
      <c r="V211" s="229"/>
      <c r="W211" s="229"/>
      <c r="X211" s="229"/>
      <c r="Y211" s="229"/>
      <c r="Z211" s="229"/>
      <c r="AA211" s="229"/>
      <c r="AB211" s="229"/>
      <c r="AC211" s="229"/>
      <c r="AD211" s="229"/>
      <c r="AE211" s="229"/>
      <c r="AF211" s="229"/>
      <c r="AG211" s="229"/>
      <c r="AH211" s="229"/>
      <c r="AI211" s="229"/>
    </row>
    <row r="212" spans="2:35">
      <c r="B212" s="253"/>
      <c r="C212" s="254"/>
      <c r="D212" s="254"/>
      <c r="E212" s="254"/>
      <c r="F212" s="358"/>
      <c r="G212" s="253"/>
      <c r="I212" s="229"/>
      <c r="J212" s="229"/>
      <c r="K212" s="229"/>
      <c r="L212" s="229"/>
      <c r="M212" s="229"/>
      <c r="N212" s="229"/>
      <c r="O212" s="229"/>
      <c r="P212" s="229"/>
      <c r="Q212" s="229"/>
      <c r="R212" s="229"/>
      <c r="S212" s="229"/>
      <c r="T212" s="229"/>
      <c r="U212" s="229"/>
      <c r="V212" s="229"/>
      <c r="W212" s="229"/>
      <c r="X212" s="229"/>
      <c r="Y212" s="229"/>
      <c r="Z212" s="229"/>
      <c r="AA212" s="229"/>
      <c r="AB212" s="229"/>
      <c r="AC212" s="229"/>
      <c r="AD212" s="229"/>
      <c r="AE212" s="229"/>
      <c r="AF212" s="229"/>
      <c r="AG212" s="229"/>
      <c r="AH212" s="229"/>
      <c r="AI212" s="229"/>
    </row>
    <row r="213" spans="2:35">
      <c r="B213" s="253"/>
      <c r="C213" s="254"/>
      <c r="D213" s="254"/>
      <c r="E213" s="254"/>
      <c r="F213" s="358"/>
      <c r="G213" s="253"/>
      <c r="I213" s="229"/>
      <c r="J213" s="229"/>
      <c r="K213" s="229"/>
      <c r="L213" s="229"/>
      <c r="M213" s="229"/>
      <c r="N213" s="229"/>
      <c r="O213" s="229"/>
      <c r="P213" s="229"/>
      <c r="Q213" s="229"/>
      <c r="R213" s="229"/>
      <c r="S213" s="229"/>
      <c r="T213" s="229"/>
      <c r="U213" s="229"/>
      <c r="V213" s="229"/>
      <c r="W213" s="229"/>
      <c r="X213" s="229"/>
      <c r="Y213" s="229"/>
      <c r="Z213" s="229"/>
      <c r="AA213" s="229"/>
      <c r="AB213" s="229"/>
      <c r="AC213" s="229"/>
      <c r="AD213" s="229"/>
      <c r="AE213" s="229"/>
      <c r="AF213" s="229"/>
      <c r="AG213" s="229"/>
      <c r="AH213" s="229"/>
      <c r="AI213" s="229"/>
    </row>
    <row r="214" spans="2:35">
      <c r="B214" s="253"/>
      <c r="C214" s="254"/>
      <c r="D214" s="254"/>
      <c r="E214" s="254"/>
      <c r="F214" s="358"/>
      <c r="G214" s="253"/>
      <c r="I214" s="229"/>
      <c r="J214" s="229"/>
      <c r="K214" s="229"/>
      <c r="L214" s="229"/>
      <c r="M214" s="229"/>
      <c r="N214" s="229"/>
      <c r="O214" s="229"/>
      <c r="P214" s="229"/>
      <c r="Q214" s="229"/>
      <c r="R214" s="229"/>
      <c r="S214" s="229"/>
      <c r="T214" s="229"/>
      <c r="U214" s="229"/>
      <c r="V214" s="229"/>
      <c r="W214" s="229"/>
      <c r="X214" s="229"/>
      <c r="Y214" s="229"/>
      <c r="Z214" s="229"/>
      <c r="AA214" s="229"/>
      <c r="AB214" s="229"/>
      <c r="AC214" s="229"/>
      <c r="AD214" s="229"/>
      <c r="AE214" s="229"/>
      <c r="AF214" s="229"/>
      <c r="AG214" s="229"/>
      <c r="AH214" s="229"/>
      <c r="AI214" s="229"/>
    </row>
    <row r="215" spans="2:35">
      <c r="B215" s="253"/>
      <c r="C215" s="254"/>
      <c r="D215" s="254"/>
      <c r="E215" s="254"/>
      <c r="F215" s="358"/>
      <c r="G215" s="253"/>
      <c r="I215" s="229"/>
      <c r="J215" s="229"/>
      <c r="K215" s="229"/>
      <c r="L215" s="229"/>
      <c r="M215" s="229"/>
      <c r="N215" s="229"/>
      <c r="O215" s="229"/>
      <c r="P215" s="229"/>
      <c r="Q215" s="229"/>
      <c r="R215" s="229"/>
      <c r="S215" s="229"/>
      <c r="T215" s="229"/>
      <c r="U215" s="229"/>
      <c r="V215" s="229"/>
      <c r="W215" s="229"/>
      <c r="X215" s="229"/>
      <c r="Y215" s="229"/>
      <c r="Z215" s="229"/>
      <c r="AA215" s="229"/>
      <c r="AB215" s="229"/>
      <c r="AC215" s="229"/>
      <c r="AD215" s="229"/>
      <c r="AE215" s="229"/>
      <c r="AF215" s="229"/>
      <c r="AG215" s="229"/>
      <c r="AH215" s="229"/>
      <c r="AI215" s="229"/>
    </row>
    <row r="216" spans="2:35">
      <c r="B216" s="253"/>
      <c r="C216" s="254"/>
      <c r="D216" s="254"/>
      <c r="E216" s="254"/>
      <c r="F216" s="358"/>
      <c r="G216" s="253"/>
      <c r="I216" s="229"/>
      <c r="J216" s="229"/>
      <c r="K216" s="229"/>
      <c r="L216" s="229"/>
      <c r="M216" s="229"/>
      <c r="N216" s="229"/>
      <c r="O216" s="229"/>
      <c r="P216" s="229"/>
      <c r="Q216" s="229"/>
      <c r="R216" s="229"/>
      <c r="S216" s="229"/>
      <c r="T216" s="229"/>
      <c r="U216" s="229"/>
      <c r="V216" s="229"/>
      <c r="W216" s="229"/>
      <c r="X216" s="229"/>
      <c r="Y216" s="229"/>
      <c r="Z216" s="229"/>
      <c r="AA216" s="229"/>
      <c r="AB216" s="229"/>
      <c r="AC216" s="229"/>
      <c r="AD216" s="229"/>
      <c r="AE216" s="229"/>
      <c r="AF216" s="229"/>
      <c r="AG216" s="229"/>
      <c r="AH216" s="229"/>
      <c r="AI216" s="229"/>
    </row>
    <row r="217" spans="2:35">
      <c r="B217" s="253"/>
      <c r="C217" s="254"/>
      <c r="D217" s="254"/>
      <c r="E217" s="254"/>
      <c r="F217" s="358"/>
      <c r="G217" s="253"/>
      <c r="I217" s="229"/>
      <c r="J217" s="229"/>
      <c r="K217" s="229"/>
      <c r="L217" s="229"/>
      <c r="M217" s="229"/>
      <c r="N217" s="229"/>
      <c r="O217" s="229"/>
      <c r="P217" s="229"/>
      <c r="Q217" s="229"/>
      <c r="R217" s="229"/>
      <c r="S217" s="229"/>
      <c r="T217" s="229"/>
      <c r="U217" s="229"/>
      <c r="V217" s="229"/>
      <c r="W217" s="229"/>
      <c r="X217" s="229"/>
      <c r="Y217" s="229"/>
      <c r="Z217" s="229"/>
      <c r="AA217" s="229"/>
      <c r="AB217" s="229"/>
      <c r="AC217" s="229"/>
      <c r="AD217" s="229"/>
      <c r="AE217" s="229"/>
      <c r="AF217" s="229"/>
      <c r="AG217" s="229"/>
      <c r="AH217" s="229"/>
      <c r="AI217" s="229"/>
    </row>
    <row r="218" spans="2:35">
      <c r="B218" s="253"/>
      <c r="C218" s="254"/>
      <c r="D218" s="254"/>
      <c r="E218" s="254"/>
      <c r="F218" s="358"/>
      <c r="G218" s="253"/>
      <c r="I218" s="229"/>
      <c r="J218" s="229"/>
      <c r="K218" s="229"/>
      <c r="L218" s="229"/>
      <c r="M218" s="229"/>
      <c r="N218" s="229"/>
      <c r="O218" s="229"/>
      <c r="P218" s="229"/>
      <c r="Q218" s="229"/>
      <c r="R218" s="229"/>
      <c r="S218" s="229"/>
      <c r="T218" s="229"/>
      <c r="U218" s="229"/>
      <c r="V218" s="229"/>
      <c r="W218" s="229"/>
      <c r="X218" s="229"/>
      <c r="Y218" s="229"/>
      <c r="Z218" s="229"/>
      <c r="AA218" s="229"/>
      <c r="AB218" s="229"/>
      <c r="AC218" s="229"/>
      <c r="AD218" s="229"/>
      <c r="AE218" s="229"/>
      <c r="AF218" s="229"/>
      <c r="AG218" s="229"/>
      <c r="AH218" s="229"/>
      <c r="AI218" s="229"/>
    </row>
    <row r="219" spans="2:35">
      <c r="B219" s="253"/>
      <c r="C219" s="254"/>
      <c r="D219" s="254"/>
      <c r="E219" s="254"/>
      <c r="F219" s="358"/>
      <c r="G219" s="253"/>
      <c r="I219" s="229"/>
      <c r="J219" s="229"/>
      <c r="K219" s="229"/>
      <c r="L219" s="229"/>
      <c r="M219" s="229"/>
      <c r="N219" s="229"/>
      <c r="O219" s="229"/>
      <c r="P219" s="229"/>
      <c r="Q219" s="229"/>
      <c r="R219" s="229"/>
      <c r="S219" s="229"/>
      <c r="T219" s="229"/>
      <c r="U219" s="229"/>
      <c r="V219" s="229"/>
      <c r="W219" s="229"/>
      <c r="X219" s="229"/>
      <c r="Y219" s="229"/>
      <c r="Z219" s="229"/>
      <c r="AA219" s="229"/>
      <c r="AB219" s="229"/>
      <c r="AC219" s="229"/>
      <c r="AD219" s="229"/>
      <c r="AE219" s="229"/>
      <c r="AF219" s="229"/>
      <c r="AG219" s="229"/>
      <c r="AH219" s="229"/>
      <c r="AI219" s="229"/>
    </row>
    <row r="220" spans="2:35">
      <c r="B220" s="253"/>
      <c r="C220" s="254"/>
      <c r="D220" s="254"/>
      <c r="E220" s="254"/>
      <c r="F220" s="358"/>
      <c r="G220" s="253"/>
      <c r="I220" s="229"/>
      <c r="J220" s="229"/>
      <c r="K220" s="229"/>
      <c r="L220" s="229"/>
      <c r="M220" s="229"/>
      <c r="N220" s="229"/>
      <c r="O220" s="229"/>
      <c r="P220" s="229"/>
      <c r="Q220" s="229"/>
      <c r="R220" s="229"/>
      <c r="S220" s="229"/>
      <c r="T220" s="229"/>
      <c r="U220" s="229"/>
      <c r="V220" s="229"/>
      <c r="W220" s="229"/>
      <c r="X220" s="229"/>
      <c r="Y220" s="229"/>
      <c r="Z220" s="229"/>
      <c r="AA220" s="229"/>
      <c r="AB220" s="229"/>
      <c r="AC220" s="229"/>
      <c r="AD220" s="229"/>
      <c r="AE220" s="229"/>
      <c r="AF220" s="229"/>
      <c r="AG220" s="229"/>
      <c r="AH220" s="229"/>
      <c r="AI220" s="229"/>
    </row>
    <row r="221" spans="2:35">
      <c r="B221" s="253"/>
      <c r="C221" s="254"/>
      <c r="D221" s="254"/>
      <c r="E221" s="254"/>
      <c r="F221" s="358"/>
      <c r="G221" s="253"/>
      <c r="I221" s="229"/>
      <c r="J221" s="229"/>
      <c r="K221" s="229"/>
      <c r="L221" s="229"/>
      <c r="M221" s="229"/>
      <c r="N221" s="229"/>
      <c r="O221" s="229"/>
      <c r="P221" s="229"/>
      <c r="Q221" s="229"/>
      <c r="R221" s="229"/>
      <c r="S221" s="229"/>
      <c r="T221" s="229"/>
      <c r="U221" s="229"/>
      <c r="V221" s="229"/>
      <c r="W221" s="229"/>
      <c r="X221" s="229"/>
      <c r="Y221" s="229"/>
      <c r="Z221" s="229"/>
      <c r="AA221" s="229"/>
      <c r="AB221" s="229"/>
      <c r="AC221" s="229"/>
      <c r="AD221" s="229"/>
      <c r="AE221" s="229"/>
      <c r="AF221" s="229"/>
      <c r="AG221" s="229"/>
      <c r="AH221" s="229"/>
      <c r="AI221" s="229"/>
    </row>
    <row r="222" spans="2:35">
      <c r="B222" s="253"/>
      <c r="C222" s="254"/>
      <c r="D222" s="254"/>
      <c r="E222" s="254"/>
      <c r="F222" s="358"/>
      <c r="G222" s="253"/>
      <c r="I222" s="229"/>
      <c r="J222" s="229"/>
      <c r="K222" s="229"/>
      <c r="L222" s="229"/>
      <c r="M222" s="229"/>
      <c r="N222" s="229"/>
      <c r="O222" s="229"/>
      <c r="P222" s="229"/>
      <c r="Q222" s="229"/>
      <c r="R222" s="229"/>
      <c r="S222" s="229"/>
      <c r="T222" s="229"/>
      <c r="U222" s="229"/>
      <c r="V222" s="229"/>
      <c r="W222" s="229"/>
      <c r="X222" s="229"/>
      <c r="Y222" s="229"/>
      <c r="Z222" s="229"/>
      <c r="AA222" s="229"/>
      <c r="AB222" s="229"/>
      <c r="AC222" s="229"/>
      <c r="AD222" s="229"/>
      <c r="AE222" s="229"/>
      <c r="AF222" s="229"/>
      <c r="AG222" s="229"/>
      <c r="AH222" s="229"/>
      <c r="AI222" s="229"/>
    </row>
    <row r="223" spans="2:35">
      <c r="B223" s="253"/>
      <c r="C223" s="254"/>
      <c r="D223" s="254"/>
      <c r="E223" s="254"/>
      <c r="F223" s="358"/>
      <c r="G223" s="253"/>
      <c r="I223" s="229"/>
      <c r="J223" s="229"/>
      <c r="K223" s="229"/>
      <c r="L223" s="229"/>
      <c r="M223" s="229"/>
      <c r="N223" s="229"/>
      <c r="O223" s="229"/>
      <c r="P223" s="229"/>
      <c r="Q223" s="229"/>
      <c r="R223" s="229"/>
      <c r="S223" s="229"/>
      <c r="T223" s="229"/>
      <c r="U223" s="229"/>
      <c r="V223" s="229"/>
      <c r="W223" s="229"/>
      <c r="X223" s="229"/>
      <c r="Y223" s="229"/>
      <c r="Z223" s="229"/>
      <c r="AA223" s="229"/>
      <c r="AB223" s="229"/>
      <c r="AC223" s="229"/>
      <c r="AD223" s="229"/>
      <c r="AE223" s="229"/>
      <c r="AF223" s="229"/>
      <c r="AG223" s="229"/>
      <c r="AH223" s="229"/>
      <c r="AI223" s="229"/>
    </row>
    <row r="224" spans="2:35">
      <c r="B224" s="253"/>
      <c r="C224" s="254"/>
      <c r="D224" s="254"/>
      <c r="E224" s="254"/>
      <c r="F224" s="358"/>
      <c r="G224" s="253"/>
      <c r="I224" s="229"/>
      <c r="J224" s="229"/>
      <c r="K224" s="229"/>
      <c r="L224" s="229"/>
      <c r="M224" s="229"/>
      <c r="N224" s="229"/>
      <c r="O224" s="229"/>
      <c r="P224" s="229"/>
      <c r="Q224" s="229"/>
      <c r="R224" s="229"/>
      <c r="S224" s="229"/>
      <c r="T224" s="229"/>
      <c r="U224" s="229"/>
      <c r="V224" s="229"/>
      <c r="W224" s="229"/>
      <c r="X224" s="229"/>
      <c r="Y224" s="229"/>
      <c r="Z224" s="229"/>
      <c r="AA224" s="229"/>
      <c r="AB224" s="229"/>
      <c r="AC224" s="229"/>
      <c r="AD224" s="229"/>
      <c r="AE224" s="229"/>
      <c r="AF224" s="229"/>
      <c r="AG224" s="229"/>
      <c r="AH224" s="229"/>
      <c r="AI224" s="229"/>
    </row>
    <row r="225" spans="2:35">
      <c r="B225" s="253"/>
      <c r="C225" s="254"/>
      <c r="D225" s="254"/>
      <c r="E225" s="254"/>
      <c r="F225" s="358"/>
      <c r="G225" s="253"/>
      <c r="I225" s="229"/>
      <c r="J225" s="229"/>
      <c r="K225" s="229"/>
      <c r="L225" s="229"/>
      <c r="M225" s="229"/>
      <c r="N225" s="229"/>
      <c r="O225" s="229"/>
      <c r="P225" s="229"/>
      <c r="Q225" s="229"/>
      <c r="R225" s="229"/>
      <c r="S225" s="229"/>
      <c r="T225" s="229"/>
      <c r="U225" s="229"/>
      <c r="V225" s="229"/>
      <c r="W225" s="229"/>
      <c r="X225" s="229"/>
      <c r="Y225" s="229"/>
      <c r="Z225" s="229"/>
      <c r="AA225" s="229"/>
      <c r="AB225" s="229"/>
      <c r="AC225" s="229"/>
      <c r="AD225" s="229"/>
      <c r="AE225" s="229"/>
      <c r="AF225" s="229"/>
      <c r="AG225" s="229"/>
      <c r="AH225" s="229"/>
      <c r="AI225" s="229"/>
    </row>
    <row r="226" spans="2:35">
      <c r="B226" s="253"/>
      <c r="C226" s="254"/>
      <c r="D226" s="254"/>
      <c r="E226" s="254"/>
      <c r="F226" s="358"/>
      <c r="G226" s="253"/>
      <c r="I226" s="229"/>
      <c r="J226" s="229"/>
      <c r="K226" s="229"/>
      <c r="L226" s="229"/>
      <c r="M226" s="229"/>
      <c r="N226" s="229"/>
      <c r="O226" s="229"/>
      <c r="P226" s="229"/>
      <c r="Q226" s="229"/>
      <c r="R226" s="229"/>
      <c r="S226" s="229"/>
      <c r="T226" s="229"/>
      <c r="U226" s="229"/>
      <c r="V226" s="229"/>
      <c r="W226" s="229"/>
      <c r="X226" s="229"/>
      <c r="Y226" s="229"/>
      <c r="Z226" s="229"/>
      <c r="AA226" s="229"/>
      <c r="AB226" s="229"/>
      <c r="AC226" s="229"/>
      <c r="AD226" s="229"/>
      <c r="AE226" s="229"/>
      <c r="AF226" s="229"/>
      <c r="AG226" s="229"/>
      <c r="AH226" s="229"/>
      <c r="AI226" s="229"/>
    </row>
    <row r="227" spans="2:35">
      <c r="B227" s="253"/>
      <c r="C227" s="254"/>
      <c r="D227" s="254"/>
      <c r="E227" s="254"/>
      <c r="F227" s="358"/>
      <c r="G227" s="253"/>
      <c r="I227" s="229"/>
      <c r="J227" s="229"/>
      <c r="K227" s="229"/>
      <c r="L227" s="229"/>
      <c r="M227" s="229"/>
      <c r="N227" s="229"/>
      <c r="O227" s="229"/>
      <c r="P227" s="229"/>
      <c r="Q227" s="229"/>
      <c r="R227" s="229"/>
      <c r="S227" s="229"/>
      <c r="T227" s="229"/>
      <c r="U227" s="229"/>
      <c r="V227" s="229"/>
      <c r="W227" s="229"/>
      <c r="X227" s="229"/>
      <c r="Y227" s="229"/>
      <c r="Z227" s="229"/>
      <c r="AA227" s="229"/>
      <c r="AB227" s="229"/>
      <c r="AC227" s="229"/>
      <c r="AD227" s="229"/>
      <c r="AE227" s="229"/>
      <c r="AF227" s="229"/>
      <c r="AG227" s="229"/>
      <c r="AH227" s="229"/>
      <c r="AI227" s="229"/>
    </row>
    <row r="228" spans="2:35">
      <c r="B228" s="253"/>
      <c r="C228" s="254"/>
      <c r="D228" s="254"/>
      <c r="E228" s="254"/>
      <c r="F228" s="358"/>
      <c r="G228" s="253"/>
      <c r="I228" s="229"/>
      <c r="J228" s="229"/>
      <c r="K228" s="229"/>
      <c r="L228" s="229"/>
      <c r="M228" s="229"/>
      <c r="N228" s="229"/>
      <c r="O228" s="229"/>
      <c r="P228" s="229"/>
      <c r="Q228" s="229"/>
      <c r="R228" s="229"/>
      <c r="S228" s="229"/>
      <c r="T228" s="229"/>
      <c r="U228" s="229"/>
      <c r="V228" s="229"/>
      <c r="W228" s="229"/>
      <c r="X228" s="229"/>
      <c r="Y228" s="229"/>
      <c r="Z228" s="229"/>
      <c r="AA228" s="229"/>
      <c r="AB228" s="229"/>
      <c r="AC228" s="229"/>
      <c r="AD228" s="229"/>
      <c r="AE228" s="229"/>
      <c r="AF228" s="229"/>
      <c r="AG228" s="229"/>
      <c r="AH228" s="229"/>
      <c r="AI228" s="229"/>
    </row>
    <row r="229" spans="2:35">
      <c r="B229" s="253"/>
      <c r="C229" s="254"/>
      <c r="D229" s="254"/>
      <c r="E229" s="254"/>
      <c r="F229" s="358"/>
      <c r="G229" s="253"/>
      <c r="I229" s="229"/>
      <c r="J229" s="229"/>
      <c r="K229" s="229"/>
      <c r="L229" s="229"/>
      <c r="M229" s="229"/>
      <c r="N229" s="229"/>
      <c r="O229" s="229"/>
      <c r="P229" s="229"/>
      <c r="Q229" s="229"/>
      <c r="R229" s="229"/>
      <c r="S229" s="229"/>
      <c r="T229" s="229"/>
      <c r="U229" s="229"/>
      <c r="V229" s="229"/>
      <c r="W229" s="229"/>
      <c r="X229" s="229"/>
      <c r="Y229" s="229"/>
      <c r="Z229" s="229"/>
      <c r="AA229" s="229"/>
      <c r="AB229" s="229"/>
      <c r="AC229" s="229"/>
      <c r="AD229" s="229"/>
      <c r="AE229" s="229"/>
      <c r="AF229" s="229"/>
      <c r="AG229" s="229"/>
      <c r="AH229" s="229"/>
      <c r="AI229" s="229"/>
    </row>
    <row r="230" spans="2:35">
      <c r="B230" s="253"/>
      <c r="C230" s="254"/>
      <c r="D230" s="254"/>
      <c r="E230" s="254"/>
      <c r="F230" s="358"/>
      <c r="G230" s="253"/>
      <c r="I230" s="229"/>
      <c r="J230" s="229"/>
      <c r="K230" s="229"/>
      <c r="L230" s="229"/>
      <c r="M230" s="229"/>
      <c r="N230" s="229"/>
      <c r="O230" s="229"/>
      <c r="P230" s="229"/>
      <c r="Q230" s="229"/>
      <c r="R230" s="229"/>
      <c r="S230" s="229"/>
      <c r="T230" s="229"/>
      <c r="U230" s="229"/>
      <c r="V230" s="229"/>
      <c r="W230" s="229"/>
      <c r="X230" s="229"/>
      <c r="Y230" s="229"/>
      <c r="Z230" s="229"/>
      <c r="AA230" s="229"/>
      <c r="AB230" s="229"/>
      <c r="AC230" s="229"/>
      <c r="AD230" s="229"/>
      <c r="AE230" s="229"/>
      <c r="AF230" s="229"/>
      <c r="AG230" s="229"/>
      <c r="AH230" s="229"/>
      <c r="AI230" s="229"/>
    </row>
    <row r="231" spans="2:35">
      <c r="B231" s="253"/>
      <c r="C231" s="254"/>
      <c r="D231" s="254"/>
      <c r="E231" s="254"/>
      <c r="F231" s="358"/>
      <c r="G231" s="253"/>
      <c r="I231" s="229"/>
      <c r="J231" s="229"/>
      <c r="K231" s="229"/>
      <c r="L231" s="229"/>
      <c r="M231" s="229"/>
      <c r="N231" s="229"/>
      <c r="O231" s="229"/>
      <c r="P231" s="229"/>
      <c r="Q231" s="229"/>
      <c r="R231" s="229"/>
      <c r="S231" s="229"/>
      <c r="T231" s="229"/>
      <c r="U231" s="229"/>
      <c r="V231" s="229"/>
      <c r="W231" s="229"/>
      <c r="X231" s="229"/>
      <c r="Y231" s="229"/>
      <c r="Z231" s="229"/>
      <c r="AA231" s="229"/>
      <c r="AB231" s="229"/>
      <c r="AC231" s="229"/>
      <c r="AD231" s="229"/>
      <c r="AE231" s="229"/>
      <c r="AF231" s="229"/>
      <c r="AG231" s="229"/>
      <c r="AH231" s="229"/>
      <c r="AI231" s="229"/>
    </row>
    <row r="232" spans="2:35">
      <c r="B232" s="253"/>
      <c r="C232" s="254"/>
      <c r="D232" s="254"/>
      <c r="E232" s="254"/>
      <c r="F232" s="358"/>
      <c r="G232" s="253"/>
      <c r="I232" s="229"/>
      <c r="J232" s="229"/>
      <c r="K232" s="229"/>
      <c r="L232" s="229"/>
      <c r="M232" s="229"/>
      <c r="N232" s="229"/>
      <c r="O232" s="229"/>
      <c r="P232" s="229"/>
      <c r="Q232" s="229"/>
      <c r="R232" s="229"/>
      <c r="S232" s="229"/>
      <c r="T232" s="229"/>
      <c r="U232" s="229"/>
      <c r="V232" s="229"/>
      <c r="W232" s="229"/>
      <c r="X232" s="229"/>
      <c r="Y232" s="229"/>
      <c r="Z232" s="229"/>
      <c r="AA232" s="229"/>
      <c r="AB232" s="229"/>
      <c r="AC232" s="229"/>
      <c r="AD232" s="229"/>
      <c r="AE232" s="229"/>
      <c r="AF232" s="229"/>
      <c r="AG232" s="229"/>
      <c r="AH232" s="229"/>
      <c r="AI232" s="229"/>
    </row>
    <row r="233" spans="2:35">
      <c r="B233" s="253"/>
      <c r="C233" s="254"/>
      <c r="D233" s="254"/>
      <c r="E233" s="254"/>
      <c r="F233" s="358"/>
      <c r="G233" s="253"/>
      <c r="I233" s="229"/>
      <c r="J233" s="229"/>
      <c r="K233" s="229"/>
      <c r="L233" s="229"/>
      <c r="M233" s="229"/>
      <c r="N233" s="229"/>
      <c r="O233" s="229"/>
      <c r="P233" s="229"/>
      <c r="Q233" s="229"/>
      <c r="R233" s="229"/>
      <c r="S233" s="229"/>
      <c r="T233" s="229"/>
      <c r="U233" s="229"/>
      <c r="V233" s="229"/>
      <c r="W233" s="229"/>
      <c r="X233" s="229"/>
      <c r="Y233" s="229"/>
      <c r="Z233" s="229"/>
      <c r="AA233" s="229"/>
      <c r="AB233" s="229"/>
      <c r="AC233" s="229"/>
      <c r="AD233" s="229"/>
      <c r="AE233" s="229"/>
      <c r="AF233" s="229"/>
      <c r="AG233" s="229"/>
      <c r="AH233" s="229"/>
      <c r="AI233" s="229"/>
    </row>
    <row r="234" spans="2:35">
      <c r="B234" s="253"/>
      <c r="C234" s="254"/>
      <c r="D234" s="254"/>
      <c r="E234" s="254"/>
      <c r="F234" s="358"/>
      <c r="G234" s="253"/>
      <c r="I234" s="229"/>
      <c r="J234" s="229"/>
      <c r="K234" s="229"/>
      <c r="L234" s="229"/>
      <c r="M234" s="229"/>
      <c r="N234" s="229"/>
      <c r="O234" s="229"/>
      <c r="P234" s="229"/>
      <c r="Q234" s="229"/>
      <c r="R234" s="229"/>
      <c r="S234" s="229"/>
      <c r="T234" s="229"/>
      <c r="U234" s="229"/>
      <c r="V234" s="229"/>
      <c r="W234" s="229"/>
      <c r="X234" s="229"/>
      <c r="Y234" s="229"/>
      <c r="Z234" s="229"/>
      <c r="AA234" s="229"/>
      <c r="AB234" s="229"/>
      <c r="AC234" s="229"/>
      <c r="AD234" s="229"/>
      <c r="AE234" s="229"/>
      <c r="AF234" s="229"/>
      <c r="AG234" s="229"/>
      <c r="AH234" s="229"/>
      <c r="AI234" s="229"/>
    </row>
    <row r="235" spans="2:35">
      <c r="B235" s="253"/>
      <c r="C235" s="254"/>
      <c r="D235" s="254"/>
      <c r="E235" s="254"/>
      <c r="F235" s="358"/>
      <c r="G235" s="253"/>
      <c r="I235" s="229"/>
      <c r="J235" s="229"/>
      <c r="K235" s="229"/>
      <c r="L235" s="229"/>
      <c r="M235" s="229"/>
      <c r="N235" s="229"/>
      <c r="O235" s="229"/>
      <c r="P235" s="229"/>
      <c r="Q235" s="229"/>
      <c r="R235" s="229"/>
      <c r="S235" s="229"/>
      <c r="T235" s="229"/>
      <c r="U235" s="229"/>
      <c r="V235" s="229"/>
      <c r="W235" s="229"/>
      <c r="X235" s="229"/>
      <c r="Y235" s="229"/>
      <c r="Z235" s="229"/>
      <c r="AA235" s="229"/>
      <c r="AB235" s="229"/>
      <c r="AC235" s="229"/>
      <c r="AD235" s="229"/>
      <c r="AE235" s="229"/>
      <c r="AF235" s="229"/>
      <c r="AG235" s="229"/>
      <c r="AH235" s="229"/>
      <c r="AI235" s="229"/>
    </row>
    <row r="236" spans="2:35">
      <c r="B236" s="253"/>
      <c r="C236" s="254"/>
      <c r="D236" s="254"/>
      <c r="E236" s="254"/>
      <c r="F236" s="358"/>
      <c r="G236" s="253"/>
      <c r="I236" s="229"/>
      <c r="J236" s="229"/>
      <c r="K236" s="229"/>
      <c r="L236" s="229"/>
      <c r="M236" s="229"/>
      <c r="N236" s="229"/>
      <c r="O236" s="229"/>
      <c r="P236" s="229"/>
      <c r="Q236" s="229"/>
      <c r="R236" s="229"/>
      <c r="S236" s="229"/>
      <c r="T236" s="229"/>
      <c r="U236" s="229"/>
      <c r="V236" s="229"/>
      <c r="W236" s="229"/>
      <c r="X236" s="229"/>
      <c r="Y236" s="229"/>
      <c r="Z236" s="229"/>
      <c r="AA236" s="229"/>
      <c r="AB236" s="229"/>
      <c r="AC236" s="229"/>
      <c r="AD236" s="229"/>
      <c r="AE236" s="229"/>
      <c r="AF236" s="229"/>
      <c r="AG236" s="229"/>
      <c r="AH236" s="229"/>
      <c r="AI236" s="229"/>
    </row>
    <row r="237" spans="2:35">
      <c r="B237" s="253"/>
      <c r="C237" s="254"/>
      <c r="D237" s="254"/>
      <c r="E237" s="254"/>
      <c r="F237" s="358"/>
      <c r="G237" s="253"/>
      <c r="I237" s="229"/>
      <c r="J237" s="229"/>
      <c r="K237" s="229"/>
      <c r="L237" s="229"/>
      <c r="M237" s="229"/>
      <c r="N237" s="229"/>
      <c r="O237" s="229"/>
      <c r="P237" s="229"/>
      <c r="Q237" s="229"/>
      <c r="R237" s="229"/>
      <c r="S237" s="229"/>
      <c r="T237" s="229"/>
      <c r="U237" s="229"/>
      <c r="V237" s="229"/>
      <c r="W237" s="229"/>
      <c r="X237" s="229"/>
      <c r="Y237" s="229"/>
      <c r="Z237" s="229"/>
      <c r="AA237" s="229"/>
      <c r="AB237" s="229"/>
      <c r="AC237" s="229"/>
      <c r="AD237" s="229"/>
      <c r="AE237" s="229"/>
      <c r="AF237" s="229"/>
      <c r="AG237" s="229"/>
      <c r="AH237" s="229"/>
      <c r="AI237" s="229"/>
    </row>
    <row r="238" spans="2:35">
      <c r="B238" s="253"/>
      <c r="C238" s="254"/>
      <c r="D238" s="254"/>
      <c r="E238" s="254"/>
      <c r="F238" s="358"/>
      <c r="G238" s="253"/>
      <c r="I238" s="229"/>
      <c r="J238" s="229"/>
      <c r="K238" s="229"/>
      <c r="L238" s="229"/>
      <c r="M238" s="229"/>
      <c r="N238" s="229"/>
      <c r="O238" s="229"/>
      <c r="P238" s="229"/>
      <c r="Q238" s="229"/>
      <c r="R238" s="229"/>
      <c r="S238" s="229"/>
      <c r="T238" s="229"/>
      <c r="U238" s="229"/>
      <c r="V238" s="229"/>
      <c r="W238" s="229"/>
      <c r="X238" s="229"/>
      <c r="Y238" s="229"/>
      <c r="Z238" s="229"/>
      <c r="AA238" s="229"/>
      <c r="AB238" s="229"/>
      <c r="AC238" s="229"/>
      <c r="AD238" s="229"/>
      <c r="AE238" s="229"/>
      <c r="AF238" s="229"/>
      <c r="AG238" s="229"/>
      <c r="AH238" s="229"/>
      <c r="AI238" s="229"/>
    </row>
    <row r="239" spans="2:35">
      <c r="B239" s="253"/>
      <c r="C239" s="254"/>
      <c r="D239" s="254"/>
      <c r="E239" s="254"/>
      <c r="F239" s="358"/>
      <c r="G239" s="253"/>
      <c r="I239" s="229"/>
      <c r="J239" s="229"/>
      <c r="K239" s="229"/>
      <c r="L239" s="229"/>
      <c r="M239" s="229"/>
      <c r="N239" s="229"/>
      <c r="O239" s="229"/>
      <c r="P239" s="229"/>
      <c r="Q239" s="229"/>
      <c r="R239" s="229"/>
      <c r="S239" s="229"/>
      <c r="T239" s="229"/>
      <c r="U239" s="229"/>
      <c r="V239" s="229"/>
      <c r="W239" s="229"/>
      <c r="X239" s="229"/>
      <c r="Y239" s="229"/>
      <c r="Z239" s="229"/>
      <c r="AA239" s="229"/>
      <c r="AB239" s="229"/>
      <c r="AC239" s="229"/>
      <c r="AD239" s="229"/>
      <c r="AE239" s="229"/>
      <c r="AF239" s="229"/>
      <c r="AG239" s="229"/>
      <c r="AH239" s="229"/>
      <c r="AI239" s="229"/>
    </row>
    <row r="240" spans="2:35">
      <c r="B240" s="253"/>
      <c r="C240" s="254"/>
      <c r="D240" s="254"/>
      <c r="E240" s="254"/>
      <c r="F240" s="358"/>
      <c r="G240" s="253"/>
      <c r="I240" s="229"/>
      <c r="J240" s="229"/>
      <c r="K240" s="229"/>
      <c r="L240" s="229"/>
      <c r="M240" s="229"/>
      <c r="N240" s="229"/>
      <c r="O240" s="229"/>
      <c r="P240" s="229"/>
      <c r="Q240" s="229"/>
      <c r="R240" s="229"/>
      <c r="S240" s="229"/>
      <c r="T240" s="229"/>
      <c r="U240" s="229"/>
      <c r="V240" s="229"/>
      <c r="W240" s="229"/>
      <c r="X240" s="229"/>
      <c r="Y240" s="229"/>
      <c r="Z240" s="229"/>
      <c r="AA240" s="229"/>
      <c r="AB240" s="229"/>
      <c r="AC240" s="229"/>
      <c r="AD240" s="229"/>
      <c r="AE240" s="229"/>
      <c r="AF240" s="229"/>
      <c r="AG240" s="229"/>
      <c r="AH240" s="229"/>
      <c r="AI240" s="229"/>
    </row>
    <row r="241" spans="2:35">
      <c r="B241" s="253"/>
      <c r="C241" s="254"/>
      <c r="D241" s="254"/>
      <c r="E241" s="254"/>
      <c r="F241" s="358"/>
      <c r="G241" s="253"/>
      <c r="I241" s="229"/>
      <c r="J241" s="229"/>
      <c r="K241" s="229"/>
      <c r="L241" s="229"/>
      <c r="M241" s="229"/>
      <c r="N241" s="229"/>
      <c r="O241" s="229"/>
      <c r="P241" s="229"/>
      <c r="Q241" s="229"/>
      <c r="R241" s="229"/>
      <c r="S241" s="229"/>
      <c r="T241" s="229"/>
      <c r="U241" s="229"/>
      <c r="V241" s="229"/>
      <c r="W241" s="229"/>
      <c r="X241" s="229"/>
      <c r="Y241" s="229"/>
      <c r="Z241" s="229"/>
      <c r="AA241" s="229"/>
      <c r="AB241" s="229"/>
      <c r="AC241" s="229"/>
      <c r="AD241" s="229"/>
      <c r="AE241" s="229"/>
      <c r="AF241" s="229"/>
      <c r="AG241" s="229"/>
      <c r="AH241" s="229"/>
      <c r="AI241" s="229"/>
    </row>
    <row r="242" spans="2:35">
      <c r="B242" s="253"/>
      <c r="C242" s="254"/>
      <c r="D242" s="254"/>
      <c r="E242" s="254"/>
      <c r="F242" s="358"/>
      <c r="G242" s="253"/>
      <c r="I242" s="229"/>
      <c r="J242" s="229"/>
      <c r="K242" s="229"/>
      <c r="L242" s="229"/>
      <c r="M242" s="229"/>
      <c r="N242" s="229"/>
      <c r="O242" s="229"/>
      <c r="P242" s="229"/>
      <c r="Q242" s="229"/>
      <c r="R242" s="229"/>
      <c r="S242" s="229"/>
      <c r="T242" s="229"/>
      <c r="U242" s="229"/>
      <c r="V242" s="229"/>
      <c r="W242" s="229"/>
      <c r="X242" s="229"/>
      <c r="Y242" s="229"/>
      <c r="Z242" s="229"/>
      <c r="AA242" s="229"/>
      <c r="AB242" s="229"/>
      <c r="AC242" s="229"/>
      <c r="AD242" s="229"/>
      <c r="AE242" s="229"/>
      <c r="AF242" s="229"/>
      <c r="AG242" s="229"/>
      <c r="AH242" s="229"/>
      <c r="AI242" s="229"/>
    </row>
    <row r="243" spans="2:35">
      <c r="B243" s="253"/>
      <c r="C243" s="254"/>
      <c r="D243" s="254"/>
      <c r="E243" s="254"/>
      <c r="F243" s="358"/>
      <c r="G243" s="253"/>
      <c r="I243" s="229"/>
      <c r="J243" s="229"/>
      <c r="K243" s="229"/>
      <c r="L243" s="229"/>
      <c r="M243" s="229"/>
      <c r="N243" s="229"/>
      <c r="O243" s="229"/>
      <c r="P243" s="229"/>
      <c r="Q243" s="229"/>
      <c r="R243" s="229"/>
      <c r="S243" s="229"/>
      <c r="T243" s="229"/>
      <c r="U243" s="229"/>
      <c r="V243" s="229"/>
      <c r="W243" s="229"/>
      <c r="X243" s="229"/>
      <c r="Y243" s="229"/>
      <c r="Z243" s="229"/>
      <c r="AA243" s="229"/>
      <c r="AB243" s="229"/>
      <c r="AC243" s="229"/>
      <c r="AD243" s="229"/>
      <c r="AE243" s="229"/>
      <c r="AF243" s="229"/>
      <c r="AG243" s="229"/>
      <c r="AH243" s="229"/>
      <c r="AI243" s="229"/>
    </row>
    <row r="244" spans="2:35">
      <c r="B244" s="253"/>
      <c r="C244" s="254"/>
      <c r="D244" s="254"/>
      <c r="E244" s="254"/>
      <c r="F244" s="358"/>
      <c r="G244" s="253"/>
      <c r="I244" s="229"/>
      <c r="J244" s="229"/>
      <c r="K244" s="229"/>
      <c r="L244" s="229"/>
      <c r="M244" s="229"/>
      <c r="N244" s="229"/>
      <c r="O244" s="229"/>
      <c r="P244" s="229"/>
      <c r="Q244" s="229"/>
      <c r="R244" s="229"/>
      <c r="S244" s="229"/>
      <c r="T244" s="229"/>
      <c r="U244" s="229"/>
      <c r="V244" s="229"/>
      <c r="W244" s="229"/>
      <c r="X244" s="229"/>
      <c r="Y244" s="229"/>
      <c r="Z244" s="229"/>
      <c r="AA244" s="229"/>
      <c r="AB244" s="229"/>
      <c r="AC244" s="229"/>
      <c r="AD244" s="229"/>
      <c r="AE244" s="229"/>
      <c r="AF244" s="229"/>
      <c r="AG244" s="229"/>
      <c r="AH244" s="229"/>
      <c r="AI244" s="229"/>
    </row>
    <row r="245" spans="2:35">
      <c r="B245" s="253"/>
      <c r="C245" s="254"/>
      <c r="D245" s="254"/>
      <c r="E245" s="254"/>
      <c r="F245" s="358"/>
      <c r="G245" s="253"/>
      <c r="I245" s="229"/>
      <c r="J245" s="229"/>
      <c r="K245" s="229"/>
      <c r="L245" s="229"/>
      <c r="M245" s="229"/>
      <c r="N245" s="229"/>
      <c r="O245" s="229"/>
      <c r="P245" s="229"/>
      <c r="Q245" s="229"/>
      <c r="R245" s="229"/>
      <c r="S245" s="229"/>
      <c r="T245" s="229"/>
      <c r="U245" s="229"/>
      <c r="V245" s="229"/>
      <c r="W245" s="229"/>
      <c r="X245" s="229"/>
      <c r="Y245" s="229"/>
      <c r="Z245" s="229"/>
      <c r="AA245" s="229"/>
      <c r="AB245" s="229"/>
      <c r="AC245" s="229"/>
      <c r="AD245" s="229"/>
      <c r="AE245" s="229"/>
      <c r="AF245" s="229"/>
      <c r="AG245" s="229"/>
      <c r="AH245" s="229"/>
      <c r="AI245" s="229"/>
    </row>
    <row r="246" spans="2:35">
      <c r="B246" s="253"/>
      <c r="C246" s="254"/>
      <c r="D246" s="254"/>
      <c r="E246" s="254"/>
      <c r="F246" s="358"/>
      <c r="G246" s="253"/>
      <c r="I246" s="229"/>
      <c r="J246" s="229"/>
      <c r="K246" s="229"/>
      <c r="L246" s="229"/>
      <c r="M246" s="229"/>
      <c r="N246" s="229"/>
      <c r="O246" s="229"/>
      <c r="P246" s="229"/>
      <c r="Q246" s="229"/>
      <c r="R246" s="229"/>
      <c r="S246" s="229"/>
      <c r="T246" s="229"/>
      <c r="U246" s="229"/>
      <c r="V246" s="229"/>
      <c r="W246" s="229"/>
      <c r="X246" s="229"/>
      <c r="Y246" s="229"/>
      <c r="Z246" s="229"/>
      <c r="AA246" s="229"/>
      <c r="AB246" s="229"/>
      <c r="AC246" s="229"/>
      <c r="AD246" s="229"/>
      <c r="AE246" s="229"/>
      <c r="AF246" s="229"/>
      <c r="AG246" s="229"/>
      <c r="AH246" s="229"/>
      <c r="AI246" s="229"/>
    </row>
    <row r="247" spans="2:35">
      <c r="B247" s="253"/>
      <c r="C247" s="254"/>
      <c r="D247" s="254"/>
      <c r="E247" s="254"/>
      <c r="F247" s="358"/>
      <c r="G247" s="253"/>
      <c r="I247" s="229"/>
      <c r="J247" s="229"/>
      <c r="K247" s="229"/>
      <c r="L247" s="229"/>
      <c r="M247" s="229"/>
      <c r="N247" s="229"/>
      <c r="O247" s="229"/>
      <c r="P247" s="229"/>
      <c r="Q247" s="229"/>
      <c r="R247" s="229"/>
      <c r="S247" s="229"/>
      <c r="T247" s="229"/>
      <c r="U247" s="229"/>
      <c r="V247" s="229"/>
      <c r="W247" s="229"/>
      <c r="X247" s="229"/>
      <c r="Y247" s="229"/>
      <c r="Z247" s="229"/>
      <c r="AA247" s="229"/>
      <c r="AB247" s="229"/>
      <c r="AC247" s="229"/>
      <c r="AD247" s="229"/>
      <c r="AE247" s="229"/>
      <c r="AF247" s="229"/>
      <c r="AG247" s="229"/>
      <c r="AH247" s="229"/>
      <c r="AI247" s="229"/>
    </row>
    <row r="248" spans="2:35">
      <c r="B248" s="253"/>
      <c r="C248" s="254"/>
      <c r="D248" s="254"/>
      <c r="E248" s="254"/>
      <c r="F248" s="358"/>
      <c r="G248" s="253"/>
      <c r="I248" s="229"/>
      <c r="J248" s="229"/>
      <c r="K248" s="229"/>
      <c r="L248" s="229"/>
      <c r="M248" s="229"/>
      <c r="N248" s="229"/>
      <c r="O248" s="229"/>
      <c r="P248" s="229"/>
      <c r="Q248" s="229"/>
      <c r="R248" s="229"/>
      <c r="S248" s="229"/>
      <c r="T248" s="229"/>
      <c r="U248" s="229"/>
      <c r="V248" s="229"/>
      <c r="W248" s="229"/>
      <c r="X248" s="229"/>
      <c r="Y248" s="229"/>
      <c r="Z248" s="229"/>
      <c r="AA248" s="229"/>
      <c r="AB248" s="229"/>
      <c r="AC248" s="229"/>
      <c r="AD248" s="229"/>
      <c r="AE248" s="229"/>
      <c r="AF248" s="229"/>
      <c r="AG248" s="229"/>
      <c r="AH248" s="229"/>
      <c r="AI248" s="229"/>
    </row>
    <row r="249" spans="2:35">
      <c r="B249" s="253"/>
      <c r="C249" s="254"/>
      <c r="D249" s="254"/>
      <c r="E249" s="254"/>
      <c r="F249" s="358"/>
      <c r="G249" s="253"/>
      <c r="I249" s="229"/>
      <c r="J249" s="229"/>
      <c r="K249" s="229"/>
      <c r="L249" s="229"/>
      <c r="M249" s="229"/>
      <c r="N249" s="229"/>
      <c r="O249" s="229"/>
      <c r="P249" s="229"/>
      <c r="Q249" s="229"/>
      <c r="R249" s="229"/>
      <c r="S249" s="229"/>
      <c r="T249" s="229"/>
      <c r="U249" s="229"/>
      <c r="V249" s="229"/>
      <c r="W249" s="229"/>
      <c r="X249" s="229"/>
      <c r="Y249" s="229"/>
      <c r="Z249" s="229"/>
      <c r="AA249" s="229"/>
      <c r="AB249" s="229"/>
      <c r="AC249" s="229"/>
      <c r="AD249" s="229"/>
      <c r="AE249" s="229"/>
      <c r="AF249" s="229"/>
      <c r="AG249" s="229"/>
      <c r="AH249" s="229"/>
      <c r="AI249" s="229"/>
    </row>
    <row r="250" spans="2:35">
      <c r="B250" s="253"/>
      <c r="C250" s="254"/>
      <c r="D250" s="254"/>
      <c r="E250" s="254"/>
      <c r="F250" s="358"/>
      <c r="G250" s="253"/>
      <c r="I250" s="229"/>
      <c r="J250" s="229"/>
      <c r="K250" s="229"/>
      <c r="L250" s="229"/>
      <c r="M250" s="229"/>
      <c r="N250" s="229"/>
      <c r="O250" s="229"/>
      <c r="P250" s="229"/>
      <c r="Q250" s="229"/>
      <c r="R250" s="229"/>
      <c r="S250" s="229"/>
      <c r="T250" s="229"/>
      <c r="U250" s="229"/>
      <c r="V250" s="229"/>
      <c r="W250" s="229"/>
      <c r="X250" s="229"/>
      <c r="Y250" s="229"/>
      <c r="Z250" s="229"/>
      <c r="AA250" s="229"/>
      <c r="AB250" s="229"/>
      <c r="AC250" s="229"/>
      <c r="AD250" s="229"/>
      <c r="AE250" s="229"/>
      <c r="AF250" s="229"/>
      <c r="AG250" s="229"/>
      <c r="AH250" s="229"/>
      <c r="AI250" s="229"/>
    </row>
    <row r="251" spans="2:35">
      <c r="B251" s="253"/>
      <c r="C251" s="254"/>
      <c r="D251" s="254"/>
      <c r="E251" s="254"/>
      <c r="F251" s="358"/>
      <c r="G251" s="253"/>
      <c r="I251" s="229"/>
      <c r="J251" s="229"/>
      <c r="K251" s="229"/>
      <c r="L251" s="229"/>
      <c r="M251" s="229"/>
      <c r="N251" s="229"/>
      <c r="O251" s="229"/>
      <c r="P251" s="229"/>
      <c r="Q251" s="229"/>
      <c r="R251" s="229"/>
      <c r="S251" s="229"/>
      <c r="T251" s="229"/>
      <c r="U251" s="229"/>
      <c r="V251" s="229"/>
      <c r="W251" s="229"/>
      <c r="X251" s="229"/>
      <c r="Y251" s="229"/>
      <c r="Z251" s="229"/>
      <c r="AA251" s="229"/>
      <c r="AB251" s="229"/>
      <c r="AC251" s="229"/>
      <c r="AD251" s="229"/>
      <c r="AE251" s="229"/>
      <c r="AF251" s="229"/>
      <c r="AG251" s="229"/>
      <c r="AH251" s="229"/>
      <c r="AI251" s="229"/>
    </row>
    <row r="252" spans="2:35">
      <c r="B252" s="253"/>
      <c r="C252" s="254"/>
      <c r="D252" s="254"/>
      <c r="E252" s="254"/>
      <c r="F252" s="358"/>
      <c r="G252" s="253"/>
      <c r="I252" s="229"/>
      <c r="J252" s="229"/>
      <c r="K252" s="229"/>
      <c r="L252" s="229"/>
      <c r="M252" s="229"/>
      <c r="N252" s="229"/>
      <c r="O252" s="229"/>
      <c r="P252" s="229"/>
      <c r="Q252" s="229"/>
      <c r="R252" s="229"/>
      <c r="S252" s="229"/>
      <c r="T252" s="229"/>
      <c r="U252" s="229"/>
      <c r="V252" s="229"/>
      <c r="W252" s="229"/>
      <c r="X252" s="229"/>
      <c r="Y252" s="229"/>
      <c r="Z252" s="229"/>
      <c r="AA252" s="229"/>
      <c r="AB252" s="229"/>
      <c r="AC252" s="229"/>
      <c r="AD252" s="229"/>
      <c r="AE252" s="229"/>
      <c r="AF252" s="229"/>
      <c r="AG252" s="229"/>
      <c r="AH252" s="229"/>
      <c r="AI252" s="229"/>
    </row>
    <row r="253" spans="2:35">
      <c r="B253" s="253"/>
      <c r="C253" s="254"/>
      <c r="D253" s="254"/>
      <c r="E253" s="254"/>
      <c r="F253" s="358"/>
      <c r="G253" s="253"/>
      <c r="I253" s="229"/>
      <c r="J253" s="229"/>
      <c r="K253" s="229"/>
      <c r="L253" s="229"/>
      <c r="M253" s="229"/>
      <c r="N253" s="229"/>
      <c r="O253" s="229"/>
      <c r="P253" s="229"/>
      <c r="Q253" s="229"/>
      <c r="R253" s="229"/>
      <c r="S253" s="229"/>
      <c r="T253" s="229"/>
      <c r="U253" s="229"/>
      <c r="V253" s="229"/>
      <c r="W253" s="229"/>
      <c r="X253" s="229"/>
      <c r="Y253" s="229"/>
      <c r="Z253" s="229"/>
      <c r="AA253" s="229"/>
      <c r="AB253" s="229"/>
      <c r="AC253" s="229"/>
      <c r="AD253" s="229"/>
      <c r="AE253" s="229"/>
      <c r="AF253" s="229"/>
      <c r="AG253" s="229"/>
      <c r="AH253" s="229"/>
      <c r="AI253" s="229"/>
    </row>
    <row r="254" spans="2:35">
      <c r="B254" s="253"/>
      <c r="C254" s="254"/>
      <c r="D254" s="254"/>
      <c r="E254" s="254"/>
      <c r="F254" s="358"/>
      <c r="G254" s="253"/>
      <c r="I254" s="229"/>
      <c r="J254" s="229"/>
      <c r="K254" s="229"/>
      <c r="L254" s="229"/>
      <c r="M254" s="229"/>
      <c r="N254" s="229"/>
      <c r="O254" s="229"/>
      <c r="P254" s="229"/>
      <c r="Q254" s="229"/>
      <c r="R254" s="229"/>
      <c r="S254" s="229"/>
      <c r="T254" s="229"/>
      <c r="U254" s="229"/>
      <c r="V254" s="229"/>
      <c r="W254" s="229"/>
      <c r="X254" s="229"/>
      <c r="Y254" s="229"/>
      <c r="Z254" s="229"/>
      <c r="AA254" s="229"/>
      <c r="AB254" s="229"/>
      <c r="AC254" s="229"/>
      <c r="AD254" s="229"/>
      <c r="AE254" s="229"/>
      <c r="AF254" s="229"/>
      <c r="AG254" s="229"/>
      <c r="AH254" s="229"/>
      <c r="AI254" s="229"/>
    </row>
    <row r="255" spans="2:35">
      <c r="B255" s="253"/>
      <c r="C255" s="254"/>
      <c r="D255" s="254"/>
      <c r="E255" s="254"/>
      <c r="F255" s="358"/>
      <c r="G255" s="253"/>
      <c r="I255" s="229"/>
      <c r="J255" s="229"/>
      <c r="K255" s="229"/>
      <c r="L255" s="229"/>
      <c r="M255" s="229"/>
      <c r="N255" s="229"/>
      <c r="O255" s="229"/>
      <c r="P255" s="229"/>
      <c r="Q255" s="229"/>
      <c r="R255" s="229"/>
      <c r="S255" s="229"/>
      <c r="T255" s="229"/>
      <c r="U255" s="229"/>
      <c r="V255" s="229"/>
      <c r="W255" s="229"/>
      <c r="X255" s="229"/>
      <c r="Y255" s="229"/>
      <c r="Z255" s="229"/>
      <c r="AA255" s="229"/>
      <c r="AB255" s="229"/>
      <c r="AC255" s="229"/>
      <c r="AD255" s="229"/>
      <c r="AE255" s="229"/>
      <c r="AF255" s="229"/>
      <c r="AG255" s="229"/>
      <c r="AH255" s="229"/>
      <c r="AI255" s="229"/>
    </row>
    <row r="256" spans="2:35">
      <c r="B256" s="253"/>
      <c r="C256" s="254"/>
      <c r="D256" s="254"/>
      <c r="E256" s="254"/>
      <c r="F256" s="358"/>
      <c r="G256" s="253"/>
      <c r="I256" s="229"/>
      <c r="J256" s="229"/>
      <c r="K256" s="229"/>
      <c r="L256" s="229"/>
      <c r="M256" s="229"/>
      <c r="N256" s="229"/>
      <c r="O256" s="229"/>
      <c r="P256" s="229"/>
      <c r="Q256" s="229"/>
      <c r="R256" s="229"/>
      <c r="S256" s="229"/>
      <c r="T256" s="229"/>
      <c r="U256" s="229"/>
      <c r="V256" s="229"/>
      <c r="W256" s="229"/>
      <c r="X256" s="229"/>
      <c r="Y256" s="229"/>
      <c r="Z256" s="229"/>
      <c r="AA256" s="229"/>
      <c r="AB256" s="229"/>
      <c r="AC256" s="229"/>
      <c r="AD256" s="229"/>
      <c r="AE256" s="229"/>
      <c r="AF256" s="229"/>
      <c r="AG256" s="229"/>
      <c r="AH256" s="229"/>
      <c r="AI256" s="229"/>
    </row>
    <row r="257" spans="2:35">
      <c r="B257" s="253"/>
      <c r="C257" s="254"/>
      <c r="D257" s="254"/>
      <c r="E257" s="254"/>
      <c r="F257" s="358"/>
      <c r="G257" s="253"/>
      <c r="I257" s="229"/>
      <c r="J257" s="229"/>
      <c r="K257" s="229"/>
      <c r="L257" s="229"/>
      <c r="M257" s="229"/>
      <c r="N257" s="229"/>
      <c r="O257" s="229"/>
      <c r="P257" s="229"/>
      <c r="Q257" s="229"/>
      <c r="R257" s="229"/>
      <c r="S257" s="229"/>
      <c r="T257" s="229"/>
      <c r="U257" s="229"/>
      <c r="V257" s="229"/>
      <c r="W257" s="229"/>
      <c r="X257" s="229"/>
      <c r="Y257" s="229"/>
      <c r="Z257" s="229"/>
      <c r="AA257" s="229"/>
      <c r="AB257" s="229"/>
      <c r="AC257" s="229"/>
      <c r="AD257" s="229"/>
      <c r="AE257" s="229"/>
      <c r="AF257" s="229"/>
      <c r="AG257" s="229"/>
      <c r="AH257" s="229"/>
      <c r="AI257" s="229"/>
    </row>
    <row r="258" spans="2:35">
      <c r="B258" s="253"/>
      <c r="C258" s="254"/>
      <c r="D258" s="254"/>
      <c r="E258" s="254"/>
      <c r="F258" s="358"/>
      <c r="G258" s="253"/>
      <c r="I258" s="229"/>
      <c r="J258" s="229"/>
      <c r="K258" s="229"/>
      <c r="L258" s="229"/>
      <c r="M258" s="229"/>
      <c r="N258" s="229"/>
      <c r="O258" s="229"/>
      <c r="P258" s="229"/>
      <c r="Q258" s="229"/>
      <c r="R258" s="229"/>
      <c r="S258" s="229"/>
      <c r="T258" s="229"/>
      <c r="U258" s="229"/>
      <c r="V258" s="229"/>
      <c r="W258" s="229"/>
      <c r="X258" s="229"/>
      <c r="Y258" s="229"/>
      <c r="Z258" s="229"/>
      <c r="AA258" s="229"/>
      <c r="AB258" s="229"/>
      <c r="AC258" s="229"/>
      <c r="AD258" s="229"/>
      <c r="AE258" s="229"/>
      <c r="AF258" s="229"/>
      <c r="AG258" s="229"/>
      <c r="AH258" s="229"/>
      <c r="AI258" s="229"/>
    </row>
    <row r="259" spans="2:35">
      <c r="B259" s="253"/>
      <c r="C259" s="254"/>
      <c r="D259" s="254"/>
      <c r="E259" s="254"/>
      <c r="F259" s="358"/>
      <c r="G259" s="253"/>
      <c r="I259" s="229"/>
      <c r="J259" s="229"/>
      <c r="K259" s="229"/>
      <c r="L259" s="229"/>
      <c r="M259" s="229"/>
      <c r="N259" s="229"/>
      <c r="O259" s="229"/>
      <c r="P259" s="229"/>
      <c r="Q259" s="229"/>
      <c r="R259" s="229"/>
      <c r="S259" s="229"/>
      <c r="T259" s="229"/>
      <c r="U259" s="229"/>
      <c r="V259" s="229"/>
      <c r="W259" s="229"/>
      <c r="X259" s="229"/>
      <c r="Y259" s="229"/>
      <c r="Z259" s="229"/>
      <c r="AA259" s="229"/>
      <c r="AB259" s="229"/>
      <c r="AC259" s="229"/>
      <c r="AD259" s="229"/>
      <c r="AE259" s="229"/>
      <c r="AF259" s="229"/>
      <c r="AG259" s="229"/>
      <c r="AH259" s="229"/>
      <c r="AI259" s="229"/>
    </row>
    <row r="260" spans="2:35">
      <c r="B260" s="253"/>
      <c r="C260" s="254"/>
      <c r="D260" s="254"/>
      <c r="E260" s="254"/>
      <c r="F260" s="358"/>
      <c r="G260" s="253"/>
      <c r="I260" s="229"/>
      <c r="J260" s="229"/>
      <c r="K260" s="229"/>
      <c r="L260" s="229"/>
      <c r="M260" s="229"/>
      <c r="N260" s="229"/>
      <c r="O260" s="229"/>
      <c r="P260" s="229"/>
      <c r="Q260" s="229"/>
      <c r="R260" s="229"/>
      <c r="S260" s="229"/>
      <c r="T260" s="229"/>
      <c r="U260" s="229"/>
      <c r="V260" s="229"/>
      <c r="W260" s="229"/>
      <c r="X260" s="229"/>
      <c r="Y260" s="229"/>
      <c r="Z260" s="229"/>
      <c r="AA260" s="229"/>
      <c r="AB260" s="229"/>
      <c r="AC260" s="229"/>
      <c r="AD260" s="229"/>
      <c r="AE260" s="229"/>
      <c r="AF260" s="229"/>
      <c r="AG260" s="229"/>
      <c r="AH260" s="229"/>
      <c r="AI260" s="229"/>
    </row>
    <row r="261" spans="2:35">
      <c r="B261" s="253"/>
      <c r="C261" s="254"/>
      <c r="D261" s="254"/>
      <c r="E261" s="254"/>
      <c r="F261" s="358"/>
      <c r="G261" s="253"/>
      <c r="I261" s="229"/>
      <c r="J261" s="229"/>
      <c r="K261" s="229"/>
      <c r="L261" s="229"/>
      <c r="M261" s="229"/>
      <c r="N261" s="229"/>
      <c r="O261" s="229"/>
      <c r="P261" s="229"/>
      <c r="Q261" s="229"/>
      <c r="R261" s="229"/>
      <c r="S261" s="229"/>
      <c r="T261" s="229"/>
      <c r="U261" s="229"/>
      <c r="V261" s="229"/>
      <c r="W261" s="229"/>
      <c r="X261" s="229"/>
      <c r="Y261" s="229"/>
      <c r="Z261" s="229"/>
      <c r="AA261" s="229"/>
      <c r="AB261" s="229"/>
      <c r="AC261" s="229"/>
      <c r="AD261" s="229"/>
      <c r="AE261" s="229"/>
      <c r="AF261" s="229"/>
      <c r="AG261" s="229"/>
      <c r="AH261" s="229"/>
      <c r="AI261" s="229"/>
    </row>
    <row r="262" spans="2:35">
      <c r="B262" s="253"/>
      <c r="C262" s="254"/>
      <c r="D262" s="254"/>
      <c r="E262" s="254"/>
      <c r="F262" s="358"/>
      <c r="G262" s="253"/>
      <c r="I262" s="229"/>
      <c r="J262" s="229"/>
      <c r="K262" s="229"/>
      <c r="L262" s="229"/>
      <c r="M262" s="229"/>
      <c r="N262" s="229"/>
      <c r="O262" s="229"/>
      <c r="P262" s="229"/>
      <c r="Q262" s="229"/>
      <c r="R262" s="229"/>
      <c r="S262" s="229"/>
      <c r="T262" s="229"/>
      <c r="U262" s="229"/>
      <c r="V262" s="229"/>
      <c r="W262" s="229"/>
      <c r="X262" s="229"/>
      <c r="Y262" s="229"/>
      <c r="Z262" s="229"/>
      <c r="AA262" s="229"/>
      <c r="AB262" s="229"/>
      <c r="AC262" s="229"/>
      <c r="AD262" s="229"/>
      <c r="AE262" s="229"/>
      <c r="AF262" s="229"/>
      <c r="AG262" s="229"/>
      <c r="AH262" s="229"/>
      <c r="AI262" s="229"/>
    </row>
    <row r="263" spans="2:35">
      <c r="B263" s="253"/>
      <c r="C263" s="254"/>
      <c r="D263" s="254"/>
      <c r="E263" s="254"/>
      <c r="F263" s="358"/>
      <c r="G263" s="253"/>
      <c r="I263" s="229"/>
      <c r="J263" s="229"/>
      <c r="K263" s="229"/>
      <c r="L263" s="229"/>
      <c r="M263" s="229"/>
      <c r="N263" s="229"/>
      <c r="O263" s="229"/>
      <c r="P263" s="229"/>
      <c r="Q263" s="229"/>
      <c r="R263" s="229"/>
      <c r="S263" s="229"/>
      <c r="T263" s="229"/>
      <c r="U263" s="229"/>
      <c r="V263" s="229"/>
      <c r="W263" s="229"/>
      <c r="X263" s="229"/>
      <c r="Y263" s="229"/>
      <c r="Z263" s="229"/>
      <c r="AA263" s="229"/>
      <c r="AB263" s="229"/>
      <c r="AC263" s="229"/>
      <c r="AD263" s="229"/>
      <c r="AE263" s="229"/>
      <c r="AF263" s="229"/>
      <c r="AG263" s="229"/>
      <c r="AH263" s="229"/>
      <c r="AI263" s="229"/>
    </row>
    <row r="264" spans="2:35">
      <c r="B264" s="253"/>
      <c r="C264" s="254"/>
      <c r="D264" s="254"/>
      <c r="E264" s="254"/>
      <c r="F264" s="358"/>
      <c r="G264" s="253"/>
      <c r="I264" s="229"/>
      <c r="J264" s="229"/>
      <c r="K264" s="229"/>
      <c r="L264" s="229"/>
      <c r="M264" s="229"/>
      <c r="N264" s="229"/>
      <c r="O264" s="229"/>
      <c r="P264" s="229"/>
      <c r="Q264" s="229"/>
      <c r="R264" s="229"/>
      <c r="S264" s="229"/>
      <c r="T264" s="229"/>
      <c r="U264" s="229"/>
      <c r="V264" s="229"/>
      <c r="W264" s="229"/>
      <c r="X264" s="229"/>
      <c r="Y264" s="229"/>
      <c r="Z264" s="229"/>
      <c r="AA264" s="229"/>
      <c r="AB264" s="229"/>
      <c r="AC264" s="229"/>
      <c r="AD264" s="229"/>
      <c r="AE264" s="229"/>
      <c r="AF264" s="229"/>
      <c r="AG264" s="229"/>
      <c r="AH264" s="229"/>
      <c r="AI264" s="229"/>
    </row>
    <row r="265" spans="2:35">
      <c r="B265" s="253"/>
      <c r="C265" s="254"/>
      <c r="D265" s="254"/>
      <c r="E265" s="254"/>
      <c r="F265" s="358"/>
      <c r="G265" s="253"/>
      <c r="I265" s="229"/>
      <c r="J265" s="229"/>
      <c r="K265" s="229"/>
      <c r="L265" s="229"/>
      <c r="M265" s="229"/>
      <c r="N265" s="229"/>
      <c r="O265" s="229"/>
      <c r="P265" s="229"/>
      <c r="Q265" s="229"/>
      <c r="R265" s="229"/>
      <c r="S265" s="229"/>
      <c r="T265" s="229"/>
      <c r="U265" s="229"/>
      <c r="V265" s="229"/>
      <c r="W265" s="229"/>
      <c r="X265" s="229"/>
      <c r="Y265" s="229"/>
      <c r="Z265" s="229"/>
      <c r="AA265" s="229"/>
      <c r="AB265" s="229"/>
      <c r="AC265" s="229"/>
      <c r="AD265" s="229"/>
      <c r="AE265" s="229"/>
      <c r="AF265" s="229"/>
      <c r="AG265" s="229"/>
      <c r="AH265" s="229"/>
      <c r="AI265" s="229"/>
    </row>
    <row r="266" spans="2:35">
      <c r="B266" s="253"/>
      <c r="C266" s="254"/>
      <c r="D266" s="254"/>
      <c r="E266" s="254"/>
      <c r="F266" s="358"/>
      <c r="G266" s="253"/>
      <c r="I266" s="229"/>
      <c r="J266" s="229"/>
      <c r="K266" s="229"/>
      <c r="L266" s="229"/>
      <c r="M266" s="229"/>
      <c r="N266" s="229"/>
      <c r="O266" s="229"/>
      <c r="P266" s="229"/>
      <c r="Q266" s="229"/>
      <c r="R266" s="229"/>
      <c r="S266" s="229"/>
      <c r="T266" s="229"/>
      <c r="U266" s="229"/>
      <c r="V266" s="229"/>
      <c r="W266" s="229"/>
      <c r="X266" s="229"/>
      <c r="Y266" s="229"/>
      <c r="Z266" s="229"/>
      <c r="AA266" s="229"/>
      <c r="AB266" s="229"/>
      <c r="AC266" s="229"/>
      <c r="AD266" s="229"/>
      <c r="AE266" s="229"/>
      <c r="AF266" s="229"/>
      <c r="AG266" s="229"/>
      <c r="AH266" s="229"/>
      <c r="AI266" s="229"/>
    </row>
    <row r="267" spans="2:35">
      <c r="B267" s="253"/>
      <c r="C267" s="254"/>
      <c r="D267" s="254"/>
      <c r="E267" s="254"/>
      <c r="F267" s="358"/>
      <c r="G267" s="253"/>
      <c r="I267" s="229"/>
      <c r="J267" s="229"/>
      <c r="K267" s="229"/>
      <c r="L267" s="229"/>
      <c r="M267" s="229"/>
      <c r="N267" s="229"/>
      <c r="O267" s="229"/>
      <c r="P267" s="229"/>
      <c r="Q267" s="229"/>
      <c r="R267" s="229"/>
      <c r="S267" s="229"/>
      <c r="T267" s="229"/>
      <c r="U267" s="229"/>
      <c r="V267" s="229"/>
      <c r="W267" s="229"/>
      <c r="X267" s="229"/>
      <c r="Y267" s="229"/>
      <c r="Z267" s="229"/>
      <c r="AA267" s="229"/>
      <c r="AB267" s="229"/>
      <c r="AC267" s="229"/>
      <c r="AD267" s="229"/>
      <c r="AE267" s="229"/>
      <c r="AF267" s="229"/>
      <c r="AG267" s="229"/>
      <c r="AH267" s="229"/>
      <c r="AI267" s="229"/>
    </row>
    <row r="268" spans="2:35">
      <c r="B268" s="253"/>
      <c r="C268" s="254"/>
      <c r="D268" s="254"/>
      <c r="E268" s="254"/>
      <c r="F268" s="358"/>
      <c r="G268" s="253"/>
      <c r="I268" s="229"/>
      <c r="J268" s="229"/>
      <c r="K268" s="229"/>
      <c r="L268" s="229"/>
      <c r="M268" s="229"/>
      <c r="N268" s="229"/>
      <c r="O268" s="229"/>
      <c r="P268" s="229"/>
      <c r="Q268" s="229"/>
      <c r="R268" s="229"/>
      <c r="S268" s="229"/>
      <c r="T268" s="229"/>
      <c r="U268" s="229"/>
      <c r="V268" s="229"/>
      <c r="W268" s="229"/>
      <c r="X268" s="229"/>
      <c r="Y268" s="229"/>
      <c r="Z268" s="229"/>
      <c r="AA268" s="229"/>
      <c r="AB268" s="229"/>
      <c r="AC268" s="229"/>
      <c r="AD268" s="229"/>
      <c r="AE268" s="229"/>
      <c r="AF268" s="229"/>
      <c r="AG268" s="229"/>
      <c r="AH268" s="229"/>
      <c r="AI268" s="229"/>
    </row>
    <row r="269" spans="2:35">
      <c r="B269" s="253"/>
      <c r="C269" s="254"/>
      <c r="D269" s="254"/>
      <c r="E269" s="254"/>
      <c r="F269" s="358"/>
      <c r="G269" s="253"/>
      <c r="I269" s="229"/>
      <c r="J269" s="229"/>
      <c r="K269" s="229"/>
      <c r="L269" s="229"/>
      <c r="M269" s="229"/>
      <c r="N269" s="229"/>
      <c r="O269" s="229"/>
      <c r="P269" s="229"/>
      <c r="Q269" s="229"/>
      <c r="R269" s="229"/>
      <c r="S269" s="229"/>
      <c r="T269" s="229"/>
      <c r="U269" s="229"/>
      <c r="V269" s="229"/>
      <c r="W269" s="229"/>
      <c r="X269" s="229"/>
      <c r="Y269" s="229"/>
      <c r="Z269" s="229"/>
      <c r="AA269" s="229"/>
      <c r="AB269" s="229"/>
      <c r="AC269" s="229"/>
      <c r="AD269" s="229"/>
      <c r="AE269" s="229"/>
      <c r="AF269" s="229"/>
      <c r="AG269" s="229"/>
      <c r="AH269" s="229"/>
      <c r="AI269" s="229"/>
    </row>
    <row r="270" spans="2:35">
      <c r="B270" s="253"/>
      <c r="C270" s="254"/>
      <c r="D270" s="254"/>
      <c r="E270" s="254"/>
      <c r="F270" s="358"/>
      <c r="G270" s="253"/>
      <c r="I270" s="229"/>
      <c r="J270" s="229"/>
      <c r="K270" s="229"/>
      <c r="L270" s="229"/>
      <c r="M270" s="229"/>
      <c r="N270" s="229"/>
      <c r="O270" s="229"/>
      <c r="P270" s="229"/>
      <c r="Q270" s="229"/>
      <c r="R270" s="229"/>
      <c r="S270" s="229"/>
      <c r="T270" s="229"/>
      <c r="U270" s="229"/>
      <c r="V270" s="229"/>
      <c r="W270" s="229"/>
      <c r="X270" s="229"/>
      <c r="Y270" s="229"/>
      <c r="Z270" s="229"/>
      <c r="AA270" s="229"/>
      <c r="AB270" s="229"/>
      <c r="AC270" s="229"/>
      <c r="AD270" s="229"/>
      <c r="AE270" s="229"/>
      <c r="AF270" s="229"/>
      <c r="AG270" s="229"/>
      <c r="AH270" s="229"/>
      <c r="AI270" s="229"/>
    </row>
    <row r="271" spans="2:35">
      <c r="B271" s="253"/>
      <c r="C271" s="254"/>
      <c r="D271" s="254"/>
      <c r="E271" s="254"/>
      <c r="F271" s="358"/>
      <c r="G271" s="253"/>
      <c r="I271" s="229"/>
      <c r="J271" s="229"/>
      <c r="K271" s="229"/>
      <c r="L271" s="229"/>
      <c r="M271" s="229"/>
      <c r="N271" s="229"/>
      <c r="O271" s="229"/>
      <c r="P271" s="229"/>
      <c r="Q271" s="229"/>
      <c r="R271" s="229"/>
      <c r="S271" s="229"/>
      <c r="T271" s="229"/>
      <c r="U271" s="229"/>
      <c r="V271" s="229"/>
      <c r="W271" s="229"/>
      <c r="X271" s="229"/>
      <c r="Y271" s="229"/>
      <c r="Z271" s="229"/>
      <c r="AA271" s="229"/>
      <c r="AB271" s="229"/>
      <c r="AC271" s="229"/>
      <c r="AD271" s="229"/>
      <c r="AE271" s="229"/>
      <c r="AF271" s="229"/>
      <c r="AG271" s="229"/>
      <c r="AH271" s="229"/>
      <c r="AI271" s="229"/>
    </row>
    <row r="272" spans="2:35">
      <c r="B272" s="253"/>
      <c r="C272" s="254"/>
      <c r="D272" s="254"/>
      <c r="E272" s="254"/>
      <c r="F272" s="358"/>
      <c r="G272" s="253"/>
      <c r="I272" s="229"/>
      <c r="J272" s="229"/>
      <c r="K272" s="229"/>
      <c r="L272" s="229"/>
      <c r="M272" s="229"/>
      <c r="N272" s="229"/>
      <c r="O272" s="229"/>
      <c r="P272" s="229"/>
      <c r="Q272" s="229"/>
      <c r="R272" s="229"/>
      <c r="S272" s="229"/>
      <c r="T272" s="229"/>
      <c r="U272" s="229"/>
      <c r="V272" s="229"/>
      <c r="W272" s="229"/>
      <c r="X272" s="229"/>
      <c r="Y272" s="229"/>
      <c r="Z272" s="229"/>
      <c r="AA272" s="229"/>
      <c r="AB272" s="229"/>
      <c r="AC272" s="229"/>
      <c r="AD272" s="229"/>
      <c r="AE272" s="229"/>
      <c r="AF272" s="229"/>
      <c r="AG272" s="229"/>
      <c r="AH272" s="229"/>
      <c r="AI272" s="229"/>
    </row>
    <row r="273" spans="2:35">
      <c r="B273" s="253"/>
      <c r="C273" s="254"/>
      <c r="D273" s="254"/>
      <c r="E273" s="254"/>
      <c r="F273" s="358"/>
      <c r="G273" s="253"/>
      <c r="I273" s="229"/>
      <c r="J273" s="229"/>
      <c r="K273" s="229"/>
      <c r="L273" s="229"/>
      <c r="M273" s="229"/>
      <c r="N273" s="229"/>
      <c r="O273" s="229"/>
      <c r="P273" s="229"/>
      <c r="Q273" s="229"/>
      <c r="R273" s="229"/>
      <c r="S273" s="229"/>
      <c r="T273" s="229"/>
      <c r="U273" s="229"/>
      <c r="V273" s="229"/>
      <c r="W273" s="229"/>
      <c r="X273" s="229"/>
      <c r="Y273" s="229"/>
      <c r="Z273" s="229"/>
      <c r="AA273" s="229"/>
      <c r="AB273" s="229"/>
      <c r="AC273" s="229"/>
      <c r="AD273" s="229"/>
      <c r="AE273" s="229"/>
      <c r="AF273" s="229"/>
      <c r="AG273" s="229"/>
      <c r="AH273" s="229"/>
      <c r="AI273" s="229"/>
    </row>
    <row r="274" spans="2:35">
      <c r="B274" s="253"/>
      <c r="C274" s="254"/>
      <c r="D274" s="254"/>
      <c r="E274" s="254"/>
      <c r="F274" s="358"/>
      <c r="G274" s="253"/>
      <c r="I274" s="229"/>
      <c r="J274" s="229"/>
      <c r="K274" s="229"/>
      <c r="L274" s="229"/>
      <c r="M274" s="229"/>
      <c r="N274" s="229"/>
      <c r="O274" s="229"/>
      <c r="P274" s="229"/>
      <c r="Q274" s="229"/>
      <c r="R274" s="229"/>
      <c r="S274" s="229"/>
      <c r="T274" s="229"/>
      <c r="U274" s="229"/>
      <c r="V274" s="229"/>
      <c r="W274" s="229"/>
      <c r="X274" s="229"/>
      <c r="Y274" s="229"/>
      <c r="Z274" s="229"/>
      <c r="AA274" s="229"/>
      <c r="AB274" s="229"/>
      <c r="AC274" s="229"/>
      <c r="AD274" s="229"/>
      <c r="AE274" s="229"/>
      <c r="AF274" s="229"/>
      <c r="AG274" s="229"/>
      <c r="AH274" s="229"/>
      <c r="AI274" s="229"/>
    </row>
    <row r="275" spans="2:35">
      <c r="B275" s="253"/>
      <c r="C275" s="254"/>
      <c r="D275" s="254"/>
      <c r="E275" s="254"/>
      <c r="F275" s="358"/>
      <c r="G275" s="253"/>
      <c r="I275" s="229"/>
      <c r="J275" s="229"/>
      <c r="K275" s="229"/>
      <c r="L275" s="229"/>
      <c r="M275" s="229"/>
      <c r="N275" s="229"/>
      <c r="O275" s="229"/>
      <c r="P275" s="229"/>
      <c r="Q275" s="229"/>
      <c r="R275" s="229"/>
      <c r="S275" s="229"/>
      <c r="T275" s="229"/>
      <c r="U275" s="229"/>
      <c r="V275" s="229"/>
      <c r="W275" s="229"/>
      <c r="X275" s="229"/>
      <c r="Y275" s="229"/>
      <c r="Z275" s="229"/>
      <c r="AA275" s="229"/>
      <c r="AB275" s="229"/>
      <c r="AC275" s="229"/>
      <c r="AD275" s="229"/>
      <c r="AE275" s="229"/>
      <c r="AF275" s="229"/>
      <c r="AG275" s="229"/>
      <c r="AH275" s="229"/>
      <c r="AI275" s="229"/>
    </row>
    <row r="276" spans="2:35">
      <c r="B276" s="253"/>
      <c r="C276" s="254"/>
      <c r="D276" s="254"/>
      <c r="E276" s="254"/>
      <c r="F276" s="358"/>
      <c r="G276" s="253"/>
      <c r="I276" s="229"/>
      <c r="J276" s="229"/>
      <c r="K276" s="229"/>
      <c r="L276" s="229"/>
      <c r="M276" s="229"/>
      <c r="N276" s="229"/>
      <c r="O276" s="229"/>
      <c r="P276" s="229"/>
      <c r="Q276" s="229"/>
      <c r="R276" s="229"/>
      <c r="S276" s="229"/>
      <c r="T276" s="229"/>
      <c r="U276" s="229"/>
      <c r="V276" s="229"/>
      <c r="W276" s="229"/>
      <c r="X276" s="229"/>
      <c r="Y276" s="229"/>
      <c r="Z276" s="229"/>
      <c r="AA276" s="229"/>
      <c r="AB276" s="229"/>
      <c r="AC276" s="229"/>
      <c r="AD276" s="229"/>
      <c r="AE276" s="229"/>
      <c r="AF276" s="229"/>
      <c r="AG276" s="229"/>
      <c r="AH276" s="229"/>
      <c r="AI276" s="229"/>
    </row>
    <row r="277" spans="2:35">
      <c r="B277" s="253"/>
      <c r="C277" s="254"/>
      <c r="D277" s="254"/>
      <c r="E277" s="254"/>
      <c r="F277" s="358"/>
      <c r="G277" s="253"/>
      <c r="I277" s="229"/>
      <c r="J277" s="229"/>
      <c r="K277" s="229"/>
      <c r="L277" s="229"/>
      <c r="M277" s="229"/>
      <c r="N277" s="229"/>
      <c r="O277" s="229"/>
      <c r="P277" s="229"/>
      <c r="Q277" s="229"/>
      <c r="R277" s="229"/>
      <c r="S277" s="229"/>
      <c r="T277" s="229"/>
      <c r="U277" s="229"/>
      <c r="V277" s="229"/>
      <c r="W277" s="229"/>
      <c r="X277" s="229"/>
      <c r="Y277" s="229"/>
      <c r="Z277" s="229"/>
      <c r="AA277" s="229"/>
      <c r="AB277" s="229"/>
      <c r="AC277" s="229"/>
      <c r="AD277" s="229"/>
      <c r="AE277" s="229"/>
      <c r="AF277" s="229"/>
      <c r="AG277" s="229"/>
      <c r="AH277" s="229"/>
      <c r="AI277" s="229"/>
    </row>
    <row r="278" spans="2:35">
      <c r="B278" s="253"/>
      <c r="C278" s="254"/>
      <c r="D278" s="254"/>
      <c r="E278" s="254"/>
      <c r="F278" s="358"/>
      <c r="G278" s="253"/>
      <c r="I278" s="229"/>
      <c r="J278" s="229"/>
      <c r="K278" s="229"/>
      <c r="L278" s="229"/>
      <c r="M278" s="229"/>
      <c r="N278" s="229"/>
      <c r="O278" s="229"/>
      <c r="P278" s="229"/>
      <c r="Q278" s="229"/>
      <c r="R278" s="229"/>
      <c r="S278" s="229"/>
      <c r="T278" s="229"/>
      <c r="U278" s="229"/>
      <c r="V278" s="229"/>
      <c r="W278" s="229"/>
      <c r="X278" s="229"/>
      <c r="Y278" s="229"/>
      <c r="Z278" s="229"/>
      <c r="AA278" s="229"/>
      <c r="AB278" s="229"/>
      <c r="AC278" s="229"/>
      <c r="AD278" s="229"/>
      <c r="AE278" s="229"/>
      <c r="AF278" s="229"/>
      <c r="AG278" s="229"/>
      <c r="AH278" s="229"/>
      <c r="AI278" s="229"/>
    </row>
    <row r="279" spans="2:35">
      <c r="B279" s="253"/>
      <c r="C279" s="254"/>
      <c r="D279" s="254"/>
      <c r="E279" s="254"/>
      <c r="F279" s="358"/>
      <c r="G279" s="253"/>
      <c r="I279" s="229"/>
      <c r="J279" s="229"/>
      <c r="K279" s="229"/>
      <c r="L279" s="229"/>
      <c r="M279" s="229"/>
      <c r="N279" s="229"/>
      <c r="O279" s="229"/>
      <c r="P279" s="229"/>
      <c r="Q279" s="229"/>
      <c r="R279" s="229"/>
      <c r="S279" s="229"/>
      <c r="T279" s="229"/>
      <c r="U279" s="229"/>
      <c r="V279" s="229"/>
      <c r="W279" s="229"/>
      <c r="X279" s="229"/>
      <c r="Y279" s="229"/>
      <c r="Z279" s="229"/>
      <c r="AA279" s="229"/>
      <c r="AB279" s="229"/>
      <c r="AC279" s="229"/>
      <c r="AD279" s="229"/>
      <c r="AE279" s="229"/>
      <c r="AF279" s="229"/>
      <c r="AG279" s="229"/>
      <c r="AH279" s="229"/>
      <c r="AI279" s="229"/>
    </row>
    <row r="280" spans="2:35">
      <c r="B280" s="253"/>
      <c r="C280" s="254"/>
      <c r="D280" s="254"/>
      <c r="E280" s="254"/>
      <c r="F280" s="358"/>
      <c r="G280" s="253"/>
      <c r="I280" s="229"/>
      <c r="J280" s="229"/>
      <c r="K280" s="229"/>
      <c r="L280" s="229"/>
      <c r="M280" s="229"/>
      <c r="N280" s="229"/>
      <c r="O280" s="229"/>
      <c r="P280" s="229"/>
      <c r="Q280" s="229"/>
      <c r="R280" s="229"/>
      <c r="S280" s="229"/>
      <c r="T280" s="229"/>
      <c r="U280" s="229"/>
      <c r="V280" s="229"/>
      <c r="W280" s="229"/>
      <c r="X280" s="229"/>
      <c r="Y280" s="229"/>
      <c r="Z280" s="229"/>
      <c r="AA280" s="229"/>
      <c r="AB280" s="229"/>
      <c r="AC280" s="229"/>
      <c r="AD280" s="229"/>
      <c r="AE280" s="229"/>
      <c r="AF280" s="229"/>
      <c r="AG280" s="229"/>
      <c r="AH280" s="229"/>
      <c r="AI280" s="229"/>
    </row>
    <row r="281" spans="2:35">
      <c r="B281" s="253"/>
      <c r="C281" s="254"/>
      <c r="D281" s="254"/>
      <c r="E281" s="254"/>
      <c r="F281" s="358"/>
      <c r="G281" s="253"/>
      <c r="I281" s="229"/>
      <c r="J281" s="229"/>
      <c r="K281" s="229"/>
      <c r="L281" s="229"/>
      <c r="M281" s="229"/>
      <c r="N281" s="229"/>
      <c r="O281" s="229"/>
      <c r="P281" s="229"/>
      <c r="Q281" s="229"/>
      <c r="R281" s="229"/>
      <c r="S281" s="229"/>
      <c r="T281" s="229"/>
      <c r="U281" s="229"/>
      <c r="V281" s="229"/>
      <c r="W281" s="229"/>
      <c r="X281" s="229"/>
      <c r="Y281" s="229"/>
      <c r="Z281" s="229"/>
      <c r="AA281" s="229"/>
      <c r="AB281" s="229"/>
      <c r="AC281" s="229"/>
      <c r="AD281" s="229"/>
      <c r="AE281" s="229"/>
      <c r="AF281" s="229"/>
      <c r="AG281" s="229"/>
      <c r="AH281" s="229"/>
      <c r="AI281" s="229"/>
    </row>
    <row r="282" spans="2:35">
      <c r="B282" s="253"/>
      <c r="C282" s="254"/>
      <c r="D282" s="254"/>
      <c r="E282" s="254"/>
      <c r="F282" s="358"/>
      <c r="G282" s="253"/>
      <c r="I282" s="229"/>
      <c r="J282" s="229"/>
      <c r="K282" s="229"/>
      <c r="L282" s="229"/>
      <c r="M282" s="229"/>
      <c r="N282" s="229"/>
      <c r="O282" s="229"/>
      <c r="P282" s="229"/>
      <c r="Q282" s="229"/>
      <c r="R282" s="229"/>
      <c r="S282" s="229"/>
      <c r="T282" s="229"/>
      <c r="U282" s="229"/>
      <c r="V282" s="229"/>
      <c r="W282" s="229"/>
      <c r="X282" s="229"/>
      <c r="Y282" s="229"/>
      <c r="Z282" s="229"/>
      <c r="AA282" s="229"/>
      <c r="AB282" s="229"/>
      <c r="AC282" s="229"/>
      <c r="AD282" s="229"/>
      <c r="AE282" s="229"/>
      <c r="AF282" s="229"/>
      <c r="AG282" s="229"/>
      <c r="AH282" s="229"/>
      <c r="AI282" s="229"/>
    </row>
    <row r="283" spans="2:35">
      <c r="B283" s="253"/>
      <c r="C283" s="254"/>
      <c r="D283" s="254"/>
      <c r="E283" s="254"/>
      <c r="F283" s="358"/>
      <c r="G283" s="253"/>
      <c r="I283" s="229"/>
      <c r="J283" s="229"/>
      <c r="K283" s="229"/>
      <c r="L283" s="229"/>
      <c r="M283" s="229"/>
      <c r="N283" s="229"/>
      <c r="O283" s="229"/>
      <c r="P283" s="229"/>
      <c r="Q283" s="229"/>
      <c r="R283" s="229"/>
      <c r="S283" s="229"/>
      <c r="T283" s="229"/>
      <c r="U283" s="229"/>
      <c r="V283" s="229"/>
      <c r="W283" s="229"/>
      <c r="X283" s="229"/>
      <c r="Y283" s="229"/>
      <c r="Z283" s="229"/>
      <c r="AA283" s="229"/>
      <c r="AB283" s="229"/>
      <c r="AC283" s="229"/>
      <c r="AD283" s="229"/>
      <c r="AE283" s="229"/>
      <c r="AF283" s="229"/>
      <c r="AG283" s="229"/>
      <c r="AH283" s="229"/>
      <c r="AI283" s="229"/>
    </row>
    <row r="284" spans="2:35">
      <c r="B284" s="253"/>
      <c r="C284" s="254"/>
      <c r="D284" s="254"/>
      <c r="E284" s="254"/>
      <c r="F284" s="358"/>
      <c r="G284" s="253"/>
      <c r="I284" s="229"/>
      <c r="J284" s="229"/>
      <c r="K284" s="229"/>
      <c r="L284" s="229"/>
      <c r="M284" s="229"/>
      <c r="N284" s="229"/>
      <c r="O284" s="229"/>
      <c r="P284" s="229"/>
      <c r="Q284" s="229"/>
      <c r="R284" s="229"/>
      <c r="S284" s="229"/>
      <c r="T284" s="229"/>
      <c r="U284" s="229"/>
      <c r="V284" s="229"/>
      <c r="W284" s="229"/>
      <c r="X284" s="229"/>
      <c r="Y284" s="229"/>
      <c r="Z284" s="229"/>
      <c r="AA284" s="229"/>
      <c r="AB284" s="229"/>
      <c r="AC284" s="229"/>
      <c r="AD284" s="229"/>
      <c r="AE284" s="229"/>
      <c r="AF284" s="229"/>
      <c r="AG284" s="229"/>
      <c r="AH284" s="229"/>
      <c r="AI284" s="229"/>
    </row>
    <row r="285" spans="2:35">
      <c r="B285" s="253"/>
      <c r="C285" s="254"/>
      <c r="D285" s="254"/>
      <c r="E285" s="254"/>
      <c r="F285" s="358"/>
      <c r="G285" s="253"/>
      <c r="I285" s="229"/>
      <c r="J285" s="229"/>
      <c r="K285" s="229"/>
      <c r="L285" s="229"/>
      <c r="M285" s="229"/>
      <c r="N285" s="229"/>
      <c r="O285" s="229"/>
      <c r="P285" s="229"/>
      <c r="Q285" s="229"/>
      <c r="R285" s="229"/>
      <c r="S285" s="229"/>
      <c r="T285" s="229"/>
      <c r="U285" s="229"/>
      <c r="V285" s="229"/>
      <c r="W285" s="229"/>
      <c r="X285" s="229"/>
      <c r="Y285" s="229"/>
      <c r="Z285" s="229"/>
      <c r="AA285" s="229"/>
      <c r="AB285" s="229"/>
      <c r="AC285" s="229"/>
      <c r="AD285" s="229"/>
      <c r="AE285" s="229"/>
      <c r="AF285" s="229"/>
      <c r="AG285" s="229"/>
      <c r="AH285" s="229"/>
      <c r="AI285" s="229"/>
    </row>
    <row r="286" spans="2:35">
      <c r="B286" s="253"/>
      <c r="C286" s="254"/>
      <c r="D286" s="254"/>
      <c r="E286" s="254"/>
      <c r="F286" s="358"/>
      <c r="G286" s="253"/>
      <c r="I286" s="229"/>
      <c r="J286" s="229"/>
      <c r="K286" s="229"/>
      <c r="L286" s="229"/>
      <c r="M286" s="229"/>
      <c r="N286" s="229"/>
      <c r="O286" s="229"/>
      <c r="P286" s="229"/>
      <c r="Q286" s="229"/>
      <c r="R286" s="229"/>
      <c r="S286" s="229"/>
      <c r="T286" s="229"/>
      <c r="U286" s="229"/>
      <c r="V286" s="229"/>
      <c r="W286" s="229"/>
      <c r="X286" s="229"/>
      <c r="Y286" s="229"/>
      <c r="Z286" s="229"/>
      <c r="AA286" s="229"/>
      <c r="AB286" s="229"/>
      <c r="AC286" s="229"/>
      <c r="AD286" s="229"/>
      <c r="AE286" s="229"/>
      <c r="AF286" s="229"/>
      <c r="AG286" s="229"/>
      <c r="AH286" s="229"/>
      <c r="AI286" s="229"/>
    </row>
    <row r="287" spans="2:35">
      <c r="B287" s="253"/>
      <c r="C287" s="254"/>
      <c r="D287" s="254"/>
      <c r="E287" s="254"/>
      <c r="F287" s="358"/>
      <c r="G287" s="253"/>
      <c r="I287" s="229"/>
      <c r="J287" s="229"/>
      <c r="K287" s="229"/>
      <c r="L287" s="229"/>
      <c r="M287" s="229"/>
      <c r="N287" s="229"/>
      <c r="O287" s="229"/>
      <c r="P287" s="229"/>
      <c r="Q287" s="229"/>
      <c r="R287" s="229"/>
      <c r="S287" s="229"/>
      <c r="T287" s="229"/>
      <c r="U287" s="229"/>
      <c r="V287" s="229"/>
      <c r="W287" s="229"/>
      <c r="X287" s="229"/>
      <c r="Y287" s="229"/>
      <c r="Z287" s="229"/>
      <c r="AA287" s="229"/>
      <c r="AB287" s="229"/>
      <c r="AC287" s="229"/>
      <c r="AD287" s="229"/>
      <c r="AE287" s="229"/>
      <c r="AF287" s="229"/>
      <c r="AG287" s="229"/>
      <c r="AH287" s="229"/>
      <c r="AI287" s="229"/>
    </row>
    <row r="288" spans="2:35">
      <c r="B288" s="253"/>
      <c r="C288" s="254"/>
      <c r="D288" s="254"/>
      <c r="E288" s="254"/>
      <c r="F288" s="358"/>
      <c r="G288" s="253"/>
      <c r="I288" s="229"/>
      <c r="J288" s="229"/>
      <c r="K288" s="229"/>
      <c r="L288" s="229"/>
      <c r="M288" s="229"/>
      <c r="N288" s="229"/>
      <c r="O288" s="229"/>
      <c r="P288" s="229"/>
      <c r="Q288" s="229"/>
      <c r="R288" s="229"/>
      <c r="S288" s="229"/>
      <c r="T288" s="229"/>
      <c r="U288" s="229"/>
      <c r="V288" s="229"/>
      <c r="W288" s="229"/>
      <c r="X288" s="229"/>
      <c r="Y288" s="229"/>
      <c r="Z288" s="229"/>
      <c r="AA288" s="229"/>
      <c r="AB288" s="229"/>
      <c r="AC288" s="229"/>
      <c r="AD288" s="229"/>
      <c r="AE288" s="229"/>
      <c r="AF288" s="229"/>
      <c r="AG288" s="229"/>
      <c r="AH288" s="229"/>
      <c r="AI288" s="229"/>
    </row>
    <row r="289" spans="2:35">
      <c r="B289" s="253"/>
      <c r="C289" s="254"/>
      <c r="D289" s="254"/>
      <c r="E289" s="254"/>
      <c r="F289" s="358"/>
      <c r="G289" s="253"/>
      <c r="I289" s="229"/>
      <c r="J289" s="229"/>
      <c r="K289" s="229"/>
      <c r="L289" s="229"/>
      <c r="M289" s="229"/>
      <c r="N289" s="229"/>
      <c r="O289" s="229"/>
      <c r="P289" s="229"/>
      <c r="Q289" s="229"/>
      <c r="R289" s="229"/>
      <c r="S289" s="229"/>
      <c r="T289" s="229"/>
      <c r="U289" s="229"/>
      <c r="V289" s="229"/>
      <c r="W289" s="229"/>
      <c r="X289" s="229"/>
      <c r="Y289" s="229"/>
      <c r="Z289" s="229"/>
      <c r="AA289" s="229"/>
      <c r="AB289" s="229"/>
      <c r="AC289" s="229"/>
      <c r="AD289" s="229"/>
      <c r="AE289" s="229"/>
      <c r="AF289" s="229"/>
      <c r="AG289" s="229"/>
      <c r="AH289" s="229"/>
      <c r="AI289" s="229"/>
    </row>
    <row r="290" spans="2:35">
      <c r="B290" s="253"/>
      <c r="C290" s="254"/>
      <c r="D290" s="254"/>
      <c r="E290" s="254"/>
      <c r="F290" s="358"/>
      <c r="G290" s="253"/>
      <c r="I290" s="229"/>
      <c r="J290" s="229"/>
      <c r="K290" s="229"/>
      <c r="L290" s="229"/>
      <c r="M290" s="229"/>
      <c r="N290" s="229"/>
      <c r="O290" s="229"/>
      <c r="P290" s="229"/>
      <c r="Q290" s="229"/>
      <c r="R290" s="229"/>
      <c r="S290" s="229"/>
      <c r="T290" s="229"/>
      <c r="U290" s="229"/>
      <c r="V290" s="229"/>
      <c r="W290" s="229"/>
      <c r="X290" s="229"/>
      <c r="Y290" s="229"/>
      <c r="Z290" s="229"/>
      <c r="AA290" s="229"/>
      <c r="AB290" s="229"/>
      <c r="AC290" s="229"/>
      <c r="AD290" s="229"/>
      <c r="AE290" s="229"/>
      <c r="AF290" s="229"/>
      <c r="AG290" s="229"/>
      <c r="AH290" s="229"/>
      <c r="AI290" s="229"/>
    </row>
    <row r="291" spans="2:35">
      <c r="B291" s="253"/>
      <c r="C291" s="254"/>
      <c r="D291" s="254"/>
      <c r="E291" s="254"/>
      <c r="F291" s="358"/>
      <c r="G291" s="253"/>
      <c r="I291" s="229"/>
      <c r="J291" s="229"/>
      <c r="K291" s="229"/>
      <c r="L291" s="229"/>
      <c r="M291" s="229"/>
      <c r="N291" s="229"/>
      <c r="O291" s="229"/>
      <c r="P291" s="229"/>
      <c r="Q291" s="229"/>
      <c r="R291" s="229"/>
      <c r="S291" s="229"/>
      <c r="T291" s="229"/>
      <c r="U291" s="229"/>
      <c r="V291" s="229"/>
      <c r="W291" s="229"/>
      <c r="X291" s="229"/>
      <c r="Y291" s="229"/>
      <c r="Z291" s="229"/>
      <c r="AA291" s="229"/>
      <c r="AB291" s="229"/>
      <c r="AC291" s="229"/>
      <c r="AD291" s="229"/>
      <c r="AE291" s="229"/>
      <c r="AF291" s="229"/>
      <c r="AG291" s="229"/>
      <c r="AH291" s="229"/>
      <c r="AI291" s="229"/>
    </row>
    <row r="292" spans="2:35">
      <c r="B292" s="253"/>
      <c r="C292" s="254"/>
      <c r="D292" s="254"/>
      <c r="E292" s="254"/>
      <c r="F292" s="358"/>
      <c r="G292" s="253"/>
      <c r="I292" s="229"/>
      <c r="J292" s="229"/>
      <c r="K292" s="229"/>
      <c r="L292" s="229"/>
      <c r="M292" s="229"/>
      <c r="N292" s="229"/>
      <c r="O292" s="229"/>
      <c r="P292" s="229"/>
      <c r="Q292" s="229"/>
      <c r="R292" s="229"/>
      <c r="S292" s="229"/>
      <c r="T292" s="229"/>
      <c r="U292" s="229"/>
      <c r="V292" s="229"/>
      <c r="W292" s="229"/>
      <c r="X292" s="229"/>
      <c r="Y292" s="229"/>
      <c r="Z292" s="229"/>
      <c r="AA292" s="229"/>
      <c r="AB292" s="229"/>
      <c r="AC292" s="229"/>
      <c r="AD292" s="229"/>
      <c r="AE292" s="229"/>
      <c r="AF292" s="229"/>
      <c r="AG292" s="229"/>
      <c r="AH292" s="229"/>
      <c r="AI292" s="229"/>
    </row>
    <row r="293" spans="2:35">
      <c r="B293" s="253"/>
      <c r="C293" s="254"/>
      <c r="D293" s="254"/>
      <c r="E293" s="254"/>
      <c r="F293" s="358"/>
      <c r="G293" s="253"/>
      <c r="I293" s="229"/>
      <c r="J293" s="229"/>
      <c r="K293" s="229"/>
      <c r="L293" s="229"/>
      <c r="M293" s="229"/>
      <c r="N293" s="229"/>
      <c r="O293" s="229"/>
      <c r="P293" s="229"/>
      <c r="Q293" s="229"/>
      <c r="R293" s="229"/>
      <c r="S293" s="229"/>
      <c r="T293" s="229"/>
      <c r="U293" s="229"/>
      <c r="V293" s="229"/>
      <c r="W293" s="229"/>
      <c r="X293" s="229"/>
      <c r="Y293" s="229"/>
      <c r="Z293" s="229"/>
      <c r="AA293" s="229"/>
      <c r="AB293" s="229"/>
      <c r="AC293" s="229"/>
      <c r="AD293" s="229"/>
      <c r="AE293" s="229"/>
      <c r="AF293" s="229"/>
      <c r="AG293" s="229"/>
      <c r="AH293" s="229"/>
      <c r="AI293" s="229"/>
    </row>
    <row r="294" spans="2:35">
      <c r="B294" s="253"/>
      <c r="C294" s="254"/>
      <c r="D294" s="254"/>
      <c r="E294" s="254"/>
      <c r="F294" s="358"/>
      <c r="G294" s="253"/>
      <c r="I294" s="229"/>
      <c r="J294" s="229"/>
      <c r="K294" s="229"/>
      <c r="L294" s="229"/>
      <c r="M294" s="229"/>
      <c r="N294" s="229"/>
      <c r="O294" s="229"/>
      <c r="P294" s="229"/>
      <c r="Q294" s="229"/>
      <c r="R294" s="229"/>
      <c r="S294" s="229"/>
      <c r="T294" s="229"/>
      <c r="U294" s="229"/>
      <c r="V294" s="229"/>
      <c r="W294" s="229"/>
      <c r="X294" s="229"/>
      <c r="Y294" s="229"/>
      <c r="Z294" s="229"/>
      <c r="AA294" s="229"/>
      <c r="AB294" s="229"/>
      <c r="AC294" s="229"/>
      <c r="AD294" s="229"/>
      <c r="AE294" s="229"/>
      <c r="AF294" s="229"/>
      <c r="AG294" s="229"/>
      <c r="AH294" s="229"/>
      <c r="AI294" s="229"/>
    </row>
    <row r="295" spans="2:35">
      <c r="B295" s="253"/>
      <c r="C295" s="254"/>
      <c r="D295" s="254"/>
      <c r="E295" s="254"/>
      <c r="F295" s="358"/>
      <c r="G295" s="253"/>
      <c r="I295" s="229"/>
      <c r="J295" s="229"/>
      <c r="K295" s="229"/>
      <c r="L295" s="229"/>
      <c r="M295" s="229"/>
      <c r="N295" s="229"/>
      <c r="O295" s="229"/>
      <c r="P295" s="229"/>
      <c r="Q295" s="229"/>
      <c r="R295" s="229"/>
      <c r="S295" s="229"/>
      <c r="T295" s="229"/>
      <c r="U295" s="229"/>
      <c r="V295" s="229"/>
      <c r="W295" s="229"/>
      <c r="X295" s="229"/>
      <c r="Y295" s="229"/>
      <c r="Z295" s="229"/>
      <c r="AA295" s="229"/>
      <c r="AB295" s="229"/>
      <c r="AC295" s="229"/>
      <c r="AD295" s="229"/>
      <c r="AE295" s="229"/>
      <c r="AF295" s="229"/>
      <c r="AG295" s="229"/>
      <c r="AH295" s="229"/>
      <c r="AI295" s="229"/>
    </row>
    <row r="296" spans="2:35">
      <c r="B296" s="253"/>
      <c r="C296" s="254"/>
      <c r="D296" s="254"/>
      <c r="E296" s="254"/>
      <c r="F296" s="358"/>
      <c r="G296" s="253"/>
      <c r="I296" s="229"/>
      <c r="J296" s="229"/>
      <c r="K296" s="229"/>
      <c r="L296" s="229"/>
      <c r="M296" s="229"/>
      <c r="N296" s="229"/>
      <c r="O296" s="229"/>
      <c r="P296" s="229"/>
      <c r="Q296" s="229"/>
      <c r="R296" s="229"/>
      <c r="S296" s="229"/>
      <c r="T296" s="229"/>
      <c r="U296" s="229"/>
      <c r="V296" s="229"/>
      <c r="W296" s="229"/>
      <c r="X296" s="229"/>
      <c r="Y296" s="229"/>
      <c r="Z296" s="229"/>
      <c r="AA296" s="229"/>
      <c r="AB296" s="229"/>
      <c r="AC296" s="229"/>
      <c r="AD296" s="229"/>
      <c r="AE296" s="229"/>
      <c r="AF296" s="229"/>
      <c r="AG296" s="229"/>
      <c r="AH296" s="229"/>
      <c r="AI296" s="229"/>
    </row>
    <row r="297" spans="2:35">
      <c r="B297" s="253"/>
      <c r="C297" s="254"/>
      <c r="D297" s="254"/>
      <c r="E297" s="254"/>
      <c r="F297" s="358"/>
      <c r="G297" s="253"/>
      <c r="I297" s="229"/>
      <c r="J297" s="229"/>
      <c r="K297" s="229"/>
      <c r="L297" s="229"/>
      <c r="M297" s="229"/>
      <c r="N297" s="229"/>
      <c r="O297" s="229"/>
      <c r="P297" s="229"/>
      <c r="Q297" s="229"/>
      <c r="R297" s="229"/>
      <c r="S297" s="229"/>
      <c r="T297" s="229"/>
      <c r="U297" s="229"/>
      <c r="V297" s="229"/>
      <c r="W297" s="229"/>
      <c r="X297" s="229"/>
      <c r="Y297" s="229"/>
      <c r="Z297" s="229"/>
      <c r="AA297" s="229"/>
      <c r="AB297" s="229"/>
      <c r="AC297" s="229"/>
      <c r="AD297" s="229"/>
      <c r="AE297" s="229"/>
      <c r="AF297" s="229"/>
      <c r="AG297" s="229"/>
      <c r="AH297" s="229"/>
      <c r="AI297" s="229"/>
    </row>
    <row r="298" spans="2:35">
      <c r="B298" s="253"/>
      <c r="C298" s="254"/>
      <c r="D298" s="254"/>
      <c r="E298" s="254"/>
      <c r="F298" s="358"/>
      <c r="G298" s="253"/>
      <c r="I298" s="229"/>
      <c r="J298" s="229"/>
      <c r="K298" s="229"/>
      <c r="L298" s="229"/>
      <c r="M298" s="229"/>
      <c r="N298" s="229"/>
      <c r="O298" s="229"/>
      <c r="P298" s="229"/>
      <c r="Q298" s="229"/>
      <c r="R298" s="229"/>
      <c r="S298" s="229"/>
      <c r="T298" s="229"/>
      <c r="U298" s="229"/>
      <c r="V298" s="229"/>
      <c r="W298" s="229"/>
      <c r="X298" s="229"/>
      <c r="Y298" s="229"/>
      <c r="Z298" s="229"/>
      <c r="AA298" s="229"/>
      <c r="AB298" s="229"/>
      <c r="AC298" s="229"/>
      <c r="AD298" s="229"/>
      <c r="AE298" s="229"/>
      <c r="AF298" s="229"/>
      <c r="AG298" s="229"/>
      <c r="AH298" s="229"/>
      <c r="AI298" s="229"/>
    </row>
    <row r="299" spans="2:35">
      <c r="B299" s="253"/>
      <c r="C299" s="254"/>
      <c r="D299" s="254"/>
      <c r="E299" s="254"/>
      <c r="F299" s="358"/>
      <c r="G299" s="253"/>
      <c r="I299" s="229"/>
      <c r="J299" s="229"/>
      <c r="K299" s="229"/>
      <c r="L299" s="229"/>
      <c r="M299" s="229"/>
      <c r="N299" s="229"/>
      <c r="O299" s="229"/>
      <c r="P299" s="229"/>
      <c r="Q299" s="229"/>
      <c r="R299" s="229"/>
      <c r="S299" s="229"/>
      <c r="T299" s="229"/>
      <c r="U299" s="229"/>
      <c r="V299" s="229"/>
      <c r="W299" s="229"/>
      <c r="X299" s="229"/>
      <c r="Y299" s="229"/>
      <c r="Z299" s="229"/>
      <c r="AA299" s="229"/>
      <c r="AB299" s="229"/>
      <c r="AC299" s="229"/>
      <c r="AD299" s="229"/>
      <c r="AE299" s="229"/>
      <c r="AF299" s="229"/>
      <c r="AG299" s="229"/>
      <c r="AH299" s="229"/>
      <c r="AI299" s="229"/>
    </row>
    <row r="300" spans="2:35">
      <c r="B300" s="253"/>
      <c r="C300" s="254"/>
      <c r="D300" s="254"/>
      <c r="E300" s="254"/>
      <c r="F300" s="358"/>
      <c r="G300" s="253"/>
      <c r="I300" s="229"/>
      <c r="J300" s="229"/>
      <c r="K300" s="229"/>
      <c r="L300" s="229"/>
      <c r="M300" s="229"/>
      <c r="N300" s="229"/>
      <c r="O300" s="229"/>
      <c r="P300" s="229"/>
      <c r="Q300" s="229"/>
      <c r="R300" s="229"/>
      <c r="S300" s="229"/>
      <c r="T300" s="229"/>
      <c r="U300" s="229"/>
      <c r="V300" s="229"/>
      <c r="W300" s="229"/>
      <c r="X300" s="229"/>
      <c r="Y300" s="229"/>
      <c r="Z300" s="229"/>
      <c r="AA300" s="229"/>
      <c r="AB300" s="229"/>
      <c r="AC300" s="229"/>
      <c r="AD300" s="229"/>
      <c r="AE300" s="229"/>
      <c r="AF300" s="229"/>
      <c r="AG300" s="229"/>
      <c r="AH300" s="229"/>
      <c r="AI300" s="229"/>
    </row>
    <row r="301" spans="2:35">
      <c r="B301" s="253"/>
      <c r="C301" s="254"/>
      <c r="D301" s="254"/>
      <c r="E301" s="254"/>
      <c r="F301" s="358"/>
      <c r="G301" s="253"/>
      <c r="I301" s="229"/>
      <c r="J301" s="229"/>
      <c r="K301" s="229"/>
      <c r="L301" s="229"/>
      <c r="M301" s="229"/>
      <c r="N301" s="229"/>
      <c r="O301" s="229"/>
      <c r="P301" s="229"/>
      <c r="Q301" s="229"/>
      <c r="R301" s="229"/>
      <c r="S301" s="229"/>
      <c r="T301" s="229"/>
      <c r="U301" s="229"/>
      <c r="V301" s="229"/>
      <c r="W301" s="229"/>
      <c r="X301" s="229"/>
      <c r="Y301" s="229"/>
      <c r="Z301" s="229"/>
      <c r="AA301" s="229"/>
      <c r="AB301" s="229"/>
      <c r="AC301" s="229"/>
      <c r="AD301" s="229"/>
      <c r="AE301" s="229"/>
      <c r="AF301" s="229"/>
      <c r="AG301" s="229"/>
      <c r="AH301" s="229"/>
      <c r="AI301" s="229"/>
    </row>
    <row r="302" spans="2:35">
      <c r="B302" s="253"/>
      <c r="C302" s="254"/>
      <c r="D302" s="254"/>
      <c r="E302" s="254"/>
      <c r="F302" s="358"/>
      <c r="G302" s="253"/>
      <c r="I302" s="229"/>
      <c r="J302" s="229"/>
      <c r="K302" s="229"/>
      <c r="L302" s="229"/>
      <c r="M302" s="229"/>
      <c r="N302" s="229"/>
      <c r="O302" s="229"/>
      <c r="P302" s="229"/>
      <c r="Q302" s="229"/>
      <c r="R302" s="229"/>
      <c r="S302" s="229"/>
      <c r="T302" s="229"/>
      <c r="U302" s="229"/>
      <c r="V302" s="229"/>
      <c r="W302" s="229"/>
      <c r="X302" s="229"/>
      <c r="Y302" s="229"/>
      <c r="Z302" s="229"/>
      <c r="AA302" s="229"/>
      <c r="AB302" s="229"/>
      <c r="AC302" s="229"/>
      <c r="AD302" s="229"/>
      <c r="AE302" s="229"/>
      <c r="AF302" s="229"/>
      <c r="AG302" s="229"/>
      <c r="AH302" s="229"/>
      <c r="AI302" s="229"/>
    </row>
    <row r="303" spans="2:35">
      <c r="B303" s="253"/>
      <c r="C303" s="254"/>
      <c r="D303" s="254"/>
      <c r="E303" s="254"/>
      <c r="F303" s="358"/>
      <c r="G303" s="253"/>
      <c r="I303" s="229"/>
      <c r="J303" s="229"/>
      <c r="K303" s="229"/>
      <c r="L303" s="229"/>
      <c r="M303" s="229"/>
      <c r="N303" s="229"/>
      <c r="O303" s="229"/>
      <c r="P303" s="229"/>
      <c r="Q303" s="229"/>
      <c r="R303" s="229"/>
      <c r="S303" s="229"/>
      <c r="T303" s="229"/>
      <c r="U303" s="229"/>
      <c r="V303" s="229"/>
      <c r="W303" s="229"/>
      <c r="X303" s="229"/>
      <c r="Y303" s="229"/>
      <c r="Z303" s="229"/>
      <c r="AA303" s="229"/>
      <c r="AB303" s="229"/>
      <c r="AC303" s="229"/>
      <c r="AD303" s="229"/>
      <c r="AE303" s="229"/>
      <c r="AF303" s="229"/>
      <c r="AG303" s="229"/>
      <c r="AH303" s="229"/>
      <c r="AI303" s="229"/>
    </row>
    <row r="304" spans="2:35">
      <c r="B304" s="253"/>
      <c r="C304" s="254"/>
      <c r="D304" s="254"/>
      <c r="E304" s="254"/>
      <c r="F304" s="358"/>
      <c r="G304" s="253"/>
      <c r="I304" s="229"/>
      <c r="J304" s="229"/>
      <c r="K304" s="229"/>
      <c r="L304" s="229"/>
      <c r="M304" s="229"/>
      <c r="N304" s="229"/>
      <c r="O304" s="229"/>
      <c r="P304" s="229"/>
      <c r="Q304" s="229"/>
      <c r="R304" s="229"/>
      <c r="S304" s="229"/>
      <c r="T304" s="229"/>
      <c r="U304" s="229"/>
      <c r="V304" s="229"/>
      <c r="W304" s="229"/>
      <c r="X304" s="229"/>
      <c r="Y304" s="229"/>
      <c r="Z304" s="229"/>
      <c r="AA304" s="229"/>
      <c r="AB304" s="229"/>
      <c r="AC304" s="229"/>
      <c r="AD304" s="229"/>
      <c r="AE304" s="229"/>
      <c r="AF304" s="229"/>
      <c r="AG304" s="229"/>
      <c r="AH304" s="229"/>
      <c r="AI304" s="229"/>
    </row>
    <row r="305" spans="2:35">
      <c r="B305" s="253"/>
      <c r="C305" s="254"/>
      <c r="D305" s="254"/>
      <c r="E305" s="254"/>
      <c r="F305" s="358"/>
      <c r="G305" s="253"/>
      <c r="I305" s="229"/>
      <c r="J305" s="229"/>
      <c r="K305" s="229"/>
      <c r="L305" s="229"/>
      <c r="M305" s="229"/>
      <c r="N305" s="229"/>
      <c r="O305" s="229"/>
      <c r="P305" s="229"/>
      <c r="Q305" s="229"/>
      <c r="R305" s="229"/>
      <c r="S305" s="229"/>
      <c r="T305" s="229"/>
      <c r="U305" s="229"/>
      <c r="V305" s="229"/>
      <c r="W305" s="229"/>
      <c r="X305" s="229"/>
      <c r="Y305" s="229"/>
      <c r="Z305" s="229"/>
      <c r="AA305" s="229"/>
      <c r="AB305" s="229"/>
      <c r="AC305" s="229"/>
      <c r="AD305" s="229"/>
      <c r="AE305" s="229"/>
      <c r="AF305" s="229"/>
      <c r="AG305" s="229"/>
      <c r="AH305" s="229"/>
      <c r="AI305" s="229"/>
    </row>
    <row r="306" spans="2:35">
      <c r="B306" s="253"/>
      <c r="C306" s="254"/>
      <c r="D306" s="254"/>
      <c r="E306" s="254"/>
      <c r="F306" s="358"/>
      <c r="G306" s="253"/>
      <c r="I306" s="229"/>
      <c r="J306" s="229"/>
      <c r="K306" s="229"/>
      <c r="L306" s="229"/>
      <c r="M306" s="229"/>
      <c r="N306" s="229"/>
      <c r="O306" s="229"/>
      <c r="P306" s="229"/>
      <c r="Q306" s="229"/>
      <c r="R306" s="229"/>
      <c r="S306" s="229"/>
      <c r="T306" s="229"/>
      <c r="U306" s="229"/>
      <c r="V306" s="229"/>
      <c r="W306" s="229"/>
      <c r="X306" s="229"/>
      <c r="Y306" s="229"/>
      <c r="Z306" s="229"/>
      <c r="AA306" s="229"/>
      <c r="AB306" s="229"/>
      <c r="AC306" s="229"/>
      <c r="AD306" s="229"/>
      <c r="AE306" s="229"/>
      <c r="AF306" s="229"/>
      <c r="AG306" s="229"/>
      <c r="AH306" s="229"/>
      <c r="AI306" s="229"/>
    </row>
    <row r="307" spans="2:35">
      <c r="B307" s="253"/>
      <c r="C307" s="254"/>
      <c r="D307" s="254"/>
      <c r="E307" s="254"/>
      <c r="F307" s="358"/>
      <c r="G307" s="253"/>
      <c r="I307" s="229"/>
      <c r="J307" s="229"/>
      <c r="K307" s="229"/>
      <c r="L307" s="229"/>
      <c r="M307" s="229"/>
      <c r="N307" s="229"/>
      <c r="O307" s="229"/>
      <c r="P307" s="229"/>
      <c r="Q307" s="229"/>
      <c r="R307" s="229"/>
      <c r="S307" s="229"/>
      <c r="T307" s="229"/>
      <c r="U307" s="229"/>
      <c r="V307" s="229"/>
      <c r="W307" s="229"/>
      <c r="X307" s="229"/>
      <c r="Y307" s="229"/>
      <c r="Z307" s="229"/>
      <c r="AA307" s="229"/>
      <c r="AB307" s="229"/>
      <c r="AC307" s="229"/>
      <c r="AD307" s="229"/>
      <c r="AE307" s="229"/>
      <c r="AF307" s="229"/>
      <c r="AG307" s="229"/>
      <c r="AH307" s="229"/>
      <c r="AI307" s="229"/>
    </row>
    <row r="308" spans="2:35">
      <c r="B308" s="253"/>
      <c r="C308" s="254"/>
      <c r="D308" s="254"/>
      <c r="E308" s="254"/>
      <c r="F308" s="358"/>
      <c r="G308" s="253"/>
      <c r="I308" s="229"/>
      <c r="J308" s="229"/>
      <c r="K308" s="229"/>
      <c r="L308" s="229"/>
      <c r="M308" s="229"/>
      <c r="N308" s="229"/>
      <c r="O308" s="229"/>
      <c r="P308" s="229"/>
      <c r="Q308" s="229"/>
      <c r="R308" s="229"/>
      <c r="S308" s="229"/>
      <c r="T308" s="229"/>
      <c r="U308" s="229"/>
      <c r="V308" s="229"/>
      <c r="W308" s="229"/>
      <c r="X308" s="229"/>
      <c r="Y308" s="229"/>
      <c r="Z308" s="229"/>
      <c r="AA308" s="229"/>
      <c r="AB308" s="229"/>
      <c r="AC308" s="229"/>
      <c r="AD308" s="229"/>
      <c r="AE308" s="229"/>
      <c r="AF308" s="229"/>
      <c r="AG308" s="229"/>
      <c r="AH308" s="229"/>
      <c r="AI308" s="229"/>
    </row>
    <row r="309" spans="2:35">
      <c r="B309" s="253"/>
      <c r="C309" s="254"/>
      <c r="D309" s="254"/>
      <c r="E309" s="254"/>
      <c r="F309" s="358"/>
      <c r="G309" s="253"/>
      <c r="I309" s="229"/>
      <c r="J309" s="229"/>
      <c r="K309" s="229"/>
      <c r="L309" s="229"/>
      <c r="M309" s="229"/>
      <c r="N309" s="229"/>
      <c r="O309" s="229"/>
      <c r="P309" s="229"/>
      <c r="Q309" s="229"/>
      <c r="R309" s="229"/>
      <c r="S309" s="229"/>
      <c r="T309" s="229"/>
      <c r="U309" s="229"/>
      <c r="V309" s="229"/>
      <c r="W309" s="229"/>
      <c r="X309" s="229"/>
      <c r="Y309" s="229"/>
      <c r="Z309" s="229"/>
      <c r="AA309" s="229"/>
      <c r="AB309" s="229"/>
      <c r="AC309" s="229"/>
      <c r="AD309" s="229"/>
      <c r="AE309" s="229"/>
      <c r="AF309" s="229"/>
      <c r="AG309" s="229"/>
      <c r="AH309" s="229"/>
      <c r="AI309" s="229"/>
    </row>
    <row r="310" spans="2:35">
      <c r="B310" s="253"/>
      <c r="C310" s="254"/>
      <c r="D310" s="254"/>
      <c r="E310" s="254"/>
      <c r="F310" s="358"/>
      <c r="G310" s="253"/>
      <c r="I310" s="229"/>
      <c r="J310" s="229"/>
      <c r="K310" s="229"/>
      <c r="L310" s="229"/>
      <c r="M310" s="229"/>
      <c r="N310" s="229"/>
      <c r="O310" s="229"/>
      <c r="P310" s="229"/>
      <c r="Q310" s="229"/>
      <c r="R310" s="229"/>
      <c r="S310" s="229"/>
      <c r="T310" s="229"/>
      <c r="U310" s="229"/>
      <c r="V310" s="229"/>
      <c r="W310" s="229"/>
      <c r="X310" s="229"/>
      <c r="Y310" s="229"/>
      <c r="Z310" s="229"/>
      <c r="AA310" s="229"/>
      <c r="AB310" s="229"/>
      <c r="AC310" s="229"/>
      <c r="AD310" s="229"/>
      <c r="AE310" s="229"/>
      <c r="AF310" s="229"/>
      <c r="AG310" s="229"/>
      <c r="AH310" s="229"/>
      <c r="AI310" s="229"/>
    </row>
    <row r="311" spans="2:35">
      <c r="B311" s="253"/>
      <c r="C311" s="254"/>
      <c r="D311" s="254"/>
      <c r="E311" s="254"/>
      <c r="F311" s="358"/>
      <c r="G311" s="253"/>
      <c r="I311" s="229"/>
      <c r="J311" s="229"/>
      <c r="K311" s="229"/>
      <c r="L311" s="229"/>
      <c r="M311" s="229"/>
      <c r="N311" s="229"/>
      <c r="O311" s="229"/>
      <c r="P311" s="229"/>
      <c r="Q311" s="229"/>
      <c r="R311" s="229"/>
      <c r="S311" s="229"/>
      <c r="T311" s="229"/>
      <c r="U311" s="229"/>
      <c r="V311" s="229"/>
      <c r="W311" s="229"/>
      <c r="X311" s="229"/>
      <c r="Y311" s="229"/>
      <c r="Z311" s="229"/>
      <c r="AA311" s="229"/>
      <c r="AB311" s="229"/>
      <c r="AC311" s="229"/>
      <c r="AD311" s="229"/>
      <c r="AE311" s="229"/>
      <c r="AF311" s="229"/>
      <c r="AG311" s="229"/>
      <c r="AH311" s="229"/>
      <c r="AI311" s="229"/>
    </row>
    <row r="312" spans="2:35">
      <c r="B312" s="253"/>
      <c r="C312" s="254"/>
      <c r="D312" s="254"/>
      <c r="E312" s="254"/>
      <c r="F312" s="358"/>
      <c r="G312" s="253"/>
      <c r="I312" s="229"/>
      <c r="J312" s="229"/>
      <c r="K312" s="229"/>
      <c r="L312" s="229"/>
      <c r="M312" s="229"/>
      <c r="N312" s="229"/>
      <c r="O312" s="229"/>
      <c r="P312" s="229"/>
      <c r="Q312" s="229"/>
      <c r="R312" s="229"/>
      <c r="S312" s="229"/>
      <c r="T312" s="229"/>
      <c r="U312" s="229"/>
      <c r="V312" s="229"/>
      <c r="W312" s="229"/>
      <c r="X312" s="229"/>
      <c r="Y312" s="229"/>
      <c r="Z312" s="229"/>
      <c r="AA312" s="229"/>
      <c r="AB312" s="229"/>
      <c r="AC312" s="229"/>
      <c r="AD312" s="229"/>
      <c r="AE312" s="229"/>
      <c r="AF312" s="229"/>
      <c r="AG312" s="229"/>
      <c r="AH312" s="229"/>
      <c r="AI312" s="229"/>
    </row>
    <row r="313" spans="2:35">
      <c r="B313" s="253"/>
      <c r="C313" s="254"/>
      <c r="D313" s="254"/>
      <c r="E313" s="254"/>
      <c r="F313" s="358"/>
      <c r="G313" s="253"/>
      <c r="I313" s="229"/>
      <c r="J313" s="229"/>
      <c r="K313" s="229"/>
      <c r="L313" s="229"/>
      <c r="M313" s="229"/>
      <c r="N313" s="229"/>
      <c r="O313" s="229"/>
      <c r="P313" s="229"/>
      <c r="Q313" s="229"/>
      <c r="R313" s="229"/>
      <c r="S313" s="229"/>
      <c r="T313" s="229"/>
      <c r="U313" s="229"/>
      <c r="V313" s="229"/>
      <c r="W313" s="229"/>
      <c r="X313" s="229"/>
      <c r="Y313" s="229"/>
      <c r="Z313" s="229"/>
      <c r="AA313" s="229"/>
      <c r="AB313" s="229"/>
      <c r="AC313" s="229"/>
      <c r="AD313" s="229"/>
      <c r="AE313" s="229"/>
      <c r="AF313" s="229"/>
      <c r="AG313" s="229"/>
      <c r="AH313" s="229"/>
      <c r="AI313" s="229"/>
    </row>
    <row r="314" spans="2:35">
      <c r="B314" s="253"/>
      <c r="C314" s="254"/>
      <c r="D314" s="254"/>
      <c r="E314" s="254"/>
      <c r="F314" s="358"/>
      <c r="G314" s="253"/>
      <c r="I314" s="229"/>
      <c r="J314" s="229"/>
      <c r="K314" s="229"/>
      <c r="L314" s="229"/>
      <c r="M314" s="229"/>
      <c r="N314" s="229"/>
      <c r="O314" s="229"/>
      <c r="P314" s="229"/>
      <c r="Q314" s="229"/>
      <c r="R314" s="229"/>
      <c r="S314" s="229"/>
      <c r="T314" s="229"/>
      <c r="U314" s="229"/>
      <c r="V314" s="229"/>
      <c r="W314" s="229"/>
      <c r="X314" s="229"/>
      <c r="Y314" s="229"/>
      <c r="Z314" s="229"/>
      <c r="AA314" s="229"/>
      <c r="AB314" s="229"/>
      <c r="AC314" s="229"/>
      <c r="AD314" s="229"/>
      <c r="AE314" s="229"/>
      <c r="AF314" s="229"/>
      <c r="AG314" s="229"/>
      <c r="AH314" s="229"/>
      <c r="AI314" s="229"/>
    </row>
    <row r="315" spans="2:35">
      <c r="B315" s="253"/>
      <c r="C315" s="254"/>
      <c r="D315" s="254"/>
      <c r="E315" s="254"/>
      <c r="F315" s="358"/>
      <c r="G315" s="253"/>
      <c r="I315" s="229"/>
      <c r="J315" s="229"/>
      <c r="K315" s="229"/>
      <c r="L315" s="229"/>
      <c r="M315" s="229"/>
      <c r="N315" s="229"/>
      <c r="O315" s="229"/>
      <c r="P315" s="229"/>
      <c r="Q315" s="229"/>
      <c r="R315" s="229"/>
      <c r="S315" s="229"/>
      <c r="T315" s="229"/>
      <c r="U315" s="229"/>
      <c r="V315" s="229"/>
      <c r="W315" s="229"/>
      <c r="X315" s="229"/>
      <c r="Y315" s="229"/>
      <c r="Z315" s="229"/>
      <c r="AA315" s="229"/>
      <c r="AB315" s="229"/>
      <c r="AC315" s="229"/>
      <c r="AD315" s="229"/>
      <c r="AE315" s="229"/>
      <c r="AF315" s="229"/>
      <c r="AG315" s="229"/>
      <c r="AH315" s="229"/>
      <c r="AI315" s="229"/>
    </row>
    <row r="316" spans="2:35">
      <c r="B316" s="253"/>
      <c r="C316" s="254"/>
      <c r="D316" s="254"/>
      <c r="E316" s="254"/>
      <c r="F316" s="358"/>
      <c r="G316" s="253"/>
      <c r="I316" s="229"/>
      <c r="J316" s="229"/>
      <c r="K316" s="229"/>
      <c r="L316" s="229"/>
      <c r="M316" s="229"/>
      <c r="N316" s="229"/>
      <c r="O316" s="229"/>
      <c r="P316" s="229"/>
      <c r="Q316" s="229"/>
      <c r="R316" s="229"/>
      <c r="S316" s="229"/>
      <c r="T316" s="229"/>
      <c r="U316" s="229"/>
      <c r="V316" s="229"/>
      <c r="W316" s="229"/>
      <c r="X316" s="229"/>
      <c r="Y316" s="229"/>
      <c r="Z316" s="229"/>
      <c r="AA316" s="229"/>
      <c r="AB316" s="229"/>
      <c r="AC316" s="229"/>
      <c r="AD316" s="229"/>
      <c r="AE316" s="229"/>
      <c r="AF316" s="229"/>
      <c r="AG316" s="229"/>
      <c r="AH316" s="229"/>
      <c r="AI316" s="229"/>
    </row>
    <row r="317" spans="2:35">
      <c r="B317" s="253"/>
      <c r="C317" s="254"/>
      <c r="D317" s="254"/>
      <c r="E317" s="254"/>
      <c r="F317" s="358"/>
      <c r="G317" s="253"/>
      <c r="I317" s="229"/>
      <c r="J317" s="229"/>
      <c r="K317" s="229"/>
      <c r="L317" s="229"/>
      <c r="M317" s="229"/>
      <c r="N317" s="229"/>
      <c r="O317" s="229"/>
      <c r="P317" s="229"/>
      <c r="Q317" s="229"/>
      <c r="R317" s="229"/>
      <c r="S317" s="229"/>
      <c r="T317" s="229"/>
      <c r="U317" s="229"/>
      <c r="V317" s="229"/>
      <c r="W317" s="229"/>
      <c r="X317" s="229"/>
      <c r="Y317" s="229"/>
      <c r="Z317" s="229"/>
      <c r="AA317" s="229"/>
      <c r="AB317" s="229"/>
      <c r="AC317" s="229"/>
      <c r="AD317" s="229"/>
      <c r="AE317" s="229"/>
      <c r="AF317" s="229"/>
      <c r="AG317" s="229"/>
      <c r="AH317" s="229"/>
      <c r="AI317" s="229"/>
    </row>
    <row r="318" spans="2:35">
      <c r="B318" s="253"/>
      <c r="C318" s="254"/>
      <c r="D318" s="254"/>
      <c r="E318" s="254"/>
      <c r="F318" s="358"/>
      <c r="G318" s="253"/>
      <c r="I318" s="229"/>
      <c r="J318" s="229"/>
      <c r="K318" s="229"/>
      <c r="L318" s="229"/>
      <c r="M318" s="229"/>
      <c r="N318" s="229"/>
      <c r="O318" s="229"/>
      <c r="P318" s="229"/>
      <c r="Q318" s="229"/>
      <c r="R318" s="229"/>
      <c r="S318" s="229"/>
      <c r="T318" s="229"/>
      <c r="U318" s="229"/>
      <c r="V318" s="229"/>
      <c r="W318" s="229"/>
      <c r="X318" s="229"/>
      <c r="Y318" s="229"/>
      <c r="Z318" s="229"/>
      <c r="AA318" s="229"/>
      <c r="AB318" s="229"/>
      <c r="AC318" s="229"/>
      <c r="AD318" s="229"/>
      <c r="AE318" s="229"/>
      <c r="AF318" s="229"/>
      <c r="AG318" s="229"/>
      <c r="AH318" s="229"/>
      <c r="AI318" s="229"/>
    </row>
    <row r="319" spans="2:35">
      <c r="B319" s="253"/>
      <c r="C319" s="254"/>
      <c r="D319" s="254"/>
      <c r="E319" s="254"/>
      <c r="F319" s="358"/>
      <c r="G319" s="253"/>
      <c r="I319" s="229"/>
      <c r="J319" s="229"/>
      <c r="K319" s="229"/>
      <c r="L319" s="229"/>
      <c r="M319" s="229"/>
      <c r="N319" s="229"/>
      <c r="O319" s="229"/>
      <c r="P319" s="229"/>
      <c r="Q319" s="229"/>
      <c r="R319" s="229"/>
      <c r="S319" s="229"/>
      <c r="T319" s="229"/>
      <c r="U319" s="229"/>
      <c r="V319" s="229"/>
      <c r="W319" s="229"/>
      <c r="X319" s="229"/>
      <c r="Y319" s="229"/>
      <c r="Z319" s="229"/>
      <c r="AA319" s="229"/>
      <c r="AB319" s="229"/>
      <c r="AC319" s="229"/>
      <c r="AD319" s="229"/>
      <c r="AE319" s="229"/>
      <c r="AF319" s="229"/>
      <c r="AG319" s="229"/>
      <c r="AH319" s="229"/>
      <c r="AI319" s="229"/>
    </row>
    <row r="320" spans="2:35">
      <c r="B320" s="253"/>
      <c r="C320" s="254"/>
      <c r="D320" s="254"/>
      <c r="E320" s="254"/>
      <c r="F320" s="358"/>
      <c r="G320" s="253"/>
      <c r="I320" s="229"/>
      <c r="J320" s="229"/>
      <c r="K320" s="229"/>
      <c r="L320" s="229"/>
      <c r="M320" s="229"/>
      <c r="N320" s="229"/>
      <c r="O320" s="229"/>
      <c r="P320" s="229"/>
      <c r="Q320" s="229"/>
      <c r="R320" s="229"/>
      <c r="S320" s="229"/>
      <c r="T320" s="229"/>
      <c r="U320" s="229"/>
      <c r="V320" s="229"/>
      <c r="W320" s="229"/>
      <c r="X320" s="229"/>
      <c r="Y320" s="229"/>
      <c r="Z320" s="229"/>
      <c r="AA320" s="229"/>
      <c r="AB320" s="229"/>
      <c r="AC320" s="229"/>
      <c r="AD320" s="229"/>
      <c r="AE320" s="229"/>
      <c r="AF320" s="229"/>
      <c r="AG320" s="229"/>
      <c r="AH320" s="229"/>
      <c r="AI320" s="229"/>
    </row>
    <row r="321" spans="2:35">
      <c r="B321" s="253"/>
      <c r="C321" s="254"/>
      <c r="D321" s="254"/>
      <c r="E321" s="254"/>
      <c r="F321" s="358"/>
      <c r="G321" s="253"/>
      <c r="I321" s="229"/>
      <c r="J321" s="229"/>
      <c r="K321" s="229"/>
      <c r="L321" s="229"/>
      <c r="M321" s="229"/>
      <c r="N321" s="229"/>
      <c r="O321" s="229"/>
      <c r="P321" s="229"/>
      <c r="Q321" s="229"/>
      <c r="R321" s="229"/>
      <c r="S321" s="229"/>
      <c r="T321" s="229"/>
      <c r="U321" s="229"/>
      <c r="V321" s="229"/>
      <c r="W321" s="229"/>
      <c r="X321" s="229"/>
      <c r="Y321" s="229"/>
      <c r="Z321" s="229"/>
      <c r="AA321" s="229"/>
      <c r="AB321" s="229"/>
      <c r="AC321" s="229"/>
      <c r="AD321" s="229"/>
      <c r="AE321" s="229"/>
      <c r="AF321" s="229"/>
      <c r="AG321" s="229"/>
      <c r="AH321" s="229"/>
      <c r="AI321" s="229"/>
    </row>
    <row r="322" spans="2:35">
      <c r="B322" s="253"/>
      <c r="C322" s="254"/>
      <c r="D322" s="254"/>
      <c r="E322" s="254"/>
      <c r="F322" s="358"/>
      <c r="G322" s="253"/>
      <c r="I322" s="229"/>
      <c r="J322" s="229"/>
      <c r="K322" s="229"/>
      <c r="L322" s="229"/>
      <c r="M322" s="229"/>
      <c r="N322" s="229"/>
      <c r="O322" s="229"/>
      <c r="P322" s="229"/>
      <c r="Q322" s="229"/>
      <c r="R322" s="229"/>
      <c r="S322" s="229"/>
      <c r="T322" s="229"/>
      <c r="U322" s="229"/>
      <c r="V322" s="229"/>
      <c r="W322" s="229"/>
      <c r="X322" s="229"/>
      <c r="Y322" s="229"/>
      <c r="Z322" s="229"/>
      <c r="AA322" s="229"/>
      <c r="AB322" s="229"/>
      <c r="AC322" s="229"/>
      <c r="AD322" s="229"/>
      <c r="AE322" s="229"/>
      <c r="AF322" s="229"/>
      <c r="AG322" s="229"/>
      <c r="AH322" s="229"/>
      <c r="AI322" s="229"/>
    </row>
    <row r="323" spans="2:35">
      <c r="B323" s="253"/>
      <c r="C323" s="254"/>
      <c r="D323" s="254"/>
      <c r="E323" s="254"/>
      <c r="F323" s="358"/>
      <c r="G323" s="253"/>
      <c r="I323" s="229"/>
      <c r="J323" s="229"/>
      <c r="K323" s="229"/>
      <c r="L323" s="229"/>
      <c r="M323" s="229"/>
      <c r="N323" s="229"/>
      <c r="O323" s="229"/>
      <c r="P323" s="229"/>
      <c r="Q323" s="229"/>
      <c r="R323" s="229"/>
      <c r="S323" s="229"/>
      <c r="T323" s="229"/>
      <c r="U323" s="229"/>
      <c r="V323" s="229"/>
      <c r="W323" s="229"/>
      <c r="X323" s="229"/>
      <c r="Y323" s="229"/>
      <c r="Z323" s="229"/>
      <c r="AA323" s="229"/>
      <c r="AB323" s="229"/>
      <c r="AC323" s="229"/>
      <c r="AD323" s="229"/>
      <c r="AE323" s="229"/>
      <c r="AF323" s="229"/>
      <c r="AG323" s="229"/>
      <c r="AH323" s="229"/>
      <c r="AI323" s="229"/>
    </row>
    <row r="324" spans="2:35">
      <c r="B324" s="253"/>
      <c r="C324" s="254"/>
      <c r="D324" s="254"/>
      <c r="E324" s="254"/>
      <c r="F324" s="358"/>
      <c r="G324" s="253"/>
      <c r="I324" s="229"/>
      <c r="J324" s="229"/>
      <c r="K324" s="229"/>
      <c r="L324" s="229"/>
      <c r="M324" s="229"/>
      <c r="N324" s="229"/>
      <c r="O324" s="229"/>
      <c r="P324" s="229"/>
      <c r="Q324" s="229"/>
      <c r="R324" s="229"/>
      <c r="S324" s="229"/>
      <c r="T324" s="229"/>
      <c r="U324" s="229"/>
      <c r="V324" s="229"/>
      <c r="W324" s="229"/>
      <c r="X324" s="229"/>
      <c r="Y324" s="229"/>
      <c r="Z324" s="229"/>
      <c r="AA324" s="229"/>
      <c r="AB324" s="229"/>
      <c r="AC324" s="229"/>
      <c r="AD324" s="229"/>
      <c r="AE324" s="229"/>
      <c r="AF324" s="229"/>
      <c r="AG324" s="229"/>
      <c r="AH324" s="229"/>
      <c r="AI324" s="229"/>
    </row>
    <row r="325" spans="2:35">
      <c r="B325" s="253"/>
      <c r="C325" s="254"/>
      <c r="D325" s="254"/>
      <c r="E325" s="254"/>
      <c r="F325" s="358"/>
      <c r="G325" s="253"/>
      <c r="I325" s="229"/>
      <c r="J325" s="229"/>
      <c r="K325" s="229"/>
      <c r="L325" s="229"/>
      <c r="M325" s="229"/>
      <c r="N325" s="229"/>
      <c r="O325" s="229"/>
      <c r="P325" s="229"/>
      <c r="Q325" s="229"/>
      <c r="R325" s="229"/>
      <c r="S325" s="229"/>
      <c r="T325" s="229"/>
      <c r="U325" s="229"/>
      <c r="V325" s="229"/>
      <c r="W325" s="229"/>
      <c r="X325" s="229"/>
      <c r="Y325" s="229"/>
      <c r="Z325" s="229"/>
      <c r="AA325" s="229"/>
      <c r="AB325" s="229"/>
      <c r="AC325" s="229"/>
      <c r="AD325" s="229"/>
      <c r="AE325" s="229"/>
      <c r="AF325" s="229"/>
      <c r="AG325" s="229"/>
      <c r="AH325" s="229"/>
      <c r="AI325" s="229"/>
    </row>
    <row r="326" spans="2:35">
      <c r="B326" s="253"/>
      <c r="C326" s="254"/>
      <c r="D326" s="254"/>
      <c r="E326" s="254"/>
      <c r="F326" s="358"/>
      <c r="G326" s="253"/>
      <c r="I326" s="229"/>
      <c r="J326" s="229"/>
      <c r="K326" s="229"/>
      <c r="L326" s="229"/>
      <c r="M326" s="229"/>
      <c r="N326" s="229"/>
      <c r="O326" s="229"/>
      <c r="P326" s="229"/>
      <c r="Q326" s="229"/>
      <c r="R326" s="229"/>
      <c r="S326" s="229"/>
      <c r="T326" s="229"/>
      <c r="U326" s="229"/>
      <c r="V326" s="229"/>
      <c r="W326" s="229"/>
      <c r="X326" s="229"/>
      <c r="Y326" s="229"/>
      <c r="Z326" s="229"/>
      <c r="AA326" s="229"/>
      <c r="AB326" s="229"/>
      <c r="AC326" s="229"/>
      <c r="AD326" s="229"/>
      <c r="AE326" s="229"/>
      <c r="AF326" s="229"/>
      <c r="AG326" s="229"/>
      <c r="AH326" s="229"/>
      <c r="AI326" s="229"/>
    </row>
    <row r="327" spans="2:35">
      <c r="B327" s="253"/>
      <c r="C327" s="254"/>
      <c r="D327" s="254"/>
      <c r="E327" s="254"/>
      <c r="F327" s="358"/>
      <c r="G327" s="253"/>
      <c r="I327" s="229"/>
      <c r="J327" s="229"/>
      <c r="K327" s="229"/>
      <c r="L327" s="229"/>
      <c r="M327" s="229"/>
      <c r="N327" s="229"/>
      <c r="O327" s="229"/>
      <c r="P327" s="229"/>
      <c r="Q327" s="229"/>
      <c r="R327" s="229"/>
      <c r="S327" s="229"/>
      <c r="T327" s="229"/>
      <c r="U327" s="229"/>
      <c r="V327" s="229"/>
      <c r="W327" s="229"/>
      <c r="X327" s="229"/>
      <c r="Y327" s="229"/>
      <c r="Z327" s="229"/>
      <c r="AA327" s="229"/>
      <c r="AB327" s="229"/>
      <c r="AC327" s="229"/>
      <c r="AD327" s="229"/>
      <c r="AE327" s="229"/>
      <c r="AF327" s="229"/>
      <c r="AG327" s="229"/>
      <c r="AH327" s="229"/>
      <c r="AI327" s="229"/>
    </row>
    <row r="328" spans="2:35">
      <c r="B328" s="253"/>
      <c r="C328" s="254"/>
      <c r="D328" s="254"/>
      <c r="E328" s="254"/>
      <c r="F328" s="358"/>
      <c r="G328" s="253"/>
      <c r="I328" s="229"/>
      <c r="J328" s="229"/>
      <c r="K328" s="229"/>
      <c r="L328" s="229"/>
      <c r="M328" s="229"/>
      <c r="N328" s="229"/>
      <c r="O328" s="229"/>
      <c r="P328" s="229"/>
      <c r="Q328" s="229"/>
      <c r="R328" s="229"/>
      <c r="S328" s="229"/>
      <c r="T328" s="229"/>
      <c r="U328" s="229"/>
      <c r="V328" s="229"/>
      <c r="W328" s="229"/>
      <c r="X328" s="229"/>
      <c r="Y328" s="229"/>
      <c r="Z328" s="229"/>
      <c r="AA328" s="229"/>
      <c r="AB328" s="229"/>
      <c r="AC328" s="229"/>
      <c r="AD328" s="229"/>
      <c r="AE328" s="229"/>
      <c r="AF328" s="229"/>
      <c r="AG328" s="229"/>
      <c r="AH328" s="229"/>
      <c r="AI328" s="229"/>
    </row>
    <row r="329" spans="2:35">
      <c r="B329" s="253"/>
      <c r="C329" s="254"/>
      <c r="D329" s="254"/>
      <c r="E329" s="254"/>
      <c r="F329" s="358"/>
      <c r="G329" s="253"/>
      <c r="I329" s="229"/>
      <c r="J329" s="229"/>
      <c r="K329" s="229"/>
      <c r="L329" s="229"/>
      <c r="M329" s="229"/>
      <c r="N329" s="229"/>
      <c r="O329" s="229"/>
      <c r="P329" s="229"/>
      <c r="Q329" s="229"/>
      <c r="R329" s="229"/>
      <c r="S329" s="229"/>
      <c r="T329" s="229"/>
      <c r="U329" s="229"/>
      <c r="V329" s="229"/>
      <c r="W329" s="229"/>
      <c r="X329" s="229"/>
      <c r="Y329" s="229"/>
      <c r="Z329" s="229"/>
      <c r="AA329" s="229"/>
      <c r="AB329" s="229"/>
      <c r="AC329" s="229"/>
      <c r="AD329" s="229"/>
      <c r="AE329" s="229"/>
      <c r="AF329" s="229"/>
      <c r="AG329" s="229"/>
      <c r="AH329" s="229"/>
      <c r="AI329" s="229"/>
    </row>
    <row r="330" spans="2:35">
      <c r="B330" s="253"/>
      <c r="C330" s="254"/>
      <c r="D330" s="254"/>
      <c r="E330" s="254"/>
      <c r="F330" s="358"/>
      <c r="G330" s="253"/>
      <c r="I330" s="229"/>
      <c r="J330" s="229"/>
      <c r="K330" s="229"/>
      <c r="L330" s="229"/>
      <c r="M330" s="229"/>
      <c r="N330" s="229"/>
      <c r="O330" s="229"/>
      <c r="P330" s="229"/>
      <c r="Q330" s="229"/>
      <c r="R330" s="229"/>
      <c r="S330" s="229"/>
      <c r="T330" s="229"/>
      <c r="U330" s="229"/>
      <c r="V330" s="229"/>
      <c r="W330" s="229"/>
      <c r="X330" s="229"/>
      <c r="Y330" s="229"/>
      <c r="Z330" s="229"/>
      <c r="AA330" s="229"/>
      <c r="AB330" s="229"/>
      <c r="AC330" s="229"/>
      <c r="AD330" s="229"/>
      <c r="AE330" s="229"/>
      <c r="AF330" s="229"/>
      <c r="AG330" s="229"/>
      <c r="AH330" s="229"/>
      <c r="AI330" s="229"/>
    </row>
    <row r="331" spans="2:35">
      <c r="B331" s="253"/>
      <c r="C331" s="254"/>
      <c r="D331" s="254"/>
      <c r="E331" s="254"/>
      <c r="F331" s="358"/>
      <c r="G331" s="253"/>
      <c r="I331" s="229"/>
      <c r="J331" s="229"/>
      <c r="K331" s="229"/>
      <c r="L331" s="229"/>
      <c r="M331" s="229"/>
      <c r="N331" s="229"/>
      <c r="O331" s="229"/>
      <c r="P331" s="229"/>
      <c r="Q331" s="229"/>
      <c r="R331" s="229"/>
      <c r="S331" s="229"/>
      <c r="T331" s="229"/>
      <c r="U331" s="229"/>
      <c r="V331" s="229"/>
      <c r="W331" s="229"/>
      <c r="X331" s="229"/>
      <c r="Y331" s="229"/>
      <c r="Z331" s="229"/>
      <c r="AA331" s="229"/>
      <c r="AB331" s="229"/>
      <c r="AC331" s="229"/>
      <c r="AD331" s="229"/>
      <c r="AE331" s="229"/>
      <c r="AF331" s="229"/>
      <c r="AG331" s="229"/>
      <c r="AH331" s="229"/>
      <c r="AI331" s="229"/>
    </row>
    <row r="332" spans="2:35">
      <c r="B332" s="253"/>
      <c r="C332" s="254"/>
      <c r="D332" s="254"/>
      <c r="E332" s="254"/>
      <c r="F332" s="358"/>
      <c r="G332" s="253"/>
      <c r="I332" s="229"/>
      <c r="J332" s="229"/>
      <c r="K332" s="229"/>
      <c r="L332" s="229"/>
      <c r="M332" s="229"/>
      <c r="N332" s="229"/>
      <c r="O332" s="229"/>
      <c r="P332" s="229"/>
      <c r="Q332" s="229"/>
      <c r="R332" s="229"/>
      <c r="S332" s="229"/>
      <c r="T332" s="229"/>
      <c r="U332" s="229"/>
      <c r="V332" s="229"/>
      <c r="W332" s="229"/>
      <c r="X332" s="229"/>
      <c r="Y332" s="229"/>
      <c r="Z332" s="229"/>
      <c r="AA332" s="229"/>
      <c r="AB332" s="229"/>
      <c r="AC332" s="229"/>
      <c r="AD332" s="229"/>
      <c r="AE332" s="229"/>
      <c r="AF332" s="229"/>
      <c r="AG332" s="229"/>
      <c r="AH332" s="229"/>
      <c r="AI332" s="229"/>
    </row>
    <row r="333" spans="2:35">
      <c r="B333" s="253"/>
      <c r="C333" s="254"/>
      <c r="D333" s="254"/>
      <c r="E333" s="254"/>
      <c r="F333" s="358"/>
      <c r="G333" s="253"/>
      <c r="I333" s="229"/>
      <c r="J333" s="229"/>
      <c r="K333" s="229"/>
      <c r="L333" s="229"/>
      <c r="M333" s="229"/>
      <c r="N333" s="229"/>
      <c r="O333" s="229"/>
      <c r="P333" s="229"/>
      <c r="Q333" s="229"/>
      <c r="R333" s="229"/>
      <c r="S333" s="229"/>
      <c r="T333" s="229"/>
      <c r="U333" s="229"/>
      <c r="V333" s="229"/>
      <c r="W333" s="229"/>
      <c r="X333" s="229"/>
      <c r="Y333" s="229"/>
      <c r="Z333" s="229"/>
      <c r="AA333" s="229"/>
      <c r="AB333" s="229"/>
      <c r="AC333" s="229"/>
      <c r="AD333" s="229"/>
      <c r="AE333" s="229"/>
      <c r="AF333" s="229"/>
      <c r="AG333" s="229"/>
      <c r="AH333" s="229"/>
      <c r="AI333" s="229"/>
    </row>
    <row r="334" spans="2:35">
      <c r="B334" s="253"/>
      <c r="C334" s="254"/>
      <c r="D334" s="254"/>
      <c r="E334" s="254"/>
      <c r="F334" s="358"/>
      <c r="G334" s="253"/>
      <c r="I334" s="229"/>
      <c r="J334" s="229"/>
      <c r="K334" s="229"/>
      <c r="L334" s="229"/>
      <c r="M334" s="229"/>
      <c r="N334" s="229"/>
      <c r="O334" s="229"/>
      <c r="P334" s="229"/>
      <c r="Q334" s="229"/>
      <c r="R334" s="229"/>
      <c r="S334" s="229"/>
      <c r="T334" s="229"/>
      <c r="U334" s="229"/>
      <c r="V334" s="229"/>
      <c r="W334" s="229"/>
      <c r="X334" s="229"/>
      <c r="Y334" s="229"/>
      <c r="Z334" s="229"/>
      <c r="AA334" s="229"/>
      <c r="AB334" s="229"/>
      <c r="AC334" s="229"/>
      <c r="AD334" s="229"/>
      <c r="AE334" s="229"/>
      <c r="AF334" s="229"/>
      <c r="AG334" s="229"/>
      <c r="AH334" s="229"/>
      <c r="AI334" s="229"/>
    </row>
    <row r="335" spans="2:35">
      <c r="B335" s="253"/>
      <c r="C335" s="254"/>
      <c r="D335" s="254"/>
      <c r="E335" s="254"/>
      <c r="F335" s="358"/>
      <c r="G335" s="253"/>
      <c r="I335" s="229"/>
      <c r="J335" s="229"/>
      <c r="K335" s="229"/>
      <c r="L335" s="229"/>
      <c r="M335" s="229"/>
      <c r="N335" s="229"/>
      <c r="O335" s="229"/>
      <c r="P335" s="229"/>
      <c r="Q335" s="229"/>
      <c r="R335" s="229"/>
      <c r="S335" s="229"/>
      <c r="T335" s="229"/>
      <c r="U335" s="229"/>
      <c r="V335" s="229"/>
      <c r="W335" s="229"/>
      <c r="X335" s="229"/>
      <c r="Y335" s="229"/>
      <c r="Z335" s="229"/>
      <c r="AA335" s="229"/>
      <c r="AB335" s="229"/>
      <c r="AC335" s="229"/>
      <c r="AD335" s="229"/>
      <c r="AE335" s="229"/>
      <c r="AF335" s="229"/>
      <c r="AG335" s="229"/>
      <c r="AH335" s="229"/>
      <c r="AI335" s="229"/>
    </row>
    <row r="336" spans="2:35">
      <c r="B336" s="253"/>
      <c r="C336" s="254"/>
      <c r="D336" s="254"/>
      <c r="E336" s="254"/>
      <c r="F336" s="358"/>
      <c r="G336" s="253"/>
      <c r="I336" s="229"/>
      <c r="J336" s="229"/>
      <c r="K336" s="229"/>
      <c r="L336" s="229"/>
      <c r="M336" s="229"/>
      <c r="N336" s="229"/>
      <c r="O336" s="229"/>
      <c r="P336" s="229"/>
      <c r="Q336" s="229"/>
      <c r="R336" s="229"/>
      <c r="S336" s="229"/>
      <c r="T336" s="229"/>
      <c r="U336" s="229"/>
      <c r="V336" s="229"/>
      <c r="W336" s="229"/>
      <c r="X336" s="229"/>
      <c r="Y336" s="229"/>
      <c r="Z336" s="229"/>
      <c r="AA336" s="229"/>
      <c r="AB336" s="229"/>
      <c r="AC336" s="229"/>
      <c r="AD336" s="229"/>
      <c r="AE336" s="229"/>
      <c r="AF336" s="229"/>
      <c r="AG336" s="229"/>
      <c r="AH336" s="229"/>
      <c r="AI336" s="229"/>
    </row>
    <row r="337" spans="2:35">
      <c r="B337" s="253"/>
      <c r="C337" s="254"/>
      <c r="D337" s="254"/>
      <c r="E337" s="254"/>
      <c r="F337" s="358"/>
      <c r="G337" s="253"/>
      <c r="I337" s="229"/>
      <c r="J337" s="229"/>
      <c r="K337" s="229"/>
      <c r="L337" s="229"/>
      <c r="M337" s="229"/>
      <c r="N337" s="229"/>
      <c r="O337" s="229"/>
      <c r="P337" s="229"/>
      <c r="Q337" s="229"/>
      <c r="R337" s="229"/>
      <c r="S337" s="229"/>
      <c r="T337" s="229"/>
      <c r="U337" s="229"/>
      <c r="V337" s="229"/>
      <c r="W337" s="229"/>
      <c r="X337" s="229"/>
      <c r="Y337" s="229"/>
      <c r="Z337" s="229"/>
      <c r="AA337" s="229"/>
      <c r="AB337" s="229"/>
      <c r="AC337" s="229"/>
      <c r="AD337" s="229"/>
      <c r="AE337" s="229"/>
      <c r="AF337" s="229"/>
      <c r="AG337" s="229"/>
      <c r="AH337" s="229"/>
      <c r="AI337" s="229"/>
    </row>
    <row r="338" spans="2:35">
      <c r="B338" s="253"/>
      <c r="C338" s="254"/>
      <c r="D338" s="254"/>
      <c r="E338" s="254"/>
      <c r="F338" s="358"/>
      <c r="G338" s="253"/>
      <c r="I338" s="229"/>
      <c r="J338" s="229"/>
      <c r="K338" s="229"/>
      <c r="L338" s="229"/>
      <c r="M338" s="229"/>
      <c r="N338" s="229"/>
      <c r="O338" s="229"/>
      <c r="P338" s="229"/>
      <c r="Q338" s="229"/>
      <c r="R338" s="229"/>
      <c r="S338" s="229"/>
      <c r="T338" s="229"/>
      <c r="U338" s="229"/>
      <c r="V338" s="229"/>
      <c r="W338" s="229"/>
      <c r="X338" s="229"/>
      <c r="Y338" s="229"/>
      <c r="Z338" s="229"/>
      <c r="AA338" s="229"/>
      <c r="AB338" s="229"/>
      <c r="AC338" s="229"/>
      <c r="AD338" s="229"/>
      <c r="AE338" s="229"/>
      <c r="AF338" s="229"/>
      <c r="AG338" s="229"/>
      <c r="AH338" s="229"/>
      <c r="AI338" s="229"/>
    </row>
    <row r="339" spans="2:35">
      <c r="B339" s="253"/>
      <c r="C339" s="254"/>
      <c r="D339" s="254"/>
      <c r="E339" s="254"/>
      <c r="F339" s="358"/>
      <c r="G339" s="253"/>
      <c r="I339" s="229"/>
      <c r="J339" s="229"/>
      <c r="K339" s="229"/>
      <c r="L339" s="229"/>
      <c r="M339" s="229"/>
      <c r="N339" s="229"/>
      <c r="O339" s="229"/>
      <c r="P339" s="229"/>
      <c r="Q339" s="229"/>
      <c r="R339" s="229"/>
      <c r="S339" s="229"/>
      <c r="T339" s="229"/>
      <c r="U339" s="229"/>
      <c r="V339" s="229"/>
      <c r="W339" s="229"/>
      <c r="X339" s="229"/>
      <c r="Y339" s="229"/>
      <c r="Z339" s="229"/>
      <c r="AA339" s="229"/>
      <c r="AB339" s="229"/>
      <c r="AC339" s="229"/>
      <c r="AD339" s="229"/>
      <c r="AE339" s="229"/>
      <c r="AF339" s="229"/>
      <c r="AG339" s="229"/>
      <c r="AH339" s="229"/>
      <c r="AI339" s="229"/>
    </row>
    <row r="340" spans="2:35">
      <c r="B340" s="253"/>
      <c r="C340" s="254"/>
      <c r="D340" s="254"/>
      <c r="E340" s="254"/>
      <c r="F340" s="358"/>
      <c r="G340" s="253"/>
      <c r="I340" s="229"/>
      <c r="J340" s="229"/>
      <c r="K340" s="229"/>
      <c r="L340" s="229"/>
      <c r="M340" s="229"/>
      <c r="N340" s="229"/>
      <c r="O340" s="229"/>
      <c r="P340" s="229"/>
      <c r="Q340" s="229"/>
      <c r="R340" s="229"/>
      <c r="S340" s="229"/>
      <c r="T340" s="229"/>
      <c r="U340" s="229"/>
      <c r="V340" s="229"/>
      <c r="W340" s="229"/>
      <c r="X340" s="229"/>
      <c r="Y340" s="229"/>
      <c r="Z340" s="229"/>
      <c r="AA340" s="229"/>
      <c r="AB340" s="229"/>
      <c r="AC340" s="229"/>
      <c r="AD340" s="229"/>
      <c r="AE340" s="229"/>
      <c r="AF340" s="229"/>
      <c r="AG340" s="229"/>
      <c r="AH340" s="229"/>
      <c r="AI340" s="229"/>
    </row>
    <row r="341" spans="2:35">
      <c r="B341" s="253"/>
      <c r="C341" s="254"/>
      <c r="D341" s="254"/>
      <c r="E341" s="254"/>
      <c r="F341" s="358"/>
      <c r="G341" s="253"/>
      <c r="I341" s="229"/>
      <c r="J341" s="229"/>
      <c r="K341" s="229"/>
      <c r="L341" s="229"/>
      <c r="M341" s="229"/>
      <c r="N341" s="229"/>
      <c r="O341" s="229"/>
      <c r="P341" s="229"/>
      <c r="Q341" s="229"/>
      <c r="R341" s="229"/>
      <c r="S341" s="229"/>
      <c r="T341" s="229"/>
      <c r="U341" s="229"/>
      <c r="V341" s="229"/>
      <c r="W341" s="229"/>
      <c r="X341" s="229"/>
      <c r="Y341" s="229"/>
      <c r="Z341" s="229"/>
      <c r="AA341" s="229"/>
      <c r="AB341" s="229"/>
      <c r="AC341" s="229"/>
      <c r="AD341" s="229"/>
      <c r="AE341" s="229"/>
      <c r="AF341" s="229"/>
      <c r="AG341" s="229"/>
      <c r="AH341" s="229"/>
      <c r="AI341" s="229"/>
    </row>
    <row r="342" spans="2:35">
      <c r="B342" s="253"/>
      <c r="C342" s="254"/>
      <c r="D342" s="254"/>
      <c r="E342" s="254"/>
      <c r="F342" s="358"/>
      <c r="G342" s="253"/>
      <c r="I342" s="229"/>
      <c r="J342" s="229"/>
      <c r="K342" s="229"/>
      <c r="L342" s="229"/>
      <c r="M342" s="229"/>
      <c r="N342" s="229"/>
      <c r="O342" s="229"/>
      <c r="P342" s="229"/>
      <c r="Q342" s="229"/>
      <c r="R342" s="229"/>
      <c r="S342" s="229"/>
      <c r="T342" s="229"/>
      <c r="U342" s="229"/>
      <c r="V342" s="229"/>
      <c r="W342" s="229"/>
      <c r="X342" s="229"/>
      <c r="Y342" s="229"/>
      <c r="Z342" s="229"/>
      <c r="AA342" s="229"/>
      <c r="AB342" s="229"/>
      <c r="AC342" s="229"/>
      <c r="AD342" s="229"/>
      <c r="AE342" s="229"/>
      <c r="AF342" s="229"/>
      <c r="AG342" s="229"/>
      <c r="AH342" s="229"/>
      <c r="AI342" s="229"/>
    </row>
    <row r="343" spans="2:35">
      <c r="B343" s="253"/>
      <c r="C343" s="254"/>
      <c r="D343" s="254"/>
      <c r="E343" s="254"/>
      <c r="F343" s="358"/>
      <c r="G343" s="253"/>
      <c r="I343" s="229"/>
      <c r="J343" s="229"/>
      <c r="K343" s="229"/>
      <c r="L343" s="229"/>
      <c r="M343" s="229"/>
      <c r="N343" s="229"/>
      <c r="O343" s="229"/>
      <c r="P343" s="229"/>
      <c r="Q343" s="229"/>
      <c r="R343" s="229"/>
      <c r="S343" s="229"/>
      <c r="T343" s="229"/>
      <c r="U343" s="229"/>
      <c r="V343" s="229"/>
      <c r="W343" s="229"/>
      <c r="X343" s="229"/>
      <c r="Y343" s="229"/>
      <c r="Z343" s="229"/>
      <c r="AA343" s="229"/>
      <c r="AB343" s="229"/>
      <c r="AC343" s="229"/>
      <c r="AD343" s="229"/>
      <c r="AE343" s="229"/>
      <c r="AF343" s="229"/>
      <c r="AG343" s="229"/>
      <c r="AH343" s="229"/>
      <c r="AI343" s="229"/>
    </row>
    <row r="344" spans="2:35">
      <c r="B344" s="253"/>
      <c r="C344" s="254"/>
      <c r="D344" s="254"/>
      <c r="E344" s="254"/>
      <c r="F344" s="358"/>
      <c r="G344" s="253"/>
      <c r="I344" s="229"/>
      <c r="J344" s="229"/>
      <c r="K344" s="229"/>
      <c r="L344" s="229"/>
      <c r="M344" s="229"/>
      <c r="N344" s="229"/>
      <c r="O344" s="229"/>
      <c r="P344" s="229"/>
      <c r="Q344" s="229"/>
      <c r="R344" s="229"/>
      <c r="S344" s="229"/>
      <c r="T344" s="229"/>
      <c r="U344" s="229"/>
      <c r="V344" s="229"/>
      <c r="W344" s="229"/>
      <c r="X344" s="229"/>
      <c r="Y344" s="229"/>
      <c r="Z344" s="229"/>
      <c r="AA344" s="229"/>
      <c r="AB344" s="229"/>
      <c r="AC344" s="229"/>
      <c r="AD344" s="229"/>
      <c r="AE344" s="229"/>
      <c r="AF344" s="229"/>
      <c r="AG344" s="229"/>
      <c r="AH344" s="229"/>
      <c r="AI344" s="229"/>
    </row>
    <row r="345" spans="2:35">
      <c r="B345" s="253"/>
      <c r="C345" s="254"/>
      <c r="D345" s="254"/>
      <c r="E345" s="254"/>
      <c r="F345" s="358"/>
      <c r="G345" s="253"/>
      <c r="I345" s="229"/>
      <c r="J345" s="229"/>
      <c r="K345" s="229"/>
      <c r="L345" s="229"/>
      <c r="M345" s="229"/>
      <c r="N345" s="229"/>
      <c r="O345" s="229"/>
      <c r="P345" s="229"/>
      <c r="Q345" s="229"/>
      <c r="R345" s="229"/>
      <c r="S345" s="229"/>
      <c r="T345" s="229"/>
      <c r="U345" s="229"/>
      <c r="V345" s="229"/>
      <c r="W345" s="229"/>
      <c r="X345" s="229"/>
      <c r="Y345" s="229"/>
      <c r="Z345" s="229"/>
      <c r="AA345" s="229"/>
      <c r="AB345" s="229"/>
      <c r="AC345" s="229"/>
      <c r="AD345" s="229"/>
      <c r="AE345" s="229"/>
      <c r="AF345" s="229"/>
      <c r="AG345" s="229"/>
      <c r="AH345" s="229"/>
      <c r="AI345" s="229"/>
    </row>
    <row r="346" spans="2:35">
      <c r="B346" s="253"/>
      <c r="C346" s="254"/>
      <c r="D346" s="254"/>
      <c r="E346" s="254"/>
      <c r="F346" s="358"/>
      <c r="G346" s="253"/>
      <c r="I346" s="229"/>
      <c r="J346" s="229"/>
      <c r="K346" s="229"/>
      <c r="L346" s="229"/>
      <c r="M346" s="229"/>
      <c r="N346" s="229"/>
      <c r="O346" s="229"/>
      <c r="P346" s="229"/>
      <c r="Q346" s="229"/>
      <c r="R346" s="229"/>
      <c r="S346" s="229"/>
      <c r="T346" s="229"/>
      <c r="U346" s="229"/>
      <c r="V346" s="229"/>
      <c r="W346" s="229"/>
      <c r="X346" s="229"/>
      <c r="Y346" s="229"/>
      <c r="Z346" s="229"/>
      <c r="AA346" s="229"/>
      <c r="AB346" s="229"/>
      <c r="AC346" s="229"/>
      <c r="AD346" s="229"/>
      <c r="AE346" s="229"/>
      <c r="AF346" s="229"/>
      <c r="AG346" s="229"/>
      <c r="AH346" s="229"/>
      <c r="AI346" s="229"/>
    </row>
    <row r="347" spans="2:35">
      <c r="B347" s="253"/>
      <c r="C347" s="254"/>
      <c r="D347" s="254"/>
      <c r="E347" s="254"/>
      <c r="F347" s="358"/>
      <c r="G347" s="253"/>
      <c r="I347" s="229"/>
      <c r="J347" s="229"/>
      <c r="K347" s="229"/>
      <c r="L347" s="229"/>
      <c r="M347" s="229"/>
      <c r="N347" s="229"/>
      <c r="O347" s="229"/>
      <c r="P347" s="229"/>
      <c r="Q347" s="229"/>
      <c r="R347" s="229"/>
      <c r="S347" s="229"/>
      <c r="T347" s="229"/>
      <c r="U347" s="229"/>
      <c r="V347" s="229"/>
      <c r="W347" s="229"/>
      <c r="X347" s="229"/>
      <c r="Y347" s="229"/>
      <c r="Z347" s="229"/>
      <c r="AA347" s="229"/>
      <c r="AB347" s="229"/>
      <c r="AC347" s="229"/>
      <c r="AD347" s="229"/>
      <c r="AE347" s="229"/>
      <c r="AF347" s="229"/>
      <c r="AG347" s="229"/>
      <c r="AH347" s="229"/>
      <c r="AI347" s="229"/>
    </row>
    <row r="348" spans="2:35">
      <c r="B348" s="253"/>
      <c r="C348" s="254"/>
      <c r="D348" s="254"/>
      <c r="E348" s="254"/>
      <c r="F348" s="358"/>
      <c r="G348" s="253"/>
      <c r="I348" s="229"/>
      <c r="J348" s="229"/>
      <c r="K348" s="229"/>
      <c r="L348" s="229"/>
      <c r="M348" s="229"/>
      <c r="N348" s="229"/>
      <c r="O348" s="229"/>
      <c r="P348" s="229"/>
      <c r="Q348" s="229"/>
      <c r="R348" s="229"/>
      <c r="S348" s="229"/>
      <c r="T348" s="229"/>
      <c r="U348" s="229"/>
      <c r="V348" s="229"/>
      <c r="W348" s="229"/>
      <c r="X348" s="229"/>
      <c r="Y348" s="229"/>
      <c r="Z348" s="229"/>
      <c r="AA348" s="229"/>
      <c r="AB348" s="229"/>
      <c r="AC348" s="229"/>
      <c r="AD348" s="229"/>
      <c r="AE348" s="229"/>
      <c r="AF348" s="229"/>
      <c r="AG348" s="229"/>
      <c r="AH348" s="229"/>
      <c r="AI348" s="229"/>
    </row>
    <row r="349" spans="2:35">
      <c r="B349" s="253"/>
      <c r="C349" s="254"/>
      <c r="D349" s="254"/>
      <c r="E349" s="254"/>
      <c r="F349" s="358"/>
      <c r="G349" s="253"/>
      <c r="I349" s="229"/>
      <c r="J349" s="229"/>
      <c r="K349" s="229"/>
      <c r="L349" s="229"/>
      <c r="M349" s="229"/>
      <c r="N349" s="229"/>
      <c r="O349" s="229"/>
      <c r="P349" s="229"/>
      <c r="Q349" s="229"/>
      <c r="R349" s="229"/>
      <c r="S349" s="229"/>
      <c r="T349" s="229"/>
      <c r="U349" s="229"/>
      <c r="V349" s="229"/>
      <c r="W349" s="229"/>
      <c r="X349" s="229"/>
      <c r="Y349" s="229"/>
      <c r="Z349" s="229"/>
      <c r="AA349" s="229"/>
      <c r="AB349" s="229"/>
      <c r="AC349" s="229"/>
      <c r="AD349" s="229"/>
      <c r="AE349" s="229"/>
      <c r="AF349" s="229"/>
      <c r="AG349" s="229"/>
      <c r="AH349" s="229"/>
      <c r="AI349" s="229"/>
    </row>
    <row r="350" spans="2:35">
      <c r="B350" s="253"/>
      <c r="C350" s="254"/>
      <c r="D350" s="254"/>
      <c r="E350" s="254"/>
      <c r="F350" s="358"/>
      <c r="G350" s="253"/>
      <c r="I350" s="229"/>
      <c r="J350" s="229"/>
      <c r="K350" s="229"/>
      <c r="L350" s="229"/>
      <c r="M350" s="229"/>
      <c r="N350" s="229"/>
      <c r="O350" s="229"/>
      <c r="P350" s="229"/>
      <c r="Q350" s="229"/>
      <c r="R350" s="229"/>
      <c r="S350" s="229"/>
      <c r="T350" s="229"/>
      <c r="U350" s="229"/>
      <c r="V350" s="229"/>
      <c r="W350" s="229"/>
      <c r="X350" s="229"/>
      <c r="Y350" s="229"/>
      <c r="Z350" s="229"/>
      <c r="AA350" s="229"/>
      <c r="AB350" s="229"/>
      <c r="AC350" s="229"/>
      <c r="AD350" s="229"/>
      <c r="AE350" s="229"/>
      <c r="AF350" s="229"/>
      <c r="AG350" s="229"/>
      <c r="AH350" s="229"/>
      <c r="AI350" s="229"/>
    </row>
    <row r="351" spans="2:35">
      <c r="B351" s="253"/>
      <c r="C351" s="254"/>
      <c r="D351" s="254"/>
      <c r="E351" s="254"/>
      <c r="F351" s="358"/>
      <c r="G351" s="253"/>
      <c r="I351" s="229"/>
      <c r="J351" s="229"/>
      <c r="K351" s="229"/>
      <c r="L351" s="229"/>
      <c r="M351" s="229"/>
      <c r="N351" s="229"/>
      <c r="O351" s="229"/>
      <c r="P351" s="229"/>
      <c r="Q351" s="229"/>
      <c r="R351" s="229"/>
      <c r="S351" s="229"/>
      <c r="T351" s="229"/>
      <c r="U351" s="229"/>
      <c r="V351" s="229"/>
      <c r="W351" s="229"/>
      <c r="X351" s="229"/>
      <c r="Y351" s="229"/>
      <c r="Z351" s="229"/>
      <c r="AA351" s="229"/>
      <c r="AB351" s="229"/>
      <c r="AC351" s="229"/>
      <c r="AD351" s="229"/>
      <c r="AE351" s="229"/>
      <c r="AF351" s="229"/>
      <c r="AG351" s="229"/>
      <c r="AH351" s="229"/>
      <c r="AI351" s="229"/>
    </row>
    <row r="352" spans="2:35">
      <c r="B352" s="253"/>
      <c r="C352" s="254"/>
      <c r="D352" s="254"/>
      <c r="E352" s="254"/>
      <c r="F352" s="358"/>
      <c r="G352" s="253"/>
      <c r="I352" s="229"/>
      <c r="J352" s="229"/>
      <c r="K352" s="229"/>
      <c r="L352" s="229"/>
      <c r="M352" s="229"/>
      <c r="N352" s="229"/>
      <c r="O352" s="229"/>
      <c r="P352" s="229"/>
      <c r="Q352" s="229"/>
      <c r="R352" s="229"/>
      <c r="S352" s="229"/>
      <c r="T352" s="229"/>
      <c r="U352" s="229"/>
      <c r="V352" s="229"/>
      <c r="W352" s="229"/>
      <c r="X352" s="229"/>
      <c r="Y352" s="229"/>
      <c r="Z352" s="229"/>
      <c r="AA352" s="229"/>
      <c r="AB352" s="229"/>
      <c r="AC352" s="229"/>
      <c r="AD352" s="229"/>
      <c r="AE352" s="229"/>
      <c r="AF352" s="229"/>
      <c r="AG352" s="229"/>
      <c r="AH352" s="229"/>
      <c r="AI352" s="229"/>
    </row>
    <row r="353" spans="2:35">
      <c r="B353" s="253"/>
      <c r="C353" s="254"/>
      <c r="D353" s="254"/>
      <c r="E353" s="254"/>
      <c r="F353" s="358"/>
      <c r="G353" s="253"/>
      <c r="I353" s="229"/>
      <c r="J353" s="229"/>
      <c r="K353" s="229"/>
      <c r="L353" s="229"/>
      <c r="M353" s="229"/>
      <c r="N353" s="229"/>
      <c r="O353" s="229"/>
      <c r="P353" s="229"/>
      <c r="Q353" s="229"/>
      <c r="R353" s="229"/>
      <c r="S353" s="229"/>
      <c r="T353" s="229"/>
      <c r="U353" s="229"/>
      <c r="V353" s="229"/>
      <c r="W353" s="229"/>
      <c r="X353" s="229"/>
      <c r="Y353" s="229"/>
      <c r="Z353" s="229"/>
      <c r="AA353" s="229"/>
      <c r="AB353" s="229"/>
      <c r="AC353" s="229"/>
      <c r="AD353" s="229"/>
      <c r="AE353" s="229"/>
      <c r="AF353" s="229"/>
      <c r="AG353" s="229"/>
      <c r="AH353" s="229"/>
      <c r="AI353" s="229"/>
    </row>
    <row r="354" spans="2:35">
      <c r="B354" s="253"/>
      <c r="C354" s="254"/>
      <c r="D354" s="254"/>
      <c r="E354" s="254"/>
      <c r="F354" s="358"/>
      <c r="G354" s="253"/>
      <c r="I354" s="229"/>
      <c r="J354" s="229"/>
      <c r="K354" s="229"/>
      <c r="L354" s="229"/>
      <c r="M354" s="229"/>
      <c r="N354" s="229"/>
      <c r="O354" s="229"/>
      <c r="P354" s="229"/>
      <c r="Q354" s="229"/>
      <c r="R354" s="229"/>
      <c r="S354" s="229"/>
      <c r="T354" s="229"/>
      <c r="U354" s="229"/>
      <c r="V354" s="229"/>
      <c r="W354" s="229"/>
      <c r="X354" s="229"/>
      <c r="Y354" s="229"/>
      <c r="Z354" s="229"/>
      <c r="AA354" s="229"/>
      <c r="AB354" s="229"/>
      <c r="AC354" s="229"/>
      <c r="AD354" s="229"/>
      <c r="AE354" s="229"/>
      <c r="AF354" s="229"/>
      <c r="AG354" s="229"/>
      <c r="AH354" s="229"/>
      <c r="AI354" s="229"/>
    </row>
    <row r="355" spans="2:35">
      <c r="B355" s="253"/>
      <c r="C355" s="254"/>
      <c r="D355" s="254"/>
      <c r="E355" s="254"/>
      <c r="F355" s="358"/>
      <c r="G355" s="253"/>
      <c r="I355" s="229"/>
      <c r="J355" s="229"/>
      <c r="K355" s="229"/>
      <c r="L355" s="229"/>
      <c r="M355" s="229"/>
      <c r="N355" s="229"/>
      <c r="O355" s="229"/>
      <c r="P355" s="229"/>
      <c r="Q355" s="229"/>
      <c r="R355" s="229"/>
      <c r="S355" s="229"/>
      <c r="T355" s="229"/>
      <c r="U355" s="229"/>
      <c r="V355" s="229"/>
      <c r="W355" s="229"/>
      <c r="X355" s="229"/>
      <c r="Y355" s="229"/>
      <c r="Z355" s="229"/>
      <c r="AA355" s="229"/>
      <c r="AB355" s="229"/>
      <c r="AC355" s="229"/>
      <c r="AD355" s="229"/>
      <c r="AE355" s="229"/>
      <c r="AF355" s="229"/>
      <c r="AG355" s="229"/>
      <c r="AH355" s="229"/>
      <c r="AI355" s="229"/>
    </row>
    <row r="356" spans="2:35">
      <c r="B356" s="253"/>
      <c r="C356" s="254"/>
      <c r="D356" s="254"/>
      <c r="E356" s="254"/>
      <c r="F356" s="358"/>
      <c r="G356" s="253"/>
      <c r="I356" s="229"/>
      <c r="J356" s="229"/>
      <c r="K356" s="229"/>
      <c r="L356" s="229"/>
      <c r="M356" s="229"/>
      <c r="N356" s="229"/>
      <c r="O356" s="229"/>
      <c r="P356" s="229"/>
      <c r="Q356" s="229"/>
      <c r="R356" s="229"/>
      <c r="S356" s="229"/>
      <c r="T356" s="229"/>
      <c r="U356" s="229"/>
      <c r="V356" s="229"/>
      <c r="W356" s="229"/>
      <c r="X356" s="229"/>
      <c r="Y356" s="229"/>
      <c r="Z356" s="229"/>
      <c r="AA356" s="229"/>
      <c r="AB356" s="229"/>
      <c r="AC356" s="229"/>
      <c r="AD356" s="229"/>
      <c r="AE356" s="229"/>
      <c r="AF356" s="229"/>
      <c r="AG356" s="229"/>
      <c r="AH356" s="229"/>
      <c r="AI356" s="229"/>
    </row>
    <row r="357" spans="2:35">
      <c r="B357" s="253"/>
      <c r="C357" s="254"/>
      <c r="D357" s="254"/>
      <c r="E357" s="254"/>
      <c r="F357" s="358"/>
      <c r="G357" s="253"/>
      <c r="I357" s="229"/>
      <c r="J357" s="229"/>
      <c r="K357" s="229"/>
      <c r="L357" s="229"/>
      <c r="M357" s="229"/>
      <c r="N357" s="229"/>
      <c r="O357" s="229"/>
      <c r="P357" s="229"/>
      <c r="Q357" s="229"/>
      <c r="R357" s="229"/>
      <c r="S357" s="229"/>
      <c r="T357" s="229"/>
      <c r="U357" s="229"/>
      <c r="V357" s="229"/>
      <c r="W357" s="229"/>
      <c r="X357" s="229"/>
      <c r="Y357" s="229"/>
      <c r="Z357" s="229"/>
      <c r="AA357" s="229"/>
      <c r="AB357" s="229"/>
      <c r="AC357" s="229"/>
      <c r="AD357" s="229"/>
      <c r="AE357" s="229"/>
      <c r="AF357" s="229"/>
      <c r="AG357" s="229"/>
      <c r="AH357" s="229"/>
      <c r="AI357" s="229"/>
    </row>
    <row r="358" spans="2:35">
      <c r="B358" s="253"/>
      <c r="C358" s="254"/>
      <c r="D358" s="254"/>
      <c r="E358" s="254"/>
      <c r="F358" s="358"/>
      <c r="G358" s="253"/>
      <c r="I358" s="229"/>
      <c r="J358" s="229"/>
      <c r="K358" s="229"/>
      <c r="L358" s="229"/>
      <c r="M358" s="229"/>
      <c r="N358" s="229"/>
      <c r="O358" s="229"/>
      <c r="P358" s="229"/>
      <c r="Q358" s="229"/>
      <c r="R358" s="229"/>
      <c r="S358" s="229"/>
      <c r="T358" s="229"/>
      <c r="U358" s="229"/>
      <c r="V358" s="229"/>
      <c r="W358" s="229"/>
      <c r="X358" s="229"/>
      <c r="Y358" s="229"/>
      <c r="Z358" s="229"/>
      <c r="AA358" s="229"/>
      <c r="AB358" s="229"/>
      <c r="AC358" s="229"/>
      <c r="AD358" s="229"/>
      <c r="AE358" s="229"/>
      <c r="AF358" s="229"/>
      <c r="AG358" s="229"/>
      <c r="AH358" s="229"/>
      <c r="AI358" s="229"/>
    </row>
    <row r="359" spans="2:35">
      <c r="B359" s="253"/>
      <c r="C359" s="254"/>
      <c r="D359" s="254"/>
      <c r="E359" s="254"/>
      <c r="F359" s="358"/>
      <c r="G359" s="253"/>
      <c r="I359" s="229"/>
      <c r="J359" s="229"/>
      <c r="K359" s="229"/>
      <c r="L359" s="229"/>
      <c r="M359" s="229"/>
      <c r="N359" s="229"/>
      <c r="O359" s="229"/>
      <c r="P359" s="229"/>
      <c r="Q359" s="229"/>
      <c r="R359" s="229"/>
      <c r="S359" s="229"/>
      <c r="T359" s="229"/>
      <c r="U359" s="229"/>
      <c r="V359" s="229"/>
      <c r="W359" s="229"/>
      <c r="X359" s="229"/>
      <c r="Y359" s="229"/>
      <c r="Z359" s="229"/>
      <c r="AA359" s="229"/>
      <c r="AB359" s="229"/>
      <c r="AC359" s="229"/>
      <c r="AD359" s="229"/>
      <c r="AE359" s="229"/>
      <c r="AF359" s="229"/>
      <c r="AG359" s="229"/>
      <c r="AH359" s="229"/>
      <c r="AI359" s="229"/>
    </row>
    <row r="360" spans="2:35">
      <c r="B360" s="253"/>
      <c r="C360" s="254"/>
      <c r="D360" s="254"/>
      <c r="E360" s="254"/>
      <c r="F360" s="358"/>
      <c r="G360" s="253"/>
      <c r="I360" s="229"/>
      <c r="J360" s="229"/>
      <c r="K360" s="229"/>
      <c r="L360" s="229"/>
      <c r="M360" s="229"/>
      <c r="N360" s="229"/>
      <c r="O360" s="229"/>
      <c r="P360" s="229"/>
      <c r="Q360" s="229"/>
      <c r="R360" s="229"/>
      <c r="S360" s="229"/>
      <c r="T360" s="229"/>
      <c r="U360" s="229"/>
      <c r="V360" s="229"/>
      <c r="W360" s="229"/>
      <c r="X360" s="229"/>
      <c r="Y360" s="229"/>
      <c r="Z360" s="229"/>
      <c r="AA360" s="229"/>
      <c r="AB360" s="229"/>
      <c r="AC360" s="229"/>
      <c r="AD360" s="229"/>
      <c r="AE360" s="229"/>
      <c r="AF360" s="229"/>
      <c r="AG360" s="229"/>
      <c r="AH360" s="229"/>
      <c r="AI360" s="229"/>
    </row>
    <row r="361" spans="2:35">
      <c r="B361" s="253"/>
      <c r="C361" s="254"/>
      <c r="D361" s="254"/>
      <c r="E361" s="254"/>
      <c r="F361" s="358"/>
      <c r="G361" s="253"/>
      <c r="I361" s="229"/>
      <c r="J361" s="229"/>
      <c r="K361" s="229"/>
      <c r="L361" s="229"/>
      <c r="M361" s="229"/>
      <c r="N361" s="229"/>
      <c r="O361" s="229"/>
      <c r="P361" s="229"/>
      <c r="Q361" s="229"/>
      <c r="R361" s="229"/>
      <c r="S361" s="229"/>
      <c r="T361" s="229"/>
      <c r="U361" s="229"/>
      <c r="V361" s="229"/>
      <c r="W361" s="229"/>
      <c r="X361" s="229"/>
      <c r="Y361" s="229"/>
      <c r="Z361" s="229"/>
      <c r="AA361" s="229"/>
      <c r="AB361" s="229"/>
      <c r="AC361" s="229"/>
      <c r="AD361" s="229"/>
      <c r="AE361" s="229"/>
      <c r="AF361" s="229"/>
      <c r="AG361" s="229"/>
      <c r="AH361" s="229"/>
      <c r="AI361" s="229"/>
    </row>
    <row r="362" spans="2:35">
      <c r="B362" s="253"/>
      <c r="C362" s="254"/>
      <c r="D362" s="254"/>
      <c r="E362" s="254"/>
      <c r="F362" s="358"/>
      <c r="G362" s="253"/>
      <c r="I362" s="229"/>
      <c r="J362" s="229"/>
      <c r="K362" s="229"/>
      <c r="L362" s="229"/>
      <c r="M362" s="229"/>
      <c r="N362" s="229"/>
      <c r="O362" s="229"/>
      <c r="P362" s="229"/>
      <c r="Q362" s="229"/>
      <c r="R362" s="229"/>
      <c r="S362" s="229"/>
      <c r="T362" s="229"/>
      <c r="U362" s="229"/>
      <c r="V362" s="229"/>
      <c r="W362" s="229"/>
      <c r="X362" s="229"/>
      <c r="Y362" s="229"/>
      <c r="Z362" s="229"/>
      <c r="AA362" s="229"/>
      <c r="AB362" s="229"/>
      <c r="AC362" s="229"/>
      <c r="AD362" s="229"/>
      <c r="AE362" s="229"/>
      <c r="AF362" s="229"/>
      <c r="AG362" s="229"/>
      <c r="AH362" s="229"/>
      <c r="AI362" s="229"/>
    </row>
    <row r="363" spans="2:35">
      <c r="B363" s="253"/>
      <c r="C363" s="254"/>
      <c r="D363" s="254"/>
      <c r="E363" s="254"/>
      <c r="F363" s="358"/>
      <c r="G363" s="253"/>
      <c r="I363" s="229"/>
      <c r="J363" s="229"/>
      <c r="K363" s="229"/>
      <c r="L363" s="229"/>
      <c r="M363" s="229"/>
      <c r="N363" s="229"/>
      <c r="O363" s="229"/>
      <c r="P363" s="229"/>
      <c r="Q363" s="229"/>
      <c r="R363" s="229"/>
      <c r="S363" s="229"/>
      <c r="T363" s="229"/>
      <c r="U363" s="229"/>
      <c r="V363" s="229"/>
      <c r="W363" s="229"/>
      <c r="X363" s="229"/>
      <c r="Y363" s="229"/>
      <c r="Z363" s="229"/>
      <c r="AA363" s="229"/>
      <c r="AB363" s="229"/>
      <c r="AC363" s="229"/>
      <c r="AD363" s="229"/>
      <c r="AE363" s="229"/>
      <c r="AF363" s="229"/>
      <c r="AG363" s="229"/>
      <c r="AH363" s="229"/>
      <c r="AI363" s="229"/>
    </row>
    <row r="364" spans="2:35">
      <c r="I364" s="229"/>
      <c r="J364" s="229"/>
      <c r="K364" s="229"/>
      <c r="L364" s="229"/>
      <c r="M364" s="229"/>
      <c r="N364" s="229"/>
      <c r="O364" s="229"/>
      <c r="P364" s="229"/>
      <c r="Q364" s="229"/>
      <c r="R364" s="229"/>
      <c r="S364" s="229"/>
      <c r="T364" s="229"/>
      <c r="U364" s="229"/>
      <c r="V364" s="229"/>
      <c r="W364" s="229"/>
      <c r="X364" s="229"/>
      <c r="Y364" s="229"/>
      <c r="Z364" s="229"/>
      <c r="AA364" s="229"/>
      <c r="AB364" s="229"/>
      <c r="AC364" s="229"/>
      <c r="AD364" s="229"/>
      <c r="AE364" s="229"/>
      <c r="AF364" s="229"/>
      <c r="AG364" s="229"/>
      <c r="AH364" s="229"/>
      <c r="AI364" s="229"/>
    </row>
    <row r="365" spans="2:35">
      <c r="I365" s="229"/>
      <c r="J365" s="229"/>
      <c r="K365" s="229"/>
      <c r="L365" s="229"/>
      <c r="M365" s="229"/>
      <c r="N365" s="229"/>
      <c r="O365" s="229"/>
      <c r="P365" s="229"/>
      <c r="Q365" s="229"/>
      <c r="R365" s="229"/>
      <c r="S365" s="229"/>
      <c r="T365" s="229"/>
      <c r="U365" s="229"/>
      <c r="V365" s="229"/>
      <c r="W365" s="229"/>
      <c r="X365" s="229"/>
      <c r="Y365" s="229"/>
      <c r="Z365" s="229"/>
      <c r="AA365" s="229"/>
      <c r="AB365" s="229"/>
      <c r="AC365" s="229"/>
      <c r="AD365" s="229"/>
      <c r="AE365" s="229"/>
      <c r="AF365" s="229"/>
      <c r="AG365" s="229"/>
      <c r="AH365" s="229"/>
      <c r="AI365" s="229"/>
    </row>
    <row r="366" spans="2:35">
      <c r="I366" s="229"/>
      <c r="J366" s="229"/>
      <c r="K366" s="229"/>
      <c r="L366" s="229"/>
      <c r="M366" s="229"/>
      <c r="N366" s="229"/>
      <c r="O366" s="229"/>
      <c r="P366" s="229"/>
      <c r="Q366" s="229"/>
      <c r="R366" s="229"/>
      <c r="S366" s="229"/>
      <c r="T366" s="229"/>
      <c r="U366" s="229"/>
      <c r="V366" s="229"/>
      <c r="W366" s="229"/>
      <c r="X366" s="229"/>
      <c r="Y366" s="229"/>
      <c r="Z366" s="229"/>
      <c r="AA366" s="229"/>
      <c r="AB366" s="229"/>
      <c r="AC366" s="229"/>
      <c r="AD366" s="229"/>
      <c r="AE366" s="229"/>
      <c r="AF366" s="229"/>
      <c r="AG366" s="229"/>
      <c r="AH366" s="229"/>
      <c r="AI366" s="229"/>
    </row>
    <row r="367" spans="2:35">
      <c r="I367" s="229"/>
      <c r="J367" s="229"/>
      <c r="K367" s="229"/>
      <c r="L367" s="229"/>
      <c r="M367" s="229"/>
      <c r="N367" s="229"/>
      <c r="O367" s="229"/>
      <c r="P367" s="229"/>
      <c r="Q367" s="229"/>
      <c r="R367" s="229"/>
      <c r="S367" s="229"/>
      <c r="T367" s="229"/>
      <c r="U367" s="229"/>
      <c r="V367" s="229"/>
      <c r="W367" s="229"/>
      <c r="X367" s="229"/>
      <c r="Y367" s="229"/>
      <c r="Z367" s="229"/>
      <c r="AA367" s="229"/>
      <c r="AB367" s="229"/>
      <c r="AC367" s="229"/>
      <c r="AD367" s="229"/>
      <c r="AE367" s="229"/>
      <c r="AF367" s="229"/>
      <c r="AG367" s="229"/>
      <c r="AH367" s="229"/>
      <c r="AI367" s="229"/>
    </row>
    <row r="368" spans="2:35">
      <c r="I368" s="229"/>
      <c r="J368" s="229"/>
      <c r="K368" s="229"/>
      <c r="L368" s="229"/>
      <c r="M368" s="229"/>
      <c r="N368" s="229"/>
      <c r="O368" s="229"/>
      <c r="P368" s="229"/>
      <c r="Q368" s="229"/>
      <c r="R368" s="229"/>
      <c r="S368" s="229"/>
      <c r="T368" s="229"/>
      <c r="U368" s="229"/>
      <c r="V368" s="229"/>
      <c r="W368" s="229"/>
      <c r="X368" s="229"/>
      <c r="Y368" s="229"/>
      <c r="Z368" s="229"/>
      <c r="AA368" s="229"/>
      <c r="AB368" s="229"/>
      <c r="AC368" s="229"/>
      <c r="AD368" s="229"/>
      <c r="AE368" s="229"/>
      <c r="AF368" s="229"/>
      <c r="AG368" s="229"/>
      <c r="AH368" s="229"/>
      <c r="AI368" s="229"/>
    </row>
    <row r="369" spans="9:35">
      <c r="I369" s="229"/>
      <c r="J369" s="229"/>
      <c r="K369" s="229"/>
      <c r="L369" s="229"/>
      <c r="M369" s="229"/>
      <c r="N369" s="229"/>
      <c r="O369" s="229"/>
      <c r="P369" s="229"/>
      <c r="Q369" s="229"/>
      <c r="R369" s="229"/>
      <c r="S369" s="229"/>
      <c r="T369" s="229"/>
      <c r="U369" s="229"/>
      <c r="V369" s="229"/>
      <c r="W369" s="229"/>
      <c r="X369" s="229"/>
      <c r="Y369" s="229"/>
      <c r="Z369" s="229"/>
      <c r="AA369" s="229"/>
      <c r="AB369" s="229"/>
      <c r="AC369" s="229"/>
      <c r="AD369" s="229"/>
      <c r="AE369" s="229"/>
      <c r="AF369" s="229"/>
      <c r="AG369" s="229"/>
      <c r="AH369" s="229"/>
      <c r="AI369" s="229"/>
    </row>
    <row r="370" spans="9:35">
      <c r="I370" s="229"/>
      <c r="J370" s="229"/>
      <c r="K370" s="229"/>
      <c r="L370" s="229"/>
      <c r="M370" s="229"/>
      <c r="N370" s="229"/>
      <c r="O370" s="229"/>
      <c r="P370" s="229"/>
      <c r="Q370" s="229"/>
      <c r="R370" s="229"/>
      <c r="S370" s="229"/>
      <c r="T370" s="229"/>
      <c r="U370" s="229"/>
      <c r="V370" s="229"/>
      <c r="W370" s="229"/>
      <c r="X370" s="229"/>
      <c r="Y370" s="229"/>
      <c r="Z370" s="229"/>
      <c r="AA370" s="229"/>
      <c r="AB370" s="229"/>
      <c r="AC370" s="229"/>
      <c r="AD370" s="229"/>
      <c r="AE370" s="229"/>
      <c r="AF370" s="229"/>
      <c r="AG370" s="229"/>
      <c r="AH370" s="229"/>
      <c r="AI370" s="229"/>
    </row>
    <row r="371" spans="9:35">
      <c r="I371" s="229"/>
      <c r="J371" s="229"/>
      <c r="K371" s="229"/>
      <c r="L371" s="229"/>
      <c r="M371" s="229"/>
      <c r="N371" s="229"/>
      <c r="O371" s="229"/>
      <c r="P371" s="229"/>
      <c r="Q371" s="229"/>
      <c r="R371" s="229"/>
      <c r="S371" s="229"/>
      <c r="T371" s="229"/>
      <c r="U371" s="229"/>
      <c r="V371" s="229"/>
      <c r="W371" s="229"/>
      <c r="X371" s="229"/>
      <c r="Y371" s="229"/>
      <c r="Z371" s="229"/>
      <c r="AA371" s="229"/>
      <c r="AB371" s="229"/>
      <c r="AC371" s="229"/>
      <c r="AD371" s="229"/>
      <c r="AE371" s="229"/>
      <c r="AF371" s="229"/>
      <c r="AG371" s="229"/>
      <c r="AH371" s="229"/>
      <c r="AI371" s="229"/>
    </row>
    <row r="372" spans="9:35">
      <c r="I372" s="229"/>
      <c r="J372" s="229"/>
      <c r="K372" s="229"/>
      <c r="L372" s="229"/>
      <c r="M372" s="229"/>
      <c r="N372" s="229"/>
      <c r="O372" s="229"/>
      <c r="P372" s="229"/>
      <c r="Q372" s="229"/>
      <c r="R372" s="229"/>
      <c r="S372" s="229"/>
      <c r="T372" s="229"/>
      <c r="U372" s="229"/>
      <c r="V372" s="229"/>
      <c r="W372" s="229"/>
      <c r="X372" s="229"/>
      <c r="Y372" s="229"/>
      <c r="Z372" s="229"/>
      <c r="AA372" s="229"/>
      <c r="AB372" s="229"/>
      <c r="AC372" s="229"/>
      <c r="AD372" s="229"/>
      <c r="AE372" s="229"/>
      <c r="AF372" s="229"/>
      <c r="AG372" s="229"/>
      <c r="AH372" s="229"/>
      <c r="AI372" s="229"/>
    </row>
    <row r="373" spans="9:35">
      <c r="I373" s="229"/>
      <c r="J373" s="229"/>
      <c r="K373" s="229"/>
      <c r="L373" s="229"/>
      <c r="M373" s="229"/>
      <c r="N373" s="229"/>
      <c r="O373" s="229"/>
      <c r="P373" s="229"/>
      <c r="Q373" s="229"/>
      <c r="R373" s="229"/>
      <c r="S373" s="229"/>
      <c r="T373" s="229"/>
      <c r="U373" s="229"/>
      <c r="V373" s="229"/>
      <c r="W373" s="229"/>
      <c r="X373" s="229"/>
      <c r="Y373" s="229"/>
      <c r="Z373" s="229"/>
      <c r="AA373" s="229"/>
      <c r="AB373" s="229"/>
      <c r="AC373" s="229"/>
      <c r="AD373" s="229"/>
      <c r="AE373" s="229"/>
      <c r="AF373" s="229"/>
      <c r="AG373" s="229"/>
      <c r="AH373" s="229"/>
      <c r="AI373" s="229"/>
    </row>
    <row r="374" spans="9:35">
      <c r="I374" s="229"/>
      <c r="J374" s="229"/>
      <c r="K374" s="229"/>
      <c r="L374" s="229"/>
      <c r="M374" s="229"/>
      <c r="N374" s="229"/>
      <c r="O374" s="229"/>
      <c r="P374" s="229"/>
      <c r="Q374" s="229"/>
      <c r="R374" s="229"/>
      <c r="S374" s="229"/>
      <c r="T374" s="229"/>
      <c r="U374" s="229"/>
      <c r="V374" s="229"/>
      <c r="W374" s="229"/>
      <c r="X374" s="229"/>
      <c r="Y374" s="229"/>
      <c r="Z374" s="229"/>
      <c r="AA374" s="229"/>
      <c r="AB374" s="229"/>
      <c r="AC374" s="229"/>
      <c r="AD374" s="229"/>
      <c r="AE374" s="229"/>
      <c r="AF374" s="229"/>
      <c r="AG374" s="229"/>
      <c r="AH374" s="229"/>
      <c r="AI374" s="229"/>
    </row>
    <row r="375" spans="9:35">
      <c r="I375" s="229"/>
      <c r="J375" s="229"/>
      <c r="K375" s="229"/>
      <c r="L375" s="229"/>
      <c r="M375" s="229"/>
      <c r="N375" s="229"/>
      <c r="O375" s="229"/>
      <c r="P375" s="229"/>
      <c r="Q375" s="229"/>
      <c r="R375" s="229"/>
      <c r="S375" s="229"/>
      <c r="T375" s="229"/>
      <c r="U375" s="229"/>
      <c r="V375" s="229"/>
      <c r="W375" s="229"/>
      <c r="X375" s="229"/>
      <c r="Y375" s="229"/>
      <c r="Z375" s="229"/>
      <c r="AA375" s="229"/>
      <c r="AB375" s="229"/>
      <c r="AC375" s="229"/>
      <c r="AD375" s="229"/>
      <c r="AE375" s="229"/>
      <c r="AF375" s="229"/>
      <c r="AG375" s="229"/>
      <c r="AH375" s="229"/>
      <c r="AI375" s="229"/>
    </row>
    <row r="376" spans="9:35">
      <c r="I376" s="229"/>
      <c r="J376" s="229"/>
      <c r="K376" s="229"/>
      <c r="L376" s="229"/>
      <c r="M376" s="229"/>
      <c r="N376" s="229"/>
      <c r="O376" s="229"/>
      <c r="P376" s="229"/>
      <c r="Q376" s="229"/>
      <c r="R376" s="229"/>
      <c r="S376" s="229"/>
      <c r="T376" s="229"/>
      <c r="U376" s="229"/>
      <c r="V376" s="229"/>
      <c r="W376" s="229"/>
      <c r="X376" s="229"/>
      <c r="Y376" s="229"/>
      <c r="Z376" s="229"/>
      <c r="AA376" s="229"/>
      <c r="AB376" s="229"/>
      <c r="AC376" s="229"/>
      <c r="AD376" s="229"/>
      <c r="AE376" s="229"/>
      <c r="AF376" s="229"/>
      <c r="AG376" s="229"/>
      <c r="AH376" s="229"/>
      <c r="AI376" s="229"/>
    </row>
    <row r="377" spans="9:35">
      <c r="I377" s="229"/>
      <c r="J377" s="229"/>
      <c r="K377" s="229"/>
      <c r="L377" s="229"/>
      <c r="M377" s="229"/>
      <c r="N377" s="229"/>
      <c r="O377" s="229"/>
      <c r="P377" s="229"/>
      <c r="Q377" s="229"/>
      <c r="R377" s="229"/>
      <c r="S377" s="229"/>
      <c r="T377" s="229"/>
      <c r="U377" s="229"/>
      <c r="V377" s="229"/>
      <c r="W377" s="229"/>
      <c r="X377" s="229"/>
      <c r="Y377" s="229"/>
      <c r="Z377" s="229"/>
      <c r="AA377" s="229"/>
      <c r="AB377" s="229"/>
      <c r="AC377" s="229"/>
      <c r="AD377" s="229"/>
      <c r="AE377" s="229"/>
      <c r="AF377" s="229"/>
      <c r="AG377" s="229"/>
      <c r="AH377" s="229"/>
      <c r="AI377" s="229"/>
    </row>
    <row r="378" spans="9:35">
      <c r="I378" s="229"/>
      <c r="J378" s="229"/>
      <c r="K378" s="229"/>
      <c r="L378" s="229"/>
      <c r="M378" s="229"/>
      <c r="N378" s="229"/>
      <c r="O378" s="229"/>
      <c r="P378" s="229"/>
      <c r="Q378" s="229"/>
      <c r="R378" s="229"/>
      <c r="S378" s="229"/>
      <c r="T378" s="229"/>
      <c r="U378" s="229"/>
      <c r="V378" s="229"/>
      <c r="W378" s="229"/>
      <c r="X378" s="229"/>
      <c r="Y378" s="229"/>
      <c r="Z378" s="229"/>
      <c r="AA378" s="229"/>
      <c r="AB378" s="229"/>
      <c r="AC378" s="229"/>
      <c r="AD378" s="229"/>
      <c r="AE378" s="229"/>
      <c r="AF378" s="229"/>
      <c r="AG378" s="229"/>
      <c r="AH378" s="229"/>
      <c r="AI378" s="229"/>
    </row>
    <row r="379" spans="9:35">
      <c r="I379" s="229"/>
      <c r="J379" s="229"/>
      <c r="K379" s="229"/>
      <c r="L379" s="229"/>
      <c r="M379" s="229"/>
      <c r="N379" s="229"/>
      <c r="O379" s="229"/>
      <c r="P379" s="229"/>
      <c r="Q379" s="229"/>
      <c r="R379" s="229"/>
      <c r="S379" s="229"/>
      <c r="T379" s="229"/>
      <c r="U379" s="229"/>
      <c r="V379" s="229"/>
      <c r="W379" s="229"/>
      <c r="X379" s="229"/>
      <c r="Y379" s="229"/>
      <c r="Z379" s="229"/>
      <c r="AA379" s="229"/>
      <c r="AB379" s="229"/>
      <c r="AC379" s="229"/>
      <c r="AD379" s="229"/>
      <c r="AE379" s="229"/>
      <c r="AF379" s="229"/>
      <c r="AG379" s="229"/>
      <c r="AH379" s="229"/>
      <c r="AI379" s="229"/>
    </row>
    <row r="380" spans="9:35">
      <c r="I380" s="229"/>
      <c r="J380" s="229"/>
      <c r="K380" s="229"/>
      <c r="L380" s="229"/>
      <c r="M380" s="229"/>
      <c r="N380" s="229"/>
      <c r="O380" s="229"/>
      <c r="P380" s="229"/>
      <c r="Q380" s="229"/>
      <c r="R380" s="229"/>
      <c r="S380" s="229"/>
      <c r="T380" s="229"/>
      <c r="U380" s="229"/>
      <c r="V380" s="229"/>
      <c r="W380" s="229"/>
      <c r="X380" s="229"/>
      <c r="Y380" s="229"/>
      <c r="Z380" s="229"/>
      <c r="AA380" s="229"/>
      <c r="AB380" s="229"/>
      <c r="AC380" s="229"/>
      <c r="AD380" s="229"/>
      <c r="AE380" s="229"/>
      <c r="AF380" s="229"/>
      <c r="AG380" s="229"/>
      <c r="AH380" s="229"/>
      <c r="AI380" s="229"/>
    </row>
    <row r="381" spans="9:35">
      <c r="I381" s="229"/>
      <c r="J381" s="229"/>
      <c r="K381" s="229"/>
      <c r="L381" s="229"/>
      <c r="M381" s="229"/>
      <c r="N381" s="229"/>
      <c r="O381" s="229"/>
      <c r="P381" s="229"/>
      <c r="Q381" s="229"/>
      <c r="R381" s="229"/>
      <c r="S381" s="229"/>
      <c r="T381" s="229"/>
      <c r="U381" s="229"/>
      <c r="V381" s="229"/>
      <c r="W381" s="229"/>
      <c r="X381" s="229"/>
      <c r="Y381" s="229"/>
      <c r="Z381" s="229"/>
      <c r="AA381" s="229"/>
      <c r="AB381" s="229"/>
      <c r="AC381" s="229"/>
      <c r="AD381" s="229"/>
      <c r="AE381" s="229"/>
      <c r="AF381" s="229"/>
      <c r="AG381" s="229"/>
      <c r="AH381" s="229"/>
      <c r="AI381" s="229"/>
    </row>
    <row r="382" spans="9:35">
      <c r="I382" s="229"/>
      <c r="J382" s="229"/>
      <c r="K382" s="229"/>
      <c r="L382" s="229"/>
      <c r="M382" s="229"/>
      <c r="N382" s="229"/>
      <c r="O382" s="229"/>
      <c r="P382" s="229"/>
      <c r="Q382" s="229"/>
      <c r="R382" s="229"/>
      <c r="S382" s="229"/>
      <c r="T382" s="229"/>
      <c r="U382" s="229"/>
      <c r="V382" s="229"/>
      <c r="W382" s="229"/>
      <c r="X382" s="229"/>
      <c r="Y382" s="229"/>
      <c r="Z382" s="229"/>
      <c r="AA382" s="229"/>
      <c r="AB382" s="229"/>
      <c r="AC382" s="229"/>
      <c r="AD382" s="229"/>
      <c r="AE382" s="229"/>
      <c r="AF382" s="229"/>
      <c r="AG382" s="229"/>
      <c r="AH382" s="229"/>
      <c r="AI382" s="229"/>
    </row>
    <row r="383" spans="9:35">
      <c r="I383" s="229"/>
      <c r="J383" s="229"/>
      <c r="K383" s="229"/>
      <c r="L383" s="229"/>
      <c r="M383" s="229"/>
      <c r="N383" s="229"/>
      <c r="O383" s="229"/>
      <c r="P383" s="229"/>
      <c r="Q383" s="229"/>
      <c r="R383" s="229"/>
      <c r="S383" s="229"/>
      <c r="T383" s="229"/>
      <c r="U383" s="229"/>
      <c r="V383" s="229"/>
      <c r="W383" s="229"/>
      <c r="X383" s="229"/>
      <c r="Y383" s="229"/>
      <c r="Z383" s="229"/>
      <c r="AA383" s="229"/>
      <c r="AB383" s="229"/>
      <c r="AC383" s="229"/>
      <c r="AD383" s="229"/>
      <c r="AE383" s="229"/>
      <c r="AF383" s="229"/>
      <c r="AG383" s="229"/>
      <c r="AH383" s="229"/>
      <c r="AI383" s="229"/>
    </row>
    <row r="384" spans="9:35">
      <c r="I384" s="229"/>
      <c r="J384" s="229"/>
      <c r="K384" s="229"/>
      <c r="L384" s="229"/>
      <c r="M384" s="229"/>
      <c r="N384" s="229"/>
      <c r="O384" s="229"/>
      <c r="P384" s="229"/>
      <c r="Q384" s="229"/>
      <c r="R384" s="229"/>
      <c r="S384" s="229"/>
      <c r="T384" s="229"/>
      <c r="U384" s="229"/>
      <c r="V384" s="229"/>
      <c r="W384" s="229"/>
      <c r="X384" s="229"/>
      <c r="Y384" s="229"/>
      <c r="Z384" s="229"/>
      <c r="AA384" s="229"/>
      <c r="AB384" s="229"/>
      <c r="AC384" s="229"/>
      <c r="AD384" s="229"/>
      <c r="AE384" s="229"/>
      <c r="AF384" s="229"/>
      <c r="AG384" s="229"/>
      <c r="AH384" s="229"/>
      <c r="AI384" s="229"/>
    </row>
    <row r="385" spans="9:35">
      <c r="I385" s="229"/>
      <c r="J385" s="229"/>
      <c r="K385" s="229"/>
      <c r="L385" s="229"/>
      <c r="M385" s="229"/>
      <c r="N385" s="229"/>
      <c r="O385" s="229"/>
      <c r="P385" s="229"/>
      <c r="Q385" s="229"/>
      <c r="R385" s="229"/>
      <c r="S385" s="229"/>
      <c r="T385" s="229"/>
      <c r="U385" s="229"/>
      <c r="V385" s="229"/>
      <c r="W385" s="229"/>
      <c r="X385" s="229"/>
      <c r="Y385" s="229"/>
      <c r="Z385" s="229"/>
      <c r="AA385" s="229"/>
      <c r="AB385" s="229"/>
      <c r="AC385" s="229"/>
      <c r="AD385" s="229"/>
      <c r="AE385" s="229"/>
      <c r="AF385" s="229"/>
      <c r="AG385" s="229"/>
      <c r="AH385" s="229"/>
      <c r="AI385" s="229"/>
    </row>
    <row r="386" spans="9:35">
      <c r="I386" s="229"/>
      <c r="J386" s="229"/>
      <c r="K386" s="229"/>
      <c r="L386" s="229"/>
      <c r="M386" s="229"/>
      <c r="N386" s="229"/>
      <c r="O386" s="229"/>
      <c r="P386" s="229"/>
      <c r="Q386" s="229"/>
      <c r="R386" s="229"/>
      <c r="S386" s="229"/>
      <c r="T386" s="229"/>
      <c r="U386" s="229"/>
      <c r="V386" s="229"/>
      <c r="W386" s="229"/>
      <c r="X386" s="229"/>
      <c r="Y386" s="229"/>
      <c r="Z386" s="229"/>
      <c r="AA386" s="229"/>
      <c r="AB386" s="229"/>
      <c r="AC386" s="229"/>
      <c r="AD386" s="229"/>
      <c r="AE386" s="229"/>
      <c r="AF386" s="229"/>
      <c r="AG386" s="229"/>
      <c r="AH386" s="229"/>
      <c r="AI386" s="229"/>
    </row>
    <row r="387" spans="9:35">
      <c r="I387" s="229"/>
      <c r="J387" s="229"/>
      <c r="K387" s="229"/>
      <c r="L387" s="229"/>
      <c r="M387" s="229"/>
      <c r="N387" s="229"/>
      <c r="O387" s="229"/>
      <c r="P387" s="229"/>
      <c r="Q387" s="229"/>
      <c r="R387" s="229"/>
      <c r="S387" s="229"/>
      <c r="T387" s="229"/>
      <c r="U387" s="229"/>
      <c r="V387" s="229"/>
      <c r="W387" s="229"/>
      <c r="X387" s="229"/>
      <c r="Y387" s="229"/>
      <c r="Z387" s="229"/>
      <c r="AA387" s="229"/>
      <c r="AB387" s="229"/>
      <c r="AC387" s="229"/>
      <c r="AD387" s="229"/>
      <c r="AE387" s="229"/>
      <c r="AF387" s="229"/>
      <c r="AG387" s="229"/>
      <c r="AH387" s="229"/>
      <c r="AI387" s="229"/>
    </row>
    <row r="388" spans="9:35">
      <c r="I388" s="229"/>
      <c r="J388" s="229"/>
      <c r="K388" s="229"/>
      <c r="L388" s="229"/>
      <c r="M388" s="229"/>
      <c r="N388" s="229"/>
      <c r="O388" s="229"/>
      <c r="P388" s="229"/>
      <c r="Q388" s="229"/>
      <c r="R388" s="229"/>
      <c r="S388" s="229"/>
      <c r="T388" s="229"/>
      <c r="U388" s="229"/>
      <c r="V388" s="229"/>
      <c r="W388" s="229"/>
      <c r="X388" s="229"/>
      <c r="Y388" s="229"/>
      <c r="Z388" s="229"/>
      <c r="AA388" s="229"/>
      <c r="AB388" s="229"/>
      <c r="AC388" s="229"/>
      <c r="AD388" s="229"/>
      <c r="AE388" s="229"/>
      <c r="AF388" s="229"/>
      <c r="AG388" s="229"/>
      <c r="AH388" s="229"/>
      <c r="AI388" s="229"/>
    </row>
    <row r="389" spans="9:35">
      <c r="I389" s="229"/>
      <c r="J389" s="229"/>
      <c r="K389" s="229"/>
      <c r="L389" s="229"/>
      <c r="M389" s="229"/>
      <c r="N389" s="229"/>
      <c r="O389" s="229"/>
      <c r="P389" s="229"/>
      <c r="Q389" s="229"/>
      <c r="R389" s="229"/>
      <c r="S389" s="229"/>
      <c r="T389" s="229"/>
      <c r="U389" s="229"/>
      <c r="V389" s="229"/>
      <c r="W389" s="229"/>
      <c r="X389" s="229"/>
      <c r="Y389" s="229"/>
      <c r="Z389" s="229"/>
      <c r="AA389" s="229"/>
      <c r="AB389" s="229"/>
      <c r="AC389" s="229"/>
      <c r="AD389" s="229"/>
      <c r="AE389" s="229"/>
      <c r="AF389" s="229"/>
      <c r="AG389" s="229"/>
      <c r="AH389" s="229"/>
      <c r="AI389" s="229"/>
    </row>
    <row r="390" spans="9:35">
      <c r="I390" s="229"/>
      <c r="J390" s="229"/>
      <c r="K390" s="229"/>
      <c r="L390" s="229"/>
      <c r="M390" s="229"/>
      <c r="N390" s="229"/>
      <c r="O390" s="229"/>
      <c r="P390" s="229"/>
      <c r="Q390" s="229"/>
      <c r="R390" s="229"/>
      <c r="S390" s="229"/>
      <c r="T390" s="229"/>
      <c r="U390" s="229"/>
      <c r="V390" s="229"/>
      <c r="W390" s="229"/>
      <c r="X390" s="229"/>
      <c r="Y390" s="229"/>
      <c r="Z390" s="229"/>
      <c r="AA390" s="229"/>
      <c r="AB390" s="229"/>
      <c r="AC390" s="229"/>
      <c r="AD390" s="229"/>
      <c r="AE390" s="229"/>
      <c r="AF390" s="229"/>
      <c r="AG390" s="229"/>
      <c r="AH390" s="229"/>
      <c r="AI390" s="229"/>
    </row>
    <row r="391" spans="9:35">
      <c r="I391" s="229"/>
      <c r="J391" s="229"/>
      <c r="K391" s="229"/>
      <c r="L391" s="229"/>
      <c r="M391" s="229"/>
      <c r="N391" s="229"/>
      <c r="O391" s="229"/>
      <c r="P391" s="229"/>
      <c r="Q391" s="229"/>
      <c r="R391" s="229"/>
      <c r="S391" s="229"/>
      <c r="T391" s="229"/>
      <c r="U391" s="229"/>
      <c r="V391" s="229"/>
      <c r="W391" s="229"/>
      <c r="X391" s="229"/>
      <c r="Y391" s="229"/>
      <c r="Z391" s="229"/>
      <c r="AA391" s="229"/>
      <c r="AB391" s="229"/>
      <c r="AC391" s="229"/>
      <c r="AD391" s="229"/>
      <c r="AE391" s="229"/>
      <c r="AF391" s="229"/>
      <c r="AG391" s="229"/>
      <c r="AH391" s="229"/>
      <c r="AI391" s="229"/>
    </row>
    <row r="392" spans="9:35">
      <c r="I392" s="229"/>
      <c r="J392" s="229"/>
      <c r="K392" s="229"/>
      <c r="L392" s="229"/>
      <c r="M392" s="229"/>
      <c r="N392" s="229"/>
      <c r="O392" s="229"/>
      <c r="P392" s="229"/>
      <c r="Q392" s="229"/>
      <c r="R392" s="229"/>
      <c r="S392" s="229"/>
      <c r="T392" s="229"/>
      <c r="U392" s="229"/>
      <c r="V392" s="229"/>
      <c r="W392" s="229"/>
      <c r="X392" s="229"/>
      <c r="Y392" s="229"/>
      <c r="Z392" s="229"/>
      <c r="AA392" s="229"/>
      <c r="AB392" s="229"/>
      <c r="AC392" s="229"/>
      <c r="AD392" s="229"/>
      <c r="AE392" s="229"/>
      <c r="AF392" s="229"/>
      <c r="AG392" s="229"/>
      <c r="AH392" s="229"/>
      <c r="AI392" s="229"/>
    </row>
    <row r="393" spans="9:35">
      <c r="I393" s="229"/>
      <c r="J393" s="229"/>
      <c r="K393" s="229"/>
      <c r="L393" s="229"/>
      <c r="M393" s="229"/>
      <c r="N393" s="229"/>
      <c r="O393" s="229"/>
      <c r="P393" s="229"/>
      <c r="Q393" s="229"/>
      <c r="R393" s="229"/>
      <c r="S393" s="229"/>
      <c r="T393" s="229"/>
      <c r="U393" s="229"/>
      <c r="V393" s="229"/>
      <c r="W393" s="229"/>
      <c r="X393" s="229"/>
      <c r="Y393" s="229"/>
      <c r="Z393" s="229"/>
      <c r="AA393" s="229"/>
      <c r="AB393" s="229"/>
      <c r="AC393" s="229"/>
      <c r="AD393" s="229"/>
      <c r="AE393" s="229"/>
      <c r="AF393" s="229"/>
      <c r="AG393" s="229"/>
      <c r="AH393" s="229"/>
      <c r="AI393" s="229"/>
    </row>
    <row r="394" spans="9:35">
      <c r="I394" s="229"/>
      <c r="J394" s="229"/>
      <c r="K394" s="229"/>
      <c r="L394" s="229"/>
      <c r="M394" s="229"/>
      <c r="N394" s="229"/>
      <c r="O394" s="229"/>
      <c r="P394" s="229"/>
      <c r="Q394" s="229"/>
      <c r="R394" s="229"/>
      <c r="S394" s="229"/>
      <c r="T394" s="229"/>
      <c r="U394" s="229"/>
      <c r="V394" s="229"/>
      <c r="W394" s="229"/>
      <c r="X394" s="229"/>
      <c r="Y394" s="229"/>
      <c r="Z394" s="229"/>
      <c r="AA394" s="229"/>
      <c r="AB394" s="229"/>
      <c r="AC394" s="229"/>
      <c r="AD394" s="229"/>
      <c r="AE394" s="229"/>
      <c r="AF394" s="229"/>
      <c r="AG394" s="229"/>
      <c r="AH394" s="229"/>
      <c r="AI394" s="229"/>
    </row>
    <row r="395" spans="9:35">
      <c r="I395" s="229"/>
      <c r="J395" s="229"/>
      <c r="K395" s="229"/>
      <c r="L395" s="229"/>
      <c r="M395" s="229"/>
      <c r="N395" s="229"/>
      <c r="O395" s="229"/>
      <c r="P395" s="229"/>
      <c r="Q395" s="229"/>
      <c r="R395" s="229"/>
      <c r="S395" s="229"/>
      <c r="T395" s="229"/>
      <c r="U395" s="229"/>
      <c r="V395" s="229"/>
      <c r="W395" s="229"/>
      <c r="X395" s="229"/>
      <c r="Y395" s="229"/>
      <c r="Z395" s="229"/>
      <c r="AA395" s="229"/>
      <c r="AB395" s="229"/>
      <c r="AC395" s="229"/>
      <c r="AD395" s="229"/>
      <c r="AE395" s="229"/>
      <c r="AF395" s="229"/>
      <c r="AG395" s="229"/>
      <c r="AH395" s="229"/>
      <c r="AI395" s="229"/>
    </row>
    <row r="396" spans="9:35">
      <c r="I396" s="229"/>
      <c r="J396" s="229"/>
      <c r="K396" s="229"/>
      <c r="L396" s="229"/>
      <c r="M396" s="229"/>
      <c r="N396" s="229"/>
      <c r="O396" s="229"/>
      <c r="P396" s="229"/>
      <c r="Q396" s="229"/>
      <c r="R396" s="229"/>
      <c r="S396" s="229"/>
      <c r="T396" s="229"/>
      <c r="U396" s="229"/>
      <c r="V396" s="229"/>
      <c r="W396" s="229"/>
      <c r="X396" s="229"/>
      <c r="Y396" s="229"/>
      <c r="Z396" s="229"/>
      <c r="AA396" s="229"/>
      <c r="AB396" s="229"/>
      <c r="AC396" s="229"/>
      <c r="AD396" s="229"/>
      <c r="AE396" s="229"/>
      <c r="AF396" s="229"/>
      <c r="AG396" s="229"/>
      <c r="AH396" s="229"/>
      <c r="AI396" s="229"/>
    </row>
    <row r="397" spans="9:35">
      <c r="I397" s="229"/>
      <c r="J397" s="229"/>
      <c r="K397" s="229"/>
      <c r="L397" s="229"/>
      <c r="M397" s="229"/>
      <c r="N397" s="229"/>
      <c r="O397" s="229"/>
      <c r="P397" s="229"/>
      <c r="Q397" s="229"/>
      <c r="R397" s="229"/>
      <c r="S397" s="229"/>
      <c r="T397" s="229"/>
      <c r="U397" s="229"/>
      <c r="V397" s="229"/>
      <c r="W397" s="229"/>
      <c r="X397" s="229"/>
      <c r="Y397" s="229"/>
      <c r="Z397" s="229"/>
      <c r="AA397" s="229"/>
      <c r="AB397" s="229"/>
      <c r="AC397" s="229"/>
      <c r="AD397" s="229"/>
      <c r="AE397" s="229"/>
      <c r="AF397" s="229"/>
      <c r="AG397" s="229"/>
      <c r="AH397" s="229"/>
      <c r="AI397" s="229"/>
    </row>
    <row r="398" spans="9:35">
      <c r="I398" s="229"/>
      <c r="J398" s="229"/>
      <c r="K398" s="229"/>
      <c r="L398" s="229"/>
      <c r="M398" s="229"/>
      <c r="N398" s="229"/>
      <c r="O398" s="229"/>
      <c r="P398" s="229"/>
      <c r="Q398" s="229"/>
      <c r="R398" s="229"/>
      <c r="S398" s="229"/>
      <c r="T398" s="229"/>
      <c r="U398" s="229"/>
      <c r="V398" s="229"/>
      <c r="W398" s="229"/>
      <c r="X398" s="229"/>
      <c r="Y398" s="229"/>
      <c r="Z398" s="229"/>
      <c r="AA398" s="229"/>
      <c r="AB398" s="229"/>
      <c r="AC398" s="229"/>
      <c r="AD398" s="229"/>
      <c r="AE398" s="229"/>
      <c r="AF398" s="229"/>
      <c r="AG398" s="229"/>
      <c r="AH398" s="229"/>
      <c r="AI398" s="229"/>
    </row>
    <row r="399" spans="9:35">
      <c r="I399" s="229"/>
      <c r="J399" s="229"/>
      <c r="K399" s="229"/>
      <c r="L399" s="229"/>
      <c r="M399" s="229"/>
      <c r="N399" s="229"/>
      <c r="O399" s="229"/>
      <c r="P399" s="229"/>
      <c r="Q399" s="229"/>
      <c r="R399" s="229"/>
      <c r="S399" s="229"/>
      <c r="T399" s="229"/>
      <c r="U399" s="229"/>
      <c r="V399" s="229"/>
      <c r="W399" s="229"/>
      <c r="X399" s="229"/>
      <c r="Y399" s="229"/>
      <c r="Z399" s="229"/>
      <c r="AA399" s="229"/>
      <c r="AB399" s="229"/>
      <c r="AC399" s="229"/>
      <c r="AD399" s="229"/>
      <c r="AE399" s="229"/>
      <c r="AF399" s="229"/>
      <c r="AG399" s="229"/>
      <c r="AH399" s="229"/>
      <c r="AI399" s="229"/>
    </row>
    <row r="400" spans="9:35">
      <c r="I400" s="229"/>
      <c r="J400" s="229"/>
      <c r="K400" s="229"/>
      <c r="L400" s="229"/>
      <c r="M400" s="229"/>
      <c r="N400" s="229"/>
      <c r="O400" s="229"/>
      <c r="P400" s="229"/>
      <c r="Q400" s="229"/>
      <c r="R400" s="229"/>
      <c r="S400" s="229"/>
      <c r="T400" s="229"/>
      <c r="U400" s="229"/>
      <c r="V400" s="229"/>
      <c r="W400" s="229"/>
      <c r="X400" s="229"/>
      <c r="Y400" s="229"/>
      <c r="Z400" s="229"/>
      <c r="AA400" s="229"/>
      <c r="AB400" s="229"/>
      <c r="AC400" s="229"/>
      <c r="AD400" s="229"/>
      <c r="AE400" s="229"/>
      <c r="AF400" s="229"/>
      <c r="AG400" s="229"/>
      <c r="AH400" s="229"/>
      <c r="AI400" s="229"/>
    </row>
    <row r="401" spans="9:35">
      <c r="I401" s="229"/>
      <c r="J401" s="229"/>
      <c r="K401" s="229"/>
      <c r="L401" s="229"/>
      <c r="M401" s="229"/>
      <c r="N401" s="229"/>
      <c r="O401" s="229"/>
      <c r="P401" s="229"/>
      <c r="Q401" s="229"/>
      <c r="R401" s="229"/>
      <c r="S401" s="229"/>
      <c r="T401" s="229"/>
      <c r="U401" s="229"/>
      <c r="V401" s="229"/>
      <c r="W401" s="229"/>
      <c r="X401" s="229"/>
      <c r="Y401" s="229"/>
      <c r="Z401" s="229"/>
      <c r="AA401" s="229"/>
      <c r="AB401" s="229"/>
      <c r="AC401" s="229"/>
      <c r="AD401" s="229"/>
      <c r="AE401" s="229"/>
      <c r="AF401" s="229"/>
      <c r="AG401" s="229"/>
      <c r="AH401" s="229"/>
      <c r="AI401" s="229"/>
    </row>
    <row r="402" spans="9:35">
      <c r="I402" s="229"/>
      <c r="J402" s="229"/>
      <c r="K402" s="229"/>
      <c r="L402" s="229"/>
      <c r="M402" s="229"/>
      <c r="N402" s="229"/>
      <c r="O402" s="229"/>
      <c r="P402" s="229"/>
      <c r="Q402" s="229"/>
      <c r="R402" s="229"/>
      <c r="S402" s="229"/>
      <c r="T402" s="229"/>
      <c r="U402" s="229"/>
      <c r="V402" s="229"/>
      <c r="W402" s="229"/>
      <c r="X402" s="229"/>
      <c r="Y402" s="229"/>
      <c r="Z402" s="229"/>
      <c r="AA402" s="229"/>
      <c r="AB402" s="229"/>
      <c r="AC402" s="229"/>
      <c r="AD402" s="229"/>
      <c r="AE402" s="229"/>
      <c r="AF402" s="229"/>
      <c r="AG402" s="229"/>
      <c r="AH402" s="229"/>
      <c r="AI402" s="229"/>
    </row>
    <row r="403" spans="9:35">
      <c r="I403" s="229"/>
      <c r="J403" s="229"/>
      <c r="K403" s="229"/>
      <c r="L403" s="229"/>
      <c r="M403" s="229"/>
      <c r="N403" s="229"/>
      <c r="O403" s="229"/>
      <c r="P403" s="229"/>
      <c r="Q403" s="229"/>
      <c r="R403" s="229"/>
      <c r="S403" s="229"/>
      <c r="T403" s="229"/>
      <c r="U403" s="229"/>
      <c r="V403" s="229"/>
      <c r="W403" s="229"/>
      <c r="X403" s="229"/>
      <c r="Y403" s="229"/>
      <c r="Z403" s="229"/>
      <c r="AA403" s="229"/>
      <c r="AB403" s="229"/>
      <c r="AC403" s="229"/>
      <c r="AD403" s="229"/>
      <c r="AE403" s="229"/>
      <c r="AF403" s="229"/>
      <c r="AG403" s="229"/>
      <c r="AH403" s="229"/>
      <c r="AI403" s="229"/>
    </row>
    <row r="404" spans="9:35">
      <c r="I404" s="229"/>
      <c r="J404" s="229"/>
      <c r="K404" s="229"/>
      <c r="L404" s="229"/>
      <c r="M404" s="229"/>
      <c r="N404" s="229"/>
      <c r="O404" s="229"/>
      <c r="P404" s="229"/>
      <c r="Q404" s="229"/>
      <c r="R404" s="229"/>
      <c r="S404" s="229"/>
      <c r="T404" s="229"/>
      <c r="U404" s="229"/>
      <c r="V404" s="229"/>
      <c r="W404" s="229"/>
      <c r="X404" s="229"/>
      <c r="Y404" s="229"/>
      <c r="Z404" s="229"/>
      <c r="AA404" s="229"/>
      <c r="AB404" s="229"/>
      <c r="AC404" s="229"/>
      <c r="AD404" s="229"/>
      <c r="AE404" s="229"/>
      <c r="AF404" s="229"/>
      <c r="AG404" s="229"/>
      <c r="AH404" s="229"/>
      <c r="AI404" s="229"/>
    </row>
    <row r="405" spans="9:35">
      <c r="I405" s="229"/>
      <c r="J405" s="229"/>
      <c r="K405" s="229"/>
      <c r="L405" s="229"/>
      <c r="M405" s="229"/>
      <c r="N405" s="229"/>
      <c r="O405" s="229"/>
      <c r="P405" s="229"/>
      <c r="Q405" s="229"/>
      <c r="R405" s="229"/>
      <c r="S405" s="229"/>
      <c r="T405" s="229"/>
      <c r="U405" s="229"/>
      <c r="V405" s="229"/>
      <c r="W405" s="229"/>
      <c r="X405" s="229"/>
      <c r="Y405" s="229"/>
      <c r="Z405" s="229"/>
      <c r="AA405" s="229"/>
      <c r="AB405" s="229"/>
      <c r="AC405" s="229"/>
      <c r="AD405" s="229"/>
      <c r="AE405" s="229"/>
      <c r="AF405" s="229"/>
      <c r="AG405" s="229"/>
      <c r="AH405" s="229"/>
      <c r="AI405" s="229"/>
    </row>
    <row r="406" spans="9:35">
      <c r="I406" s="229"/>
      <c r="J406" s="229"/>
      <c r="K406" s="229"/>
      <c r="L406" s="229"/>
      <c r="M406" s="229"/>
      <c r="N406" s="229"/>
      <c r="O406" s="229"/>
      <c r="P406" s="229"/>
      <c r="Q406" s="229"/>
      <c r="R406" s="229"/>
      <c r="S406" s="229"/>
      <c r="T406" s="229"/>
      <c r="U406" s="229"/>
      <c r="V406" s="229"/>
      <c r="W406" s="229"/>
      <c r="X406" s="229"/>
      <c r="Y406" s="229"/>
      <c r="Z406" s="229"/>
      <c r="AA406" s="229"/>
      <c r="AB406" s="229"/>
      <c r="AC406" s="229"/>
      <c r="AD406" s="229"/>
      <c r="AE406" s="229"/>
      <c r="AF406" s="229"/>
      <c r="AG406" s="229"/>
      <c r="AH406" s="229"/>
      <c r="AI406" s="229"/>
    </row>
    <row r="407" spans="9:35">
      <c r="I407" s="229"/>
      <c r="J407" s="229"/>
      <c r="K407" s="229"/>
      <c r="L407" s="229"/>
      <c r="M407" s="229"/>
      <c r="N407" s="229"/>
      <c r="O407" s="229"/>
      <c r="P407" s="229"/>
      <c r="Q407" s="229"/>
      <c r="R407" s="229"/>
      <c r="S407" s="229"/>
      <c r="T407" s="229"/>
      <c r="U407" s="229"/>
      <c r="V407" s="229"/>
      <c r="W407" s="229"/>
      <c r="X407" s="229"/>
      <c r="Y407" s="229"/>
      <c r="Z407" s="229"/>
      <c r="AA407" s="229"/>
      <c r="AB407" s="229"/>
      <c r="AC407" s="229"/>
      <c r="AD407" s="229"/>
      <c r="AE407" s="229"/>
      <c r="AF407" s="229"/>
      <c r="AG407" s="229"/>
      <c r="AH407" s="229"/>
      <c r="AI407" s="229"/>
    </row>
    <row r="408" spans="9:35">
      <c r="I408" s="229"/>
      <c r="J408" s="229"/>
      <c r="K408" s="229"/>
      <c r="L408" s="229"/>
      <c r="M408" s="229"/>
      <c r="N408" s="229"/>
      <c r="O408" s="229"/>
      <c r="P408" s="229"/>
      <c r="Q408" s="229"/>
      <c r="R408" s="229"/>
      <c r="S408" s="229"/>
      <c r="T408" s="229"/>
      <c r="U408" s="229"/>
      <c r="V408" s="229"/>
      <c r="W408" s="229"/>
      <c r="X408" s="229"/>
      <c r="Y408" s="229"/>
      <c r="Z408" s="229"/>
      <c r="AA408" s="229"/>
      <c r="AB408" s="229"/>
      <c r="AC408" s="229"/>
      <c r="AD408" s="229"/>
      <c r="AE408" s="229"/>
      <c r="AF408" s="229"/>
      <c r="AG408" s="229"/>
      <c r="AH408" s="229"/>
      <c r="AI408" s="229"/>
    </row>
    <row r="409" spans="9:35">
      <c r="I409" s="229"/>
      <c r="J409" s="229"/>
      <c r="K409" s="229"/>
      <c r="L409" s="229"/>
      <c r="M409" s="229"/>
      <c r="N409" s="229"/>
      <c r="O409" s="229"/>
      <c r="P409" s="229"/>
      <c r="Q409" s="229"/>
      <c r="R409" s="229"/>
      <c r="S409" s="229"/>
      <c r="T409" s="229"/>
      <c r="U409" s="229"/>
      <c r="V409" s="229"/>
      <c r="W409" s="229"/>
      <c r="X409" s="229"/>
      <c r="Y409" s="229"/>
      <c r="Z409" s="229"/>
      <c r="AA409" s="229"/>
      <c r="AB409" s="229"/>
      <c r="AC409" s="229"/>
      <c r="AD409" s="229"/>
      <c r="AE409" s="229"/>
      <c r="AF409" s="229"/>
      <c r="AG409" s="229"/>
      <c r="AH409" s="229"/>
      <c r="AI409" s="229"/>
    </row>
    <row r="410" spans="9:35">
      <c r="I410" s="229"/>
      <c r="J410" s="229"/>
      <c r="K410" s="229"/>
      <c r="L410" s="229"/>
      <c r="M410" s="229"/>
      <c r="N410" s="229"/>
      <c r="O410" s="229"/>
      <c r="P410" s="229"/>
      <c r="Q410" s="229"/>
      <c r="R410" s="229"/>
      <c r="S410" s="229"/>
      <c r="T410" s="229"/>
      <c r="U410" s="229"/>
      <c r="V410" s="229"/>
      <c r="W410" s="229"/>
      <c r="X410" s="229"/>
      <c r="Y410" s="229"/>
      <c r="Z410" s="229"/>
      <c r="AA410" s="229"/>
      <c r="AB410" s="229"/>
      <c r="AC410" s="229"/>
      <c r="AD410" s="229"/>
      <c r="AE410" s="229"/>
      <c r="AF410" s="229"/>
      <c r="AG410" s="229"/>
      <c r="AH410" s="229"/>
      <c r="AI410" s="229"/>
    </row>
    <row r="411" spans="9:35">
      <c r="I411" s="229"/>
      <c r="J411" s="229"/>
      <c r="K411" s="229"/>
      <c r="L411" s="229"/>
      <c r="M411" s="229"/>
      <c r="N411" s="229"/>
      <c r="O411" s="229"/>
      <c r="P411" s="229"/>
      <c r="Q411" s="229"/>
      <c r="R411" s="229"/>
      <c r="S411" s="229"/>
      <c r="T411" s="229"/>
      <c r="U411" s="229"/>
      <c r="V411" s="229"/>
      <c r="W411" s="229"/>
      <c r="X411" s="229"/>
      <c r="Y411" s="229"/>
      <c r="Z411" s="229"/>
      <c r="AA411" s="229"/>
      <c r="AB411" s="229"/>
      <c r="AC411" s="229"/>
      <c r="AD411" s="229"/>
      <c r="AE411" s="229"/>
      <c r="AF411" s="229"/>
      <c r="AG411" s="229"/>
      <c r="AH411" s="229"/>
      <c r="AI411" s="229"/>
    </row>
    <row r="412" spans="9:35">
      <c r="I412" s="229"/>
      <c r="J412" s="229"/>
      <c r="K412" s="229"/>
      <c r="L412" s="229"/>
      <c r="M412" s="229"/>
      <c r="N412" s="229"/>
      <c r="O412" s="229"/>
      <c r="P412" s="229"/>
      <c r="Q412" s="229"/>
      <c r="R412" s="229"/>
      <c r="S412" s="229"/>
      <c r="T412" s="229"/>
      <c r="U412" s="229"/>
      <c r="V412" s="229"/>
      <c r="W412" s="229"/>
      <c r="X412" s="229"/>
      <c r="Y412" s="229"/>
      <c r="Z412" s="229"/>
      <c r="AA412" s="229"/>
      <c r="AB412" s="229"/>
      <c r="AC412" s="229"/>
      <c r="AD412" s="229"/>
      <c r="AE412" s="229"/>
      <c r="AF412" s="229"/>
      <c r="AG412" s="229"/>
      <c r="AH412" s="229"/>
      <c r="AI412" s="229"/>
    </row>
    <row r="413" spans="9:35">
      <c r="I413" s="229"/>
      <c r="J413" s="229"/>
      <c r="K413" s="229"/>
      <c r="L413" s="229"/>
      <c r="M413" s="229"/>
      <c r="N413" s="229"/>
      <c r="O413" s="229"/>
      <c r="P413" s="229"/>
      <c r="Q413" s="229"/>
      <c r="R413" s="229"/>
      <c r="S413" s="229"/>
      <c r="T413" s="229"/>
      <c r="U413" s="229"/>
      <c r="V413" s="229"/>
      <c r="W413" s="229"/>
      <c r="X413" s="229"/>
      <c r="Y413" s="229"/>
      <c r="Z413" s="229"/>
      <c r="AA413" s="229"/>
      <c r="AB413" s="229"/>
      <c r="AC413" s="229"/>
      <c r="AD413" s="229"/>
      <c r="AE413" s="229"/>
      <c r="AF413" s="229"/>
      <c r="AG413" s="229"/>
      <c r="AH413" s="229"/>
      <c r="AI413" s="229"/>
    </row>
    <row r="414" spans="9:35">
      <c r="I414" s="229"/>
      <c r="J414" s="229"/>
      <c r="K414" s="229"/>
      <c r="L414" s="229"/>
      <c r="M414" s="229"/>
      <c r="N414" s="229"/>
      <c r="O414" s="229"/>
      <c r="P414" s="229"/>
      <c r="Q414" s="229"/>
      <c r="R414" s="229"/>
      <c r="S414" s="229"/>
      <c r="T414" s="229"/>
      <c r="U414" s="229"/>
      <c r="V414" s="229"/>
      <c r="W414" s="229"/>
      <c r="X414" s="229"/>
      <c r="Y414" s="229"/>
      <c r="Z414" s="229"/>
      <c r="AA414" s="229"/>
      <c r="AB414" s="229"/>
      <c r="AC414" s="229"/>
      <c r="AD414" s="229"/>
      <c r="AE414" s="229"/>
      <c r="AF414" s="229"/>
      <c r="AG414" s="229"/>
      <c r="AH414" s="229"/>
      <c r="AI414" s="229"/>
    </row>
    <row r="415" spans="9:35">
      <c r="I415" s="229"/>
      <c r="J415" s="229"/>
      <c r="K415" s="229"/>
      <c r="L415" s="229"/>
      <c r="M415" s="229"/>
      <c r="N415" s="229"/>
      <c r="O415" s="229"/>
      <c r="P415" s="229"/>
      <c r="Q415" s="229"/>
      <c r="R415" s="229"/>
      <c r="S415" s="229"/>
      <c r="T415" s="229"/>
      <c r="U415" s="229"/>
      <c r="V415" s="229"/>
      <c r="W415" s="229"/>
      <c r="X415" s="229"/>
      <c r="Y415" s="229"/>
      <c r="Z415" s="229"/>
      <c r="AA415" s="229"/>
      <c r="AB415" s="229"/>
      <c r="AC415" s="229"/>
      <c r="AD415" s="229"/>
      <c r="AE415" s="229"/>
      <c r="AF415" s="229"/>
      <c r="AG415" s="229"/>
      <c r="AH415" s="229"/>
      <c r="AI415" s="229"/>
    </row>
    <row r="416" spans="9:35">
      <c r="I416" s="229"/>
      <c r="J416" s="229"/>
      <c r="K416" s="229"/>
      <c r="L416" s="229"/>
      <c r="M416" s="229"/>
      <c r="N416" s="229"/>
      <c r="O416" s="229"/>
      <c r="P416" s="229"/>
      <c r="Q416" s="229"/>
      <c r="R416" s="229"/>
      <c r="S416" s="229"/>
      <c r="T416" s="229"/>
      <c r="U416" s="229"/>
      <c r="V416" s="229"/>
      <c r="W416" s="229"/>
      <c r="X416" s="229"/>
      <c r="Y416" s="229"/>
      <c r="Z416" s="229"/>
      <c r="AA416" s="229"/>
      <c r="AB416" s="229"/>
      <c r="AC416" s="229"/>
      <c r="AD416" s="229"/>
      <c r="AE416" s="229"/>
      <c r="AF416" s="229"/>
      <c r="AG416" s="229"/>
      <c r="AH416" s="229"/>
      <c r="AI416" s="229"/>
    </row>
    <row r="417" spans="9:35">
      <c r="I417" s="229"/>
      <c r="J417" s="229"/>
      <c r="K417" s="229"/>
      <c r="L417" s="229"/>
      <c r="M417" s="229"/>
      <c r="N417" s="229"/>
      <c r="O417" s="229"/>
      <c r="P417" s="229"/>
      <c r="Q417" s="229"/>
      <c r="R417" s="229"/>
      <c r="S417" s="229"/>
      <c r="T417" s="229"/>
      <c r="U417" s="229"/>
      <c r="V417" s="229"/>
      <c r="W417" s="229"/>
      <c r="X417" s="229"/>
      <c r="Y417" s="229"/>
      <c r="Z417" s="229"/>
      <c r="AA417" s="229"/>
      <c r="AB417" s="229"/>
      <c r="AC417" s="229"/>
      <c r="AD417" s="229"/>
      <c r="AE417" s="229"/>
      <c r="AF417" s="229"/>
      <c r="AG417" s="229"/>
      <c r="AH417" s="229"/>
      <c r="AI417" s="229"/>
    </row>
    <row r="418" spans="9:35">
      <c r="I418" s="229"/>
      <c r="J418" s="229"/>
      <c r="K418" s="229"/>
      <c r="L418" s="229"/>
      <c r="M418" s="229"/>
      <c r="N418" s="229"/>
      <c r="O418" s="229"/>
      <c r="P418" s="229"/>
      <c r="Q418" s="229"/>
      <c r="R418" s="229"/>
      <c r="S418" s="229"/>
      <c r="T418" s="229"/>
      <c r="U418" s="229"/>
      <c r="V418" s="229"/>
      <c r="W418" s="229"/>
      <c r="X418" s="229"/>
      <c r="Y418" s="229"/>
      <c r="Z418" s="229"/>
      <c r="AA418" s="229"/>
      <c r="AB418" s="229"/>
      <c r="AC418" s="229"/>
      <c r="AD418" s="229"/>
      <c r="AE418" s="229"/>
      <c r="AF418" s="229"/>
      <c r="AG418" s="229"/>
      <c r="AH418" s="229"/>
      <c r="AI418" s="229"/>
    </row>
    <row r="419" spans="9:35">
      <c r="I419" s="229"/>
      <c r="J419" s="229"/>
      <c r="K419" s="229"/>
      <c r="L419" s="229"/>
      <c r="M419" s="229"/>
      <c r="N419" s="229"/>
      <c r="O419" s="229"/>
      <c r="P419" s="229"/>
      <c r="Q419" s="229"/>
      <c r="R419" s="229"/>
      <c r="S419" s="229"/>
      <c r="T419" s="229"/>
      <c r="U419" s="229"/>
      <c r="V419" s="229"/>
      <c r="W419" s="229"/>
      <c r="X419" s="229"/>
      <c r="Y419" s="229"/>
      <c r="Z419" s="229"/>
      <c r="AA419" s="229"/>
      <c r="AB419" s="229"/>
      <c r="AC419" s="229"/>
      <c r="AD419" s="229"/>
      <c r="AE419" s="229"/>
      <c r="AF419" s="229"/>
      <c r="AG419" s="229"/>
      <c r="AH419" s="229"/>
      <c r="AI419" s="229"/>
    </row>
    <row r="420" spans="9:35">
      <c r="I420" s="229"/>
      <c r="J420" s="229"/>
      <c r="K420" s="229"/>
      <c r="L420" s="229"/>
      <c r="M420" s="229"/>
      <c r="N420" s="229"/>
      <c r="O420" s="229"/>
      <c r="P420" s="229"/>
      <c r="Q420" s="229"/>
      <c r="R420" s="229"/>
      <c r="S420" s="229"/>
      <c r="T420" s="229"/>
      <c r="U420" s="229"/>
      <c r="V420" s="229"/>
      <c r="W420" s="229"/>
      <c r="X420" s="229"/>
      <c r="Y420" s="229"/>
      <c r="Z420" s="229"/>
      <c r="AA420" s="229"/>
      <c r="AB420" s="229"/>
      <c r="AC420" s="229"/>
      <c r="AD420" s="229"/>
      <c r="AE420" s="229"/>
      <c r="AF420" s="229"/>
      <c r="AG420" s="229"/>
      <c r="AH420" s="229"/>
      <c r="AI420" s="229"/>
    </row>
    <row r="421" spans="9:35">
      <c r="I421" s="229"/>
      <c r="J421" s="229"/>
      <c r="K421" s="229"/>
      <c r="L421" s="229"/>
      <c r="M421" s="229"/>
      <c r="N421" s="229"/>
      <c r="O421" s="229"/>
      <c r="P421" s="229"/>
      <c r="Q421" s="229"/>
      <c r="R421" s="229"/>
      <c r="S421" s="229"/>
      <c r="T421" s="229"/>
      <c r="U421" s="229"/>
      <c r="V421" s="229"/>
      <c r="W421" s="229"/>
      <c r="X421" s="229"/>
      <c r="Y421" s="229"/>
      <c r="Z421" s="229"/>
      <c r="AA421" s="229"/>
      <c r="AB421" s="229"/>
      <c r="AC421" s="229"/>
      <c r="AD421" s="229"/>
      <c r="AE421" s="229"/>
      <c r="AF421" s="229"/>
      <c r="AG421" s="229"/>
      <c r="AH421" s="229"/>
      <c r="AI421" s="229"/>
    </row>
    <row r="422" spans="9:35">
      <c r="I422" s="229"/>
      <c r="J422" s="229"/>
      <c r="K422" s="229"/>
      <c r="L422" s="229"/>
      <c r="M422" s="229"/>
      <c r="N422" s="229"/>
      <c r="O422" s="229"/>
      <c r="P422" s="229"/>
      <c r="Q422" s="229"/>
      <c r="R422" s="229"/>
      <c r="S422" s="229"/>
      <c r="T422" s="229"/>
      <c r="U422" s="229"/>
      <c r="V422" s="229"/>
      <c r="W422" s="229"/>
      <c r="X422" s="229"/>
      <c r="Y422" s="229"/>
      <c r="Z422" s="229"/>
      <c r="AA422" s="229"/>
      <c r="AB422" s="229"/>
      <c r="AC422" s="229"/>
      <c r="AD422" s="229"/>
      <c r="AE422" s="229"/>
      <c r="AF422" s="229"/>
      <c r="AG422" s="229"/>
      <c r="AH422" s="229"/>
      <c r="AI422" s="229"/>
    </row>
    <row r="423" spans="9:35">
      <c r="I423" s="229"/>
      <c r="J423" s="229"/>
      <c r="K423" s="229"/>
      <c r="L423" s="229"/>
      <c r="M423" s="229"/>
      <c r="N423" s="229"/>
      <c r="O423" s="229"/>
      <c r="P423" s="229"/>
      <c r="Q423" s="229"/>
      <c r="R423" s="229"/>
      <c r="S423" s="229"/>
      <c r="T423" s="229"/>
      <c r="U423" s="229"/>
      <c r="V423" s="229"/>
      <c r="W423" s="229"/>
      <c r="X423" s="229"/>
      <c r="Y423" s="229"/>
      <c r="Z423" s="229"/>
      <c r="AA423" s="229"/>
      <c r="AB423" s="229"/>
      <c r="AC423" s="229"/>
      <c r="AD423" s="229"/>
      <c r="AE423" s="229"/>
      <c r="AF423" s="229"/>
      <c r="AG423" s="229"/>
      <c r="AH423" s="229"/>
      <c r="AI423" s="229"/>
    </row>
    <row r="424" spans="9:35">
      <c r="I424" s="229"/>
      <c r="J424" s="229"/>
      <c r="K424" s="229"/>
      <c r="L424" s="229"/>
      <c r="M424" s="229"/>
      <c r="N424" s="229"/>
      <c r="O424" s="229"/>
      <c r="P424" s="229"/>
      <c r="Q424" s="229"/>
      <c r="R424" s="229"/>
      <c r="S424" s="229"/>
      <c r="T424" s="229"/>
      <c r="U424" s="229"/>
      <c r="V424" s="229"/>
      <c r="W424" s="229"/>
      <c r="X424" s="229"/>
      <c r="Y424" s="229"/>
      <c r="Z424" s="229"/>
      <c r="AA424" s="229"/>
      <c r="AB424" s="229"/>
      <c r="AC424" s="229"/>
      <c r="AD424" s="229"/>
      <c r="AE424" s="229"/>
      <c r="AF424" s="229"/>
      <c r="AG424" s="229"/>
      <c r="AH424" s="229"/>
      <c r="AI424" s="229"/>
    </row>
    <row r="425" spans="9:35">
      <c r="I425" s="229"/>
      <c r="J425" s="229"/>
      <c r="K425" s="229"/>
      <c r="L425" s="229"/>
      <c r="M425" s="229"/>
      <c r="N425" s="229"/>
      <c r="O425" s="229"/>
      <c r="P425" s="229"/>
      <c r="Q425" s="229"/>
      <c r="R425" s="229"/>
      <c r="S425" s="229"/>
      <c r="T425" s="229"/>
      <c r="U425" s="229"/>
      <c r="V425" s="229"/>
      <c r="W425" s="229"/>
      <c r="X425" s="229"/>
      <c r="Y425" s="229"/>
      <c r="Z425" s="229"/>
      <c r="AA425" s="229"/>
      <c r="AB425" s="229"/>
      <c r="AC425" s="229"/>
      <c r="AD425" s="229"/>
      <c r="AE425" s="229"/>
      <c r="AF425" s="229"/>
      <c r="AG425" s="229"/>
      <c r="AH425" s="229"/>
      <c r="AI425" s="229"/>
    </row>
    <row r="426" spans="9:35">
      <c r="I426" s="229"/>
      <c r="J426" s="229"/>
      <c r="K426" s="229"/>
      <c r="L426" s="229"/>
      <c r="M426" s="229"/>
      <c r="N426" s="229"/>
      <c r="O426" s="229"/>
      <c r="P426" s="229"/>
      <c r="Q426" s="229"/>
      <c r="R426" s="229"/>
      <c r="S426" s="229"/>
      <c r="T426" s="229"/>
      <c r="U426" s="229"/>
      <c r="V426" s="229"/>
      <c r="W426" s="229"/>
      <c r="X426" s="229"/>
      <c r="Y426" s="229"/>
      <c r="Z426" s="229"/>
      <c r="AA426" s="229"/>
      <c r="AB426" s="229"/>
      <c r="AC426" s="229"/>
      <c r="AD426" s="229"/>
      <c r="AE426" s="229"/>
      <c r="AF426" s="229"/>
      <c r="AG426" s="229"/>
      <c r="AH426" s="229"/>
      <c r="AI426" s="229"/>
    </row>
    <row r="427" spans="9:35">
      <c r="I427" s="229"/>
      <c r="J427" s="229"/>
      <c r="K427" s="229"/>
      <c r="L427" s="229"/>
      <c r="M427" s="229"/>
      <c r="N427" s="229"/>
      <c r="O427" s="229"/>
      <c r="P427" s="229"/>
      <c r="Q427" s="229"/>
      <c r="R427" s="229"/>
      <c r="S427" s="229"/>
      <c r="T427" s="229"/>
      <c r="U427" s="229"/>
      <c r="V427" s="229"/>
      <c r="W427" s="229"/>
      <c r="X427" s="229"/>
      <c r="Y427" s="229"/>
      <c r="Z427" s="229"/>
      <c r="AA427" s="229"/>
      <c r="AB427" s="229"/>
      <c r="AC427" s="229"/>
      <c r="AD427" s="229"/>
      <c r="AE427" s="229"/>
      <c r="AF427" s="229"/>
      <c r="AG427" s="229"/>
      <c r="AH427" s="229"/>
      <c r="AI427" s="229"/>
    </row>
    <row r="428" spans="9:35">
      <c r="I428" s="229"/>
      <c r="J428" s="229"/>
      <c r="K428" s="229"/>
      <c r="L428" s="229"/>
      <c r="M428" s="229"/>
      <c r="N428" s="229"/>
      <c r="O428" s="229"/>
      <c r="P428" s="229"/>
      <c r="Q428" s="229"/>
      <c r="R428" s="229"/>
      <c r="S428" s="229"/>
      <c r="T428" s="229"/>
      <c r="U428" s="229"/>
      <c r="V428" s="229"/>
      <c r="W428" s="229"/>
      <c r="X428" s="229"/>
      <c r="Y428" s="229"/>
      <c r="Z428" s="229"/>
      <c r="AA428" s="229"/>
      <c r="AB428" s="229"/>
      <c r="AC428" s="229"/>
      <c r="AD428" s="229"/>
      <c r="AE428" s="229"/>
      <c r="AF428" s="229"/>
      <c r="AG428" s="229"/>
      <c r="AH428" s="229"/>
      <c r="AI428" s="229"/>
    </row>
    <row r="429" spans="9:35">
      <c r="I429" s="229"/>
      <c r="J429" s="229"/>
      <c r="K429" s="229"/>
      <c r="L429" s="229"/>
      <c r="M429" s="229"/>
      <c r="N429" s="229"/>
      <c r="O429" s="229"/>
      <c r="P429" s="229"/>
      <c r="Q429" s="229"/>
      <c r="R429" s="229"/>
      <c r="S429" s="229"/>
      <c r="T429" s="229"/>
      <c r="U429" s="229"/>
      <c r="V429" s="229"/>
      <c r="W429" s="229"/>
      <c r="X429" s="229"/>
      <c r="Y429" s="229"/>
      <c r="Z429" s="229"/>
      <c r="AA429" s="229"/>
      <c r="AB429" s="229"/>
      <c r="AC429" s="229"/>
      <c r="AD429" s="229"/>
      <c r="AE429" s="229"/>
      <c r="AF429" s="229"/>
      <c r="AG429" s="229"/>
      <c r="AH429" s="229"/>
      <c r="AI429" s="229"/>
    </row>
    <row r="430" spans="9:35">
      <c r="I430" s="229"/>
      <c r="J430" s="229"/>
      <c r="K430" s="229"/>
      <c r="L430" s="229"/>
      <c r="M430" s="229"/>
      <c r="N430" s="229"/>
      <c r="O430" s="229"/>
      <c r="P430" s="229"/>
      <c r="Q430" s="229"/>
      <c r="R430" s="229"/>
      <c r="S430" s="229"/>
      <c r="T430" s="229"/>
      <c r="U430" s="229"/>
      <c r="V430" s="229"/>
      <c r="W430" s="229"/>
      <c r="X430" s="229"/>
      <c r="Y430" s="229"/>
      <c r="Z430" s="229"/>
      <c r="AA430" s="229"/>
      <c r="AB430" s="229"/>
      <c r="AC430" s="229"/>
      <c r="AD430" s="229"/>
      <c r="AE430" s="229"/>
      <c r="AF430" s="229"/>
      <c r="AG430" s="229"/>
      <c r="AH430" s="229"/>
      <c r="AI430" s="229"/>
    </row>
    <row r="431" spans="9:35">
      <c r="I431" s="229"/>
      <c r="J431" s="229"/>
      <c r="K431" s="229"/>
      <c r="L431" s="229"/>
      <c r="M431" s="229"/>
      <c r="N431" s="229"/>
      <c r="O431" s="229"/>
      <c r="P431" s="229"/>
      <c r="Q431" s="229"/>
      <c r="R431" s="229"/>
      <c r="S431" s="229"/>
      <c r="T431" s="229"/>
      <c r="U431" s="229"/>
      <c r="V431" s="229"/>
      <c r="W431" s="229"/>
      <c r="X431" s="229"/>
      <c r="Y431" s="229"/>
      <c r="Z431" s="229"/>
      <c r="AA431" s="229"/>
      <c r="AB431" s="229"/>
      <c r="AC431" s="229"/>
      <c r="AD431" s="229"/>
      <c r="AE431" s="229"/>
      <c r="AF431" s="229"/>
      <c r="AG431" s="229"/>
      <c r="AH431" s="229"/>
      <c r="AI431" s="229"/>
    </row>
    <row r="432" spans="9:35">
      <c r="I432" s="229"/>
      <c r="J432" s="229"/>
      <c r="K432" s="229"/>
      <c r="L432" s="229"/>
      <c r="M432" s="229"/>
      <c r="N432" s="229"/>
      <c r="O432" s="229"/>
      <c r="P432" s="229"/>
      <c r="Q432" s="229"/>
      <c r="R432" s="229"/>
      <c r="S432" s="229"/>
      <c r="T432" s="229"/>
      <c r="U432" s="229"/>
      <c r="V432" s="229"/>
      <c r="W432" s="229"/>
      <c r="X432" s="229"/>
      <c r="Y432" s="229"/>
      <c r="Z432" s="229"/>
      <c r="AA432" s="229"/>
      <c r="AB432" s="229"/>
      <c r="AC432" s="229"/>
      <c r="AD432" s="229"/>
      <c r="AE432" s="229"/>
      <c r="AF432" s="229"/>
      <c r="AG432" s="229"/>
      <c r="AH432" s="229"/>
      <c r="AI432" s="229"/>
    </row>
    <row r="433" spans="9:35">
      <c r="I433" s="229"/>
      <c r="J433" s="229"/>
      <c r="K433" s="229"/>
      <c r="L433" s="229"/>
      <c r="M433" s="229"/>
      <c r="N433" s="229"/>
      <c r="O433" s="229"/>
      <c r="P433" s="229"/>
      <c r="Q433" s="229"/>
      <c r="R433" s="229"/>
      <c r="S433" s="229"/>
      <c r="T433" s="229"/>
      <c r="U433" s="229"/>
      <c r="V433" s="229"/>
      <c r="W433" s="229"/>
      <c r="X433" s="229"/>
      <c r="Y433" s="229"/>
      <c r="Z433" s="229"/>
      <c r="AA433" s="229"/>
      <c r="AB433" s="229"/>
      <c r="AC433" s="229"/>
      <c r="AD433" s="229"/>
      <c r="AE433" s="229"/>
      <c r="AF433" s="229"/>
      <c r="AG433" s="229"/>
      <c r="AH433" s="229"/>
      <c r="AI433" s="229"/>
    </row>
    <row r="434" spans="9:35">
      <c r="I434" s="229"/>
      <c r="J434" s="229"/>
      <c r="K434" s="229"/>
      <c r="L434" s="229"/>
      <c r="M434" s="229"/>
      <c r="N434" s="229"/>
      <c r="O434" s="229"/>
      <c r="P434" s="229"/>
      <c r="Q434" s="229"/>
      <c r="R434" s="229"/>
      <c r="S434" s="229"/>
      <c r="T434" s="229"/>
      <c r="U434" s="229"/>
      <c r="V434" s="229"/>
      <c r="W434" s="229"/>
      <c r="X434" s="229"/>
      <c r="Y434" s="229"/>
      <c r="Z434" s="229"/>
      <c r="AA434" s="229"/>
      <c r="AB434" s="229"/>
      <c r="AC434" s="229"/>
      <c r="AD434" s="229"/>
      <c r="AE434" s="229"/>
      <c r="AF434" s="229"/>
      <c r="AG434" s="229"/>
      <c r="AH434" s="229"/>
      <c r="AI434" s="229"/>
    </row>
    <row r="435" spans="9:35">
      <c r="I435" s="229"/>
      <c r="J435" s="229"/>
      <c r="K435" s="229"/>
      <c r="L435" s="229"/>
      <c r="M435" s="229"/>
      <c r="N435" s="229"/>
      <c r="O435" s="229"/>
      <c r="P435" s="229"/>
      <c r="Q435" s="229"/>
      <c r="R435" s="229"/>
      <c r="S435" s="229"/>
      <c r="T435" s="229"/>
      <c r="U435" s="229"/>
      <c r="V435" s="229"/>
      <c r="W435" s="229"/>
      <c r="X435" s="229"/>
      <c r="Y435" s="229"/>
      <c r="Z435" s="229"/>
      <c r="AA435" s="229"/>
      <c r="AB435" s="229"/>
      <c r="AC435" s="229"/>
      <c r="AD435" s="229"/>
      <c r="AE435" s="229"/>
      <c r="AF435" s="229"/>
      <c r="AG435" s="229"/>
      <c r="AH435" s="229"/>
      <c r="AI435" s="229"/>
    </row>
    <row r="436" spans="9:35">
      <c r="I436" s="229"/>
      <c r="J436" s="229"/>
      <c r="K436" s="229"/>
      <c r="L436" s="229"/>
      <c r="M436" s="229"/>
      <c r="N436" s="229"/>
      <c r="O436" s="229"/>
      <c r="P436" s="229"/>
      <c r="Q436" s="229"/>
      <c r="R436" s="229"/>
      <c r="S436" s="229"/>
      <c r="T436" s="229"/>
      <c r="U436" s="229"/>
      <c r="V436" s="229"/>
      <c r="W436" s="229"/>
      <c r="X436" s="229"/>
      <c r="Y436" s="229"/>
      <c r="Z436" s="229"/>
      <c r="AA436" s="229"/>
      <c r="AB436" s="229"/>
      <c r="AC436" s="229"/>
      <c r="AD436" s="229"/>
      <c r="AE436" s="229"/>
      <c r="AF436" s="229"/>
      <c r="AG436" s="229"/>
      <c r="AH436" s="229"/>
      <c r="AI436" s="229"/>
    </row>
    <row r="437" spans="9:35">
      <c r="I437" s="229"/>
      <c r="J437" s="229"/>
      <c r="K437" s="229"/>
      <c r="L437" s="229"/>
      <c r="M437" s="229"/>
      <c r="N437" s="229"/>
      <c r="O437" s="229"/>
      <c r="P437" s="229"/>
      <c r="Q437" s="229"/>
      <c r="R437" s="229"/>
      <c r="S437" s="229"/>
      <c r="T437" s="229"/>
      <c r="U437" s="229"/>
      <c r="V437" s="229"/>
      <c r="W437" s="229"/>
      <c r="X437" s="229"/>
      <c r="Y437" s="229"/>
      <c r="Z437" s="229"/>
      <c r="AA437" s="229"/>
      <c r="AB437" s="229"/>
      <c r="AC437" s="229"/>
      <c r="AD437" s="229"/>
      <c r="AE437" s="229"/>
      <c r="AF437" s="229"/>
      <c r="AG437" s="229"/>
      <c r="AH437" s="229"/>
      <c r="AI437" s="229"/>
    </row>
    <row r="438" spans="9:35">
      <c r="I438" s="229"/>
      <c r="J438" s="229"/>
      <c r="K438" s="229"/>
      <c r="L438" s="229"/>
      <c r="M438" s="229"/>
      <c r="N438" s="229"/>
      <c r="O438" s="229"/>
      <c r="P438" s="229"/>
      <c r="Q438" s="229"/>
      <c r="R438" s="229"/>
      <c r="S438" s="229"/>
      <c r="T438" s="229"/>
      <c r="U438" s="229"/>
      <c r="V438" s="229"/>
      <c r="W438" s="229"/>
      <c r="X438" s="229"/>
      <c r="Y438" s="229"/>
      <c r="Z438" s="229"/>
      <c r="AA438" s="229"/>
      <c r="AB438" s="229"/>
      <c r="AC438" s="229"/>
      <c r="AD438" s="229"/>
      <c r="AE438" s="229"/>
      <c r="AF438" s="229"/>
      <c r="AG438" s="229"/>
      <c r="AH438" s="229"/>
      <c r="AI438" s="229"/>
    </row>
    <row r="439" spans="9:35">
      <c r="I439" s="229"/>
      <c r="J439" s="229"/>
      <c r="K439" s="229"/>
      <c r="L439" s="229"/>
      <c r="M439" s="229"/>
      <c r="N439" s="229"/>
      <c r="O439" s="229"/>
      <c r="P439" s="229"/>
      <c r="Q439" s="229"/>
      <c r="R439" s="229"/>
      <c r="S439" s="229"/>
      <c r="T439" s="229"/>
      <c r="U439" s="229"/>
      <c r="V439" s="229"/>
      <c r="W439" s="229"/>
      <c r="X439" s="229"/>
      <c r="Y439" s="229"/>
      <c r="Z439" s="229"/>
      <c r="AA439" s="229"/>
      <c r="AB439" s="229"/>
      <c r="AC439" s="229"/>
      <c r="AD439" s="229"/>
      <c r="AE439" s="229"/>
      <c r="AF439" s="229"/>
      <c r="AG439" s="229"/>
      <c r="AH439" s="229"/>
      <c r="AI439" s="229"/>
    </row>
    <row r="440" spans="9:35">
      <c r="I440" s="229"/>
      <c r="J440" s="229"/>
      <c r="K440" s="229"/>
      <c r="L440" s="229"/>
      <c r="M440" s="229"/>
      <c r="N440" s="229"/>
      <c r="O440" s="229"/>
      <c r="P440" s="229"/>
      <c r="Q440" s="229"/>
      <c r="R440" s="229"/>
      <c r="S440" s="229"/>
      <c r="T440" s="229"/>
      <c r="U440" s="229"/>
      <c r="V440" s="229"/>
      <c r="W440" s="229"/>
      <c r="X440" s="229"/>
      <c r="Y440" s="229"/>
      <c r="Z440" s="229"/>
      <c r="AA440" s="229"/>
      <c r="AB440" s="229"/>
      <c r="AC440" s="229"/>
      <c r="AD440" s="229"/>
      <c r="AE440" s="229"/>
      <c r="AF440" s="229"/>
      <c r="AG440" s="229"/>
      <c r="AH440" s="229"/>
      <c r="AI440" s="229"/>
    </row>
    <row r="441" spans="9:35">
      <c r="I441" s="229"/>
      <c r="J441" s="229"/>
      <c r="K441" s="229"/>
      <c r="L441" s="229"/>
      <c r="M441" s="229"/>
      <c r="N441" s="229"/>
      <c r="O441" s="229"/>
      <c r="P441" s="229"/>
      <c r="Q441" s="229"/>
      <c r="R441" s="229"/>
      <c r="S441" s="229"/>
      <c r="T441" s="229"/>
      <c r="U441" s="229"/>
      <c r="V441" s="229"/>
      <c r="W441" s="229"/>
      <c r="X441" s="229"/>
      <c r="Y441" s="229"/>
      <c r="Z441" s="229"/>
      <c r="AA441" s="229"/>
      <c r="AB441" s="229"/>
      <c r="AC441" s="229"/>
      <c r="AD441" s="229"/>
      <c r="AE441" s="229"/>
      <c r="AF441" s="229"/>
      <c r="AG441" s="229"/>
      <c r="AH441" s="229"/>
      <c r="AI441" s="229"/>
    </row>
    <row r="442" spans="9:35">
      <c r="I442" s="229"/>
      <c r="J442" s="229"/>
      <c r="K442" s="229"/>
      <c r="L442" s="229"/>
      <c r="M442" s="229"/>
      <c r="N442" s="229"/>
      <c r="O442" s="229"/>
      <c r="P442" s="229"/>
      <c r="Q442" s="229"/>
      <c r="R442" s="229"/>
      <c r="S442" s="229"/>
      <c r="T442" s="229"/>
      <c r="U442" s="229"/>
      <c r="V442" s="229"/>
      <c r="W442" s="229"/>
      <c r="X442" s="229"/>
      <c r="Y442" s="229"/>
      <c r="Z442" s="229"/>
      <c r="AA442" s="229"/>
      <c r="AB442" s="229"/>
      <c r="AC442" s="229"/>
      <c r="AD442" s="229"/>
      <c r="AE442" s="229"/>
      <c r="AF442" s="229"/>
      <c r="AG442" s="229"/>
      <c r="AH442" s="229"/>
      <c r="AI442" s="229"/>
    </row>
    <row r="443" spans="9:35">
      <c r="I443" s="229"/>
      <c r="J443" s="229"/>
      <c r="K443" s="229"/>
      <c r="L443" s="229"/>
      <c r="M443" s="229"/>
      <c r="N443" s="229"/>
      <c r="O443" s="229"/>
      <c r="P443" s="229"/>
      <c r="Q443" s="229"/>
      <c r="R443" s="229"/>
      <c r="S443" s="229"/>
      <c r="T443" s="229"/>
      <c r="U443" s="229"/>
      <c r="V443" s="229"/>
      <c r="W443" s="229"/>
      <c r="X443" s="229"/>
      <c r="Y443" s="229"/>
      <c r="Z443" s="229"/>
      <c r="AA443" s="229"/>
      <c r="AB443" s="229"/>
      <c r="AC443" s="229"/>
      <c r="AD443" s="229"/>
      <c r="AE443" s="229"/>
      <c r="AF443" s="229"/>
      <c r="AG443" s="229"/>
      <c r="AH443" s="229"/>
      <c r="AI443" s="229"/>
    </row>
    <row r="444" spans="9:35">
      <c r="I444" s="229"/>
      <c r="J444" s="229"/>
      <c r="K444" s="229"/>
      <c r="L444" s="229"/>
      <c r="M444" s="229"/>
      <c r="N444" s="229"/>
      <c r="O444" s="229"/>
      <c r="P444" s="229"/>
      <c r="Q444" s="229"/>
      <c r="R444" s="229"/>
      <c r="S444" s="229"/>
      <c r="T444" s="229"/>
      <c r="U444" s="229"/>
      <c r="V444" s="229"/>
      <c r="W444" s="229"/>
      <c r="X444" s="229"/>
      <c r="Y444" s="229"/>
      <c r="Z444" s="229"/>
      <c r="AA444" s="229"/>
      <c r="AB444" s="229"/>
      <c r="AC444" s="229"/>
      <c r="AD444" s="229"/>
      <c r="AE444" s="229"/>
      <c r="AF444" s="229"/>
      <c r="AG444" s="229"/>
      <c r="AH444" s="229"/>
      <c r="AI444" s="229"/>
    </row>
    <row r="445" spans="9:35">
      <c r="I445" s="229"/>
      <c r="J445" s="229"/>
      <c r="K445" s="229"/>
      <c r="L445" s="229"/>
      <c r="M445" s="229"/>
      <c r="N445" s="229"/>
      <c r="O445" s="229"/>
      <c r="P445" s="229"/>
      <c r="Q445" s="229"/>
      <c r="R445" s="229"/>
      <c r="S445" s="229"/>
      <c r="T445" s="229"/>
      <c r="U445" s="229"/>
      <c r="V445" s="229"/>
      <c r="W445" s="229"/>
      <c r="X445" s="229"/>
      <c r="Y445" s="229"/>
      <c r="Z445" s="229"/>
      <c r="AA445" s="229"/>
      <c r="AB445" s="229"/>
      <c r="AC445" s="229"/>
      <c r="AD445" s="229"/>
      <c r="AE445" s="229"/>
      <c r="AF445" s="229"/>
      <c r="AG445" s="229"/>
      <c r="AH445" s="229"/>
      <c r="AI445" s="229"/>
    </row>
    <row r="446" spans="9:35">
      <c r="I446" s="229"/>
      <c r="J446" s="229"/>
      <c r="K446" s="229"/>
      <c r="L446" s="229"/>
      <c r="M446" s="229"/>
      <c r="N446" s="229"/>
      <c r="O446" s="229"/>
      <c r="P446" s="229"/>
      <c r="Q446" s="229"/>
      <c r="R446" s="229"/>
      <c r="S446" s="229"/>
      <c r="T446" s="229"/>
      <c r="U446" s="229"/>
      <c r="V446" s="229"/>
      <c r="W446" s="229"/>
      <c r="X446" s="229"/>
      <c r="Y446" s="229"/>
      <c r="Z446" s="229"/>
      <c r="AA446" s="229"/>
      <c r="AB446" s="229"/>
      <c r="AC446" s="229"/>
      <c r="AD446" s="229"/>
      <c r="AE446" s="229"/>
      <c r="AF446" s="229"/>
      <c r="AG446" s="229"/>
      <c r="AH446" s="229"/>
      <c r="AI446" s="229"/>
    </row>
    <row r="447" spans="9:35">
      <c r="I447" s="229"/>
      <c r="J447" s="229"/>
      <c r="K447" s="229"/>
      <c r="L447" s="229"/>
      <c r="M447" s="229"/>
      <c r="N447" s="229"/>
      <c r="O447" s="229"/>
      <c r="P447" s="229"/>
      <c r="Q447" s="229"/>
      <c r="R447" s="229"/>
      <c r="S447" s="229"/>
      <c r="T447" s="229"/>
      <c r="U447" s="229"/>
      <c r="V447" s="229"/>
      <c r="W447" s="229"/>
      <c r="X447" s="229"/>
      <c r="Y447" s="229"/>
      <c r="Z447" s="229"/>
      <c r="AA447" s="229"/>
      <c r="AB447" s="229"/>
      <c r="AC447" s="229"/>
      <c r="AD447" s="229"/>
      <c r="AE447" s="229"/>
      <c r="AF447" s="229"/>
      <c r="AG447" s="229"/>
      <c r="AH447" s="229"/>
      <c r="AI447" s="229"/>
    </row>
    <row r="448" spans="9:35">
      <c r="I448" s="229"/>
      <c r="J448" s="229"/>
      <c r="K448" s="229"/>
      <c r="L448" s="229"/>
      <c r="M448" s="229"/>
      <c r="N448" s="229"/>
      <c r="O448" s="229"/>
      <c r="P448" s="229"/>
      <c r="Q448" s="229"/>
      <c r="R448" s="229"/>
      <c r="S448" s="229"/>
      <c r="T448" s="229"/>
      <c r="U448" s="229"/>
      <c r="V448" s="229"/>
      <c r="W448" s="229"/>
      <c r="X448" s="229"/>
      <c r="Y448" s="229"/>
      <c r="Z448" s="229"/>
      <c r="AA448" s="229"/>
      <c r="AB448" s="229"/>
      <c r="AC448" s="229"/>
      <c r="AD448" s="229"/>
      <c r="AE448" s="229"/>
      <c r="AF448" s="229"/>
      <c r="AG448" s="229"/>
      <c r="AH448" s="229"/>
      <c r="AI448" s="229"/>
    </row>
    <row r="449" spans="9:35">
      <c r="I449" s="229"/>
      <c r="J449" s="229"/>
      <c r="K449" s="229"/>
      <c r="L449" s="229"/>
      <c r="M449" s="229"/>
      <c r="N449" s="229"/>
      <c r="O449" s="229"/>
      <c r="P449" s="229"/>
      <c r="Q449" s="229"/>
      <c r="R449" s="229"/>
      <c r="S449" s="229"/>
      <c r="T449" s="229"/>
      <c r="U449" s="229"/>
      <c r="V449" s="229"/>
      <c r="W449" s="229"/>
      <c r="X449" s="229"/>
      <c r="Y449" s="229"/>
      <c r="Z449" s="229"/>
      <c r="AA449" s="229"/>
      <c r="AB449" s="229"/>
      <c r="AC449" s="229"/>
      <c r="AD449" s="229"/>
      <c r="AE449" s="229"/>
      <c r="AF449" s="229"/>
      <c r="AG449" s="229"/>
      <c r="AH449" s="229"/>
      <c r="AI449" s="229"/>
    </row>
    <row r="450" spans="9:35">
      <c r="I450" s="229"/>
      <c r="J450" s="229"/>
      <c r="K450" s="229"/>
      <c r="L450" s="229"/>
      <c r="M450" s="229"/>
      <c r="N450" s="229"/>
      <c r="O450" s="229"/>
      <c r="P450" s="229"/>
      <c r="Q450" s="229"/>
      <c r="R450" s="229"/>
      <c r="S450" s="229"/>
      <c r="T450" s="229"/>
      <c r="U450" s="229"/>
      <c r="V450" s="229"/>
      <c r="W450" s="229"/>
      <c r="X450" s="229"/>
      <c r="Y450" s="229"/>
      <c r="Z450" s="229"/>
      <c r="AA450" s="229"/>
      <c r="AB450" s="229"/>
      <c r="AC450" s="229"/>
      <c r="AD450" s="229"/>
      <c r="AE450" s="229"/>
      <c r="AF450" s="229"/>
      <c r="AG450" s="229"/>
      <c r="AH450" s="229"/>
      <c r="AI450" s="229"/>
    </row>
    <row r="451" spans="9:35">
      <c r="I451" s="229"/>
      <c r="J451" s="229"/>
      <c r="K451" s="229"/>
      <c r="L451" s="229"/>
      <c r="M451" s="229"/>
      <c r="N451" s="229"/>
      <c r="O451" s="229"/>
      <c r="P451" s="229"/>
      <c r="Q451" s="229"/>
      <c r="R451" s="229"/>
      <c r="S451" s="229"/>
      <c r="T451" s="229"/>
      <c r="U451" s="229"/>
      <c r="V451" s="229"/>
      <c r="W451" s="229"/>
      <c r="X451" s="229"/>
      <c r="Y451" s="229"/>
      <c r="Z451" s="229"/>
      <c r="AA451" s="229"/>
      <c r="AB451" s="229"/>
      <c r="AC451" s="229"/>
      <c r="AD451" s="229"/>
      <c r="AE451" s="229"/>
      <c r="AF451" s="229"/>
      <c r="AG451" s="229"/>
      <c r="AH451" s="229"/>
      <c r="AI451" s="229"/>
    </row>
    <row r="452" spans="9:35">
      <c r="I452" s="229"/>
      <c r="J452" s="229"/>
      <c r="K452" s="229"/>
      <c r="L452" s="229"/>
      <c r="M452" s="229"/>
      <c r="N452" s="229"/>
      <c r="O452" s="229"/>
      <c r="P452" s="229"/>
      <c r="Q452" s="229"/>
      <c r="R452" s="229"/>
      <c r="S452" s="229"/>
      <c r="T452" s="229"/>
      <c r="U452" s="229"/>
      <c r="V452" s="229"/>
      <c r="W452" s="229"/>
      <c r="X452" s="229"/>
      <c r="Y452" s="229"/>
      <c r="Z452" s="229"/>
      <c r="AA452" s="229"/>
      <c r="AB452" s="229"/>
      <c r="AC452" s="229"/>
      <c r="AD452" s="229"/>
      <c r="AE452" s="229"/>
      <c r="AF452" s="229"/>
      <c r="AG452" s="229"/>
      <c r="AH452" s="229"/>
      <c r="AI452" s="229"/>
    </row>
    <row r="453" spans="9:35">
      <c r="I453" s="229"/>
      <c r="J453" s="229"/>
      <c r="K453" s="229"/>
      <c r="L453" s="229"/>
      <c r="M453" s="229"/>
      <c r="N453" s="229"/>
      <c r="O453" s="229"/>
      <c r="P453" s="229"/>
      <c r="Q453" s="229"/>
      <c r="R453" s="229"/>
      <c r="S453" s="229"/>
      <c r="T453" s="229"/>
      <c r="U453" s="229"/>
      <c r="V453" s="229"/>
      <c r="W453" s="229"/>
      <c r="X453" s="229"/>
      <c r="Y453" s="229"/>
      <c r="Z453" s="229"/>
      <c r="AA453" s="229"/>
      <c r="AB453" s="229"/>
      <c r="AC453" s="229"/>
      <c r="AD453" s="229"/>
      <c r="AE453" s="229"/>
      <c r="AF453" s="229"/>
      <c r="AG453" s="229"/>
      <c r="AH453" s="229"/>
      <c r="AI453" s="229"/>
    </row>
    <row r="454" spans="9:35">
      <c r="I454" s="229"/>
      <c r="J454" s="229"/>
      <c r="K454" s="229"/>
      <c r="L454" s="229"/>
      <c r="M454" s="229"/>
      <c r="N454" s="229"/>
      <c r="O454" s="229"/>
      <c r="P454" s="229"/>
      <c r="Q454" s="229"/>
      <c r="R454" s="229"/>
      <c r="S454" s="229"/>
      <c r="T454" s="229"/>
      <c r="U454" s="229"/>
      <c r="V454" s="229"/>
      <c r="W454" s="229"/>
      <c r="X454" s="229"/>
      <c r="Y454" s="229"/>
      <c r="Z454" s="229"/>
      <c r="AA454" s="229"/>
      <c r="AB454" s="229"/>
      <c r="AC454" s="229"/>
      <c r="AD454" s="229"/>
      <c r="AE454" s="229"/>
      <c r="AF454" s="229"/>
      <c r="AG454" s="229"/>
      <c r="AH454" s="229"/>
      <c r="AI454" s="229"/>
    </row>
    <row r="455" spans="9:35">
      <c r="I455" s="229"/>
      <c r="J455" s="229"/>
      <c r="K455" s="229"/>
      <c r="L455" s="229"/>
      <c r="M455" s="229"/>
      <c r="N455" s="229"/>
      <c r="O455" s="229"/>
      <c r="P455" s="229"/>
      <c r="Q455" s="229"/>
      <c r="R455" s="229"/>
      <c r="S455" s="229"/>
      <c r="T455" s="229"/>
      <c r="U455" s="229"/>
      <c r="V455" s="229"/>
      <c r="W455" s="229"/>
      <c r="X455" s="229"/>
      <c r="Y455" s="229"/>
      <c r="Z455" s="229"/>
      <c r="AA455" s="229"/>
      <c r="AB455" s="229"/>
      <c r="AC455" s="229"/>
      <c r="AD455" s="229"/>
      <c r="AE455" s="229"/>
      <c r="AF455" s="229"/>
      <c r="AG455" s="229"/>
      <c r="AH455" s="229"/>
      <c r="AI455" s="229"/>
    </row>
    <row r="456" spans="9:35">
      <c r="I456" s="229"/>
      <c r="J456" s="229"/>
      <c r="K456" s="229"/>
      <c r="L456" s="229"/>
      <c r="M456" s="229"/>
      <c r="N456" s="229"/>
      <c r="O456" s="229"/>
      <c r="P456" s="229"/>
      <c r="Q456" s="229"/>
      <c r="R456" s="229"/>
      <c r="S456" s="229"/>
      <c r="T456" s="229"/>
      <c r="U456" s="229"/>
      <c r="V456" s="229"/>
      <c r="W456" s="229"/>
      <c r="X456" s="229"/>
      <c r="Y456" s="229"/>
      <c r="Z456" s="229"/>
      <c r="AA456" s="229"/>
      <c r="AB456" s="229"/>
      <c r="AC456" s="229"/>
      <c r="AD456" s="229"/>
      <c r="AE456" s="229"/>
      <c r="AF456" s="229"/>
      <c r="AG456" s="229"/>
      <c r="AH456" s="229"/>
      <c r="AI456" s="229"/>
    </row>
    <row r="457" spans="9:35">
      <c r="I457" s="229"/>
      <c r="J457" s="229"/>
      <c r="K457" s="229"/>
      <c r="L457" s="229"/>
      <c r="M457" s="229"/>
      <c r="N457" s="229"/>
      <c r="O457" s="229"/>
      <c r="P457" s="229"/>
      <c r="Q457" s="229"/>
      <c r="R457" s="229"/>
      <c r="S457" s="229"/>
      <c r="T457" s="229"/>
      <c r="U457" s="229"/>
      <c r="V457" s="229"/>
      <c r="W457" s="229"/>
      <c r="X457" s="229"/>
      <c r="Y457" s="229"/>
      <c r="Z457" s="229"/>
      <c r="AA457" s="229"/>
      <c r="AB457" s="229"/>
      <c r="AC457" s="229"/>
      <c r="AD457" s="229"/>
      <c r="AE457" s="229"/>
      <c r="AF457" s="229"/>
      <c r="AG457" s="229"/>
      <c r="AH457" s="229"/>
      <c r="AI457" s="229"/>
    </row>
    <row r="458" spans="9:35">
      <c r="I458" s="229"/>
      <c r="J458" s="229"/>
      <c r="K458" s="229"/>
      <c r="L458" s="229"/>
      <c r="M458" s="229"/>
      <c r="N458" s="229"/>
      <c r="O458" s="229"/>
      <c r="P458" s="229"/>
      <c r="Q458" s="229"/>
      <c r="R458" s="229"/>
      <c r="S458" s="229"/>
      <c r="T458" s="229"/>
      <c r="U458" s="229"/>
      <c r="V458" s="229"/>
      <c r="W458" s="229"/>
      <c r="X458" s="229"/>
      <c r="Y458" s="229"/>
      <c r="Z458" s="229"/>
      <c r="AA458" s="229"/>
      <c r="AB458" s="229"/>
      <c r="AC458" s="229"/>
      <c r="AD458" s="229"/>
      <c r="AE458" s="229"/>
      <c r="AF458" s="229"/>
      <c r="AG458" s="229"/>
      <c r="AH458" s="229"/>
      <c r="AI458" s="229"/>
    </row>
    <row r="459" spans="9:35">
      <c r="I459" s="229"/>
      <c r="J459" s="229"/>
      <c r="K459" s="229"/>
      <c r="L459" s="229"/>
      <c r="M459" s="229"/>
      <c r="N459" s="229"/>
      <c r="O459" s="229"/>
      <c r="P459" s="229"/>
      <c r="Q459" s="229"/>
      <c r="R459" s="229"/>
      <c r="S459" s="229"/>
      <c r="T459" s="229"/>
      <c r="U459" s="229"/>
      <c r="V459" s="229"/>
      <c r="W459" s="229"/>
      <c r="X459" s="229"/>
      <c r="Y459" s="229"/>
      <c r="Z459" s="229"/>
      <c r="AA459" s="229"/>
      <c r="AB459" s="229"/>
      <c r="AC459" s="229"/>
      <c r="AD459" s="229"/>
      <c r="AE459" s="229"/>
      <c r="AF459" s="229"/>
      <c r="AG459" s="229"/>
      <c r="AH459" s="229"/>
      <c r="AI459" s="229"/>
    </row>
    <row r="460" spans="9:35">
      <c r="I460" s="229"/>
      <c r="J460" s="229"/>
      <c r="K460" s="229"/>
      <c r="L460" s="229"/>
      <c r="M460" s="229"/>
      <c r="N460" s="229"/>
      <c r="O460" s="229"/>
      <c r="P460" s="229"/>
      <c r="Q460" s="229"/>
      <c r="R460" s="229"/>
      <c r="S460" s="229"/>
      <c r="T460" s="229"/>
      <c r="U460" s="229"/>
      <c r="V460" s="229"/>
      <c r="W460" s="229"/>
      <c r="X460" s="229"/>
      <c r="Y460" s="229"/>
      <c r="Z460" s="229"/>
      <c r="AA460" s="229"/>
      <c r="AB460" s="229"/>
      <c r="AC460" s="229"/>
      <c r="AD460" s="229"/>
      <c r="AE460" s="229"/>
      <c r="AF460" s="229"/>
      <c r="AG460" s="229"/>
      <c r="AH460" s="229"/>
      <c r="AI460" s="229"/>
    </row>
    <row r="461" spans="9:35">
      <c r="I461" s="229"/>
      <c r="J461" s="229"/>
      <c r="K461" s="229"/>
      <c r="L461" s="229"/>
      <c r="M461" s="229"/>
      <c r="N461" s="229"/>
      <c r="O461" s="229"/>
      <c r="P461" s="229"/>
      <c r="Q461" s="229"/>
      <c r="R461" s="229"/>
      <c r="S461" s="229"/>
      <c r="T461" s="229"/>
      <c r="U461" s="229"/>
      <c r="V461" s="229"/>
      <c r="W461" s="229"/>
      <c r="X461" s="229"/>
      <c r="Y461" s="229"/>
      <c r="Z461" s="229"/>
      <c r="AA461" s="229"/>
      <c r="AB461" s="229"/>
      <c r="AC461" s="229"/>
      <c r="AD461" s="229"/>
      <c r="AE461" s="229"/>
      <c r="AF461" s="229"/>
      <c r="AG461" s="229"/>
      <c r="AH461" s="229"/>
      <c r="AI461" s="229"/>
    </row>
    <row r="462" spans="9:35">
      <c r="I462" s="229"/>
      <c r="J462" s="229"/>
      <c r="K462" s="229"/>
      <c r="L462" s="229"/>
      <c r="M462" s="229"/>
      <c r="N462" s="229"/>
      <c r="O462" s="229"/>
      <c r="P462" s="229"/>
      <c r="Q462" s="229"/>
      <c r="R462" s="229"/>
      <c r="S462" s="229"/>
      <c r="T462" s="229"/>
      <c r="U462" s="229"/>
      <c r="V462" s="229"/>
      <c r="W462" s="229"/>
      <c r="X462" s="229"/>
      <c r="Y462" s="229"/>
      <c r="Z462" s="229"/>
      <c r="AA462" s="229"/>
      <c r="AB462" s="229"/>
      <c r="AC462" s="229"/>
      <c r="AD462" s="229"/>
      <c r="AE462" s="229"/>
      <c r="AF462" s="229"/>
      <c r="AG462" s="229"/>
      <c r="AH462" s="229"/>
      <c r="AI462" s="229"/>
    </row>
    <row r="463" spans="9:35">
      <c r="I463" s="229"/>
      <c r="J463" s="229"/>
      <c r="K463" s="229"/>
      <c r="L463" s="229"/>
      <c r="M463" s="229"/>
      <c r="N463" s="229"/>
      <c r="O463" s="229"/>
      <c r="P463" s="229"/>
      <c r="Q463" s="229"/>
      <c r="R463" s="229"/>
      <c r="S463" s="229"/>
      <c r="T463" s="229"/>
      <c r="U463" s="229"/>
      <c r="V463" s="229"/>
      <c r="W463" s="229"/>
      <c r="X463" s="229"/>
      <c r="Y463" s="229"/>
      <c r="Z463" s="229"/>
      <c r="AA463" s="229"/>
      <c r="AB463" s="229"/>
      <c r="AC463" s="229"/>
      <c r="AD463" s="229"/>
      <c r="AE463" s="229"/>
      <c r="AF463" s="229"/>
      <c r="AG463" s="229"/>
      <c r="AH463" s="229"/>
      <c r="AI463" s="229"/>
    </row>
    <row r="464" spans="9:35">
      <c r="I464" s="229"/>
      <c r="J464" s="229"/>
      <c r="K464" s="229"/>
      <c r="L464" s="229"/>
      <c r="M464" s="229"/>
      <c r="N464" s="229"/>
      <c r="O464" s="229"/>
      <c r="P464" s="229"/>
      <c r="Q464" s="229"/>
      <c r="R464" s="229"/>
      <c r="S464" s="229"/>
      <c r="T464" s="229"/>
      <c r="U464" s="229"/>
      <c r="V464" s="229"/>
      <c r="W464" s="229"/>
      <c r="X464" s="229"/>
      <c r="Y464" s="229"/>
      <c r="Z464" s="229"/>
      <c r="AA464" s="229"/>
      <c r="AB464" s="229"/>
      <c r="AC464" s="229"/>
      <c r="AD464" s="229"/>
      <c r="AE464" s="229"/>
      <c r="AF464" s="229"/>
      <c r="AG464" s="229"/>
      <c r="AH464" s="229"/>
      <c r="AI464" s="229"/>
    </row>
    <row r="465" spans="9:35">
      <c r="I465" s="229"/>
      <c r="J465" s="229"/>
      <c r="K465" s="229"/>
      <c r="L465" s="229"/>
      <c r="M465" s="229"/>
      <c r="N465" s="229"/>
      <c r="O465" s="229"/>
      <c r="P465" s="229"/>
      <c r="Q465" s="229"/>
      <c r="R465" s="229"/>
      <c r="S465" s="229"/>
      <c r="T465" s="229"/>
      <c r="U465" s="229"/>
      <c r="V465" s="229"/>
      <c r="W465" s="229"/>
      <c r="X465" s="229"/>
      <c r="Y465" s="229"/>
      <c r="Z465" s="229"/>
      <c r="AA465" s="229"/>
      <c r="AB465" s="229"/>
      <c r="AC465" s="229"/>
      <c r="AD465" s="229"/>
      <c r="AE465" s="229"/>
      <c r="AF465" s="229"/>
      <c r="AG465" s="229"/>
      <c r="AH465" s="229"/>
      <c r="AI465" s="229"/>
    </row>
    <row r="466" spans="9:35">
      <c r="I466" s="229"/>
      <c r="J466" s="229"/>
      <c r="K466" s="229"/>
      <c r="L466" s="229"/>
      <c r="M466" s="229"/>
      <c r="N466" s="229"/>
      <c r="O466" s="229"/>
      <c r="P466" s="229"/>
      <c r="Q466" s="229"/>
      <c r="R466" s="229"/>
      <c r="S466" s="229"/>
      <c r="T466" s="229"/>
      <c r="U466" s="229"/>
      <c r="V466" s="229"/>
      <c r="W466" s="229"/>
      <c r="X466" s="229"/>
      <c r="Y466" s="229"/>
      <c r="Z466" s="229"/>
      <c r="AA466" s="229"/>
      <c r="AB466" s="229"/>
      <c r="AC466" s="229"/>
      <c r="AD466" s="229"/>
      <c r="AE466" s="229"/>
      <c r="AF466" s="229"/>
      <c r="AG466" s="229"/>
      <c r="AH466" s="229"/>
      <c r="AI466" s="229"/>
    </row>
    <row r="467" spans="9:35">
      <c r="I467" s="229"/>
      <c r="J467" s="229"/>
      <c r="K467" s="229"/>
      <c r="L467" s="229"/>
      <c r="M467" s="229"/>
      <c r="N467" s="229"/>
      <c r="O467" s="229"/>
      <c r="P467" s="229"/>
      <c r="Q467" s="229"/>
      <c r="R467" s="229"/>
      <c r="S467" s="229"/>
      <c r="T467" s="229"/>
      <c r="U467" s="229"/>
      <c r="V467" s="229"/>
      <c r="W467" s="229"/>
      <c r="X467" s="229"/>
      <c r="Y467" s="229"/>
      <c r="Z467" s="229"/>
      <c r="AA467" s="229"/>
      <c r="AB467" s="229"/>
      <c r="AC467" s="229"/>
      <c r="AD467" s="229"/>
      <c r="AE467" s="229"/>
      <c r="AF467" s="229"/>
      <c r="AG467" s="229"/>
      <c r="AH467" s="229"/>
      <c r="AI467" s="229"/>
    </row>
    <row r="468" spans="9:35">
      <c r="I468" s="229"/>
      <c r="J468" s="229"/>
      <c r="K468" s="229"/>
      <c r="L468" s="229"/>
      <c r="M468" s="229"/>
      <c r="N468" s="229"/>
      <c r="O468" s="229"/>
      <c r="P468" s="229"/>
      <c r="Q468" s="229"/>
      <c r="R468" s="229"/>
      <c r="S468" s="229"/>
      <c r="T468" s="229"/>
      <c r="U468" s="229"/>
      <c r="V468" s="229"/>
      <c r="W468" s="229"/>
      <c r="X468" s="229"/>
      <c r="Y468" s="229"/>
      <c r="Z468" s="229"/>
      <c r="AA468" s="229"/>
      <c r="AB468" s="229"/>
      <c r="AC468" s="229"/>
      <c r="AD468" s="229"/>
      <c r="AE468" s="229"/>
      <c r="AF468" s="229"/>
      <c r="AG468" s="229"/>
      <c r="AH468" s="229"/>
      <c r="AI468" s="229"/>
    </row>
    <row r="469" spans="9:35">
      <c r="I469" s="229"/>
      <c r="J469" s="229"/>
      <c r="K469" s="229"/>
      <c r="L469" s="229"/>
      <c r="M469" s="229"/>
      <c r="N469" s="229"/>
      <c r="O469" s="229"/>
      <c r="P469" s="229"/>
      <c r="Q469" s="229"/>
      <c r="R469" s="229"/>
      <c r="S469" s="229"/>
      <c r="T469" s="229"/>
      <c r="U469" s="229"/>
      <c r="V469" s="229"/>
      <c r="W469" s="229"/>
      <c r="X469" s="229"/>
      <c r="Y469" s="229"/>
      <c r="Z469" s="229"/>
      <c r="AA469" s="229"/>
      <c r="AB469" s="229"/>
      <c r="AC469" s="229"/>
      <c r="AD469" s="229"/>
      <c r="AE469" s="229"/>
      <c r="AF469" s="229"/>
      <c r="AG469" s="229"/>
      <c r="AH469" s="229"/>
      <c r="AI469" s="229"/>
    </row>
    <row r="470" spans="9:35">
      <c r="I470" s="229"/>
      <c r="J470" s="229"/>
      <c r="K470" s="229"/>
      <c r="L470" s="229"/>
      <c r="M470" s="229"/>
      <c r="N470" s="229"/>
      <c r="O470" s="229"/>
      <c r="P470" s="229"/>
      <c r="Q470" s="229"/>
      <c r="R470" s="229"/>
      <c r="S470" s="229"/>
      <c r="T470" s="229"/>
      <c r="U470" s="229"/>
      <c r="V470" s="229"/>
      <c r="W470" s="229"/>
      <c r="X470" s="229"/>
      <c r="Y470" s="229"/>
      <c r="Z470" s="229"/>
      <c r="AA470" s="229"/>
      <c r="AB470" s="229"/>
      <c r="AC470" s="229"/>
      <c r="AD470" s="229"/>
      <c r="AE470" s="229"/>
      <c r="AF470" s="229"/>
      <c r="AG470" s="229"/>
      <c r="AH470" s="229"/>
      <c r="AI470" s="229"/>
    </row>
    <row r="471" spans="9:35">
      <c r="I471" s="229"/>
      <c r="J471" s="229"/>
      <c r="K471" s="229"/>
      <c r="L471" s="229"/>
      <c r="M471" s="229"/>
      <c r="N471" s="229"/>
      <c r="O471" s="229"/>
      <c r="P471" s="229"/>
      <c r="Q471" s="229"/>
      <c r="R471" s="229"/>
      <c r="S471" s="229"/>
      <c r="T471" s="229"/>
      <c r="U471" s="229"/>
      <c r="V471" s="229"/>
      <c r="W471" s="229"/>
      <c r="X471" s="229"/>
      <c r="Y471" s="229"/>
      <c r="Z471" s="229"/>
      <c r="AA471" s="229"/>
      <c r="AB471" s="229"/>
      <c r="AC471" s="229"/>
      <c r="AD471" s="229"/>
      <c r="AE471" s="229"/>
      <c r="AF471" s="229"/>
      <c r="AG471" s="229"/>
      <c r="AH471" s="229"/>
      <c r="AI471" s="229"/>
    </row>
    <row r="472" spans="9:35">
      <c r="I472" s="229"/>
      <c r="J472" s="229"/>
      <c r="K472" s="229"/>
      <c r="L472" s="229"/>
      <c r="M472" s="229"/>
      <c r="N472" s="229"/>
      <c r="O472" s="229"/>
      <c r="P472" s="229"/>
      <c r="Q472" s="229"/>
      <c r="R472" s="229"/>
      <c r="S472" s="229"/>
      <c r="T472" s="229"/>
      <c r="U472" s="229"/>
      <c r="V472" s="229"/>
      <c r="W472" s="229"/>
      <c r="X472" s="229"/>
      <c r="Y472" s="229"/>
      <c r="Z472" s="229"/>
      <c r="AA472" s="229"/>
      <c r="AB472" s="229"/>
      <c r="AC472" s="229"/>
      <c r="AD472" s="229"/>
      <c r="AE472" s="229"/>
      <c r="AF472" s="229"/>
      <c r="AG472" s="229"/>
      <c r="AH472" s="229"/>
      <c r="AI472" s="229"/>
    </row>
    <row r="473" spans="9:35">
      <c r="I473" s="229"/>
      <c r="J473" s="229"/>
      <c r="K473" s="229"/>
      <c r="L473" s="229"/>
      <c r="M473" s="229"/>
      <c r="N473" s="229"/>
      <c r="O473" s="229"/>
      <c r="P473" s="229"/>
      <c r="Q473" s="229"/>
      <c r="R473" s="229"/>
      <c r="S473" s="229"/>
      <c r="T473" s="229"/>
      <c r="U473" s="229"/>
      <c r="V473" s="229"/>
      <c r="W473" s="229"/>
      <c r="X473" s="229"/>
      <c r="Y473" s="229"/>
      <c r="Z473" s="229"/>
      <c r="AA473" s="229"/>
      <c r="AB473" s="229"/>
      <c r="AC473" s="229"/>
      <c r="AD473" s="229"/>
      <c r="AE473" s="229"/>
      <c r="AF473" s="229"/>
      <c r="AG473" s="229"/>
      <c r="AH473" s="229"/>
      <c r="AI473" s="229"/>
    </row>
    <row r="474" spans="9:35">
      <c r="I474" s="229"/>
      <c r="J474" s="229"/>
      <c r="K474" s="229"/>
      <c r="L474" s="229"/>
      <c r="M474" s="229"/>
      <c r="N474" s="229"/>
      <c r="O474" s="229"/>
      <c r="P474" s="229"/>
      <c r="Q474" s="229"/>
      <c r="R474" s="229"/>
      <c r="S474" s="229"/>
      <c r="T474" s="229"/>
      <c r="U474" s="229"/>
      <c r="V474" s="229"/>
      <c r="W474" s="229"/>
      <c r="X474" s="229"/>
      <c r="Y474" s="229"/>
      <c r="Z474" s="229"/>
      <c r="AA474" s="229"/>
      <c r="AB474" s="229"/>
      <c r="AC474" s="229"/>
      <c r="AD474" s="229"/>
      <c r="AE474" s="229"/>
      <c r="AF474" s="229"/>
      <c r="AG474" s="229"/>
      <c r="AH474" s="229"/>
      <c r="AI474" s="229"/>
    </row>
    <row r="475" spans="9:35">
      <c r="I475" s="229"/>
      <c r="J475" s="229"/>
      <c r="K475" s="229"/>
      <c r="L475" s="229"/>
      <c r="M475" s="229"/>
      <c r="N475" s="229"/>
      <c r="O475" s="229"/>
      <c r="P475" s="229"/>
      <c r="Q475" s="229"/>
      <c r="R475" s="229"/>
      <c r="S475" s="229"/>
      <c r="T475" s="229"/>
      <c r="U475" s="229"/>
      <c r="V475" s="229"/>
      <c r="W475" s="229"/>
      <c r="X475" s="229"/>
      <c r="Y475" s="229"/>
      <c r="Z475" s="229"/>
      <c r="AA475" s="229"/>
      <c r="AB475" s="229"/>
      <c r="AC475" s="229"/>
      <c r="AD475" s="229"/>
      <c r="AE475" s="229"/>
      <c r="AF475" s="229"/>
      <c r="AG475" s="229"/>
      <c r="AH475" s="229"/>
      <c r="AI475" s="229"/>
    </row>
    <row r="476" spans="9:35">
      <c r="I476" s="229"/>
      <c r="J476" s="229"/>
      <c r="K476" s="229"/>
      <c r="L476" s="229"/>
      <c r="M476" s="229"/>
      <c r="N476" s="229"/>
      <c r="O476" s="229"/>
      <c r="P476" s="229"/>
      <c r="Q476" s="229"/>
      <c r="R476" s="229"/>
      <c r="S476" s="229"/>
      <c r="T476" s="229"/>
      <c r="U476" s="229"/>
      <c r="V476" s="229"/>
      <c r="W476" s="229"/>
      <c r="X476" s="229"/>
      <c r="Y476" s="229"/>
      <c r="Z476" s="229"/>
      <c r="AA476" s="229"/>
      <c r="AB476" s="229"/>
      <c r="AC476" s="229"/>
      <c r="AD476" s="229"/>
      <c r="AE476" s="229"/>
      <c r="AF476" s="229"/>
      <c r="AG476" s="229"/>
      <c r="AH476" s="229"/>
      <c r="AI476" s="229"/>
    </row>
    <row r="477" spans="9:35">
      <c r="I477" s="229"/>
      <c r="J477" s="229"/>
      <c r="K477" s="229"/>
      <c r="L477" s="229"/>
      <c r="M477" s="229"/>
      <c r="N477" s="229"/>
      <c r="O477" s="229"/>
      <c r="P477" s="229"/>
      <c r="Q477" s="229"/>
      <c r="R477" s="229"/>
      <c r="S477" s="229"/>
      <c r="T477" s="229"/>
      <c r="U477" s="229"/>
      <c r="V477" s="229"/>
      <c r="W477" s="229"/>
      <c r="X477" s="229"/>
      <c r="Y477" s="229"/>
      <c r="Z477" s="229"/>
      <c r="AA477" s="229"/>
      <c r="AB477" s="229"/>
      <c r="AC477" s="229"/>
      <c r="AD477" s="229"/>
      <c r="AE477" s="229"/>
      <c r="AF477" s="229"/>
      <c r="AG477" s="229"/>
      <c r="AH477" s="229"/>
      <c r="AI477" s="229"/>
    </row>
    <row r="478" spans="9:35">
      <c r="I478" s="229"/>
      <c r="J478" s="229"/>
      <c r="K478" s="229"/>
      <c r="L478" s="229"/>
      <c r="M478" s="229"/>
      <c r="N478" s="229"/>
      <c r="O478" s="229"/>
      <c r="P478" s="229"/>
      <c r="Q478" s="229"/>
      <c r="R478" s="229"/>
      <c r="S478" s="229"/>
      <c r="T478" s="229"/>
      <c r="U478" s="229"/>
      <c r="V478" s="229"/>
      <c r="W478" s="229"/>
      <c r="X478" s="229"/>
      <c r="Y478" s="229"/>
      <c r="Z478" s="229"/>
      <c r="AA478" s="229"/>
      <c r="AB478" s="229"/>
      <c r="AC478" s="229"/>
      <c r="AD478" s="229"/>
      <c r="AE478" s="229"/>
      <c r="AF478" s="229"/>
      <c r="AG478" s="229"/>
      <c r="AH478" s="229"/>
      <c r="AI478" s="229"/>
    </row>
    <row r="479" spans="9:35">
      <c r="I479" s="229"/>
      <c r="J479" s="229"/>
      <c r="K479" s="229"/>
      <c r="L479" s="229"/>
      <c r="M479" s="229"/>
      <c r="N479" s="229"/>
      <c r="O479" s="229"/>
      <c r="P479" s="229"/>
      <c r="Q479" s="229"/>
      <c r="R479" s="229"/>
      <c r="S479" s="229"/>
      <c r="T479" s="229"/>
      <c r="U479" s="229"/>
      <c r="V479" s="229"/>
      <c r="W479" s="229"/>
      <c r="X479" s="229"/>
      <c r="Y479" s="229"/>
      <c r="Z479" s="229"/>
      <c r="AA479" s="229"/>
      <c r="AB479" s="229"/>
      <c r="AC479" s="229"/>
      <c r="AD479" s="229"/>
      <c r="AE479" s="229"/>
      <c r="AF479" s="229"/>
      <c r="AG479" s="229"/>
      <c r="AH479" s="229"/>
      <c r="AI479" s="229"/>
    </row>
    <row r="480" spans="9:35">
      <c r="I480" s="229"/>
      <c r="J480" s="229"/>
      <c r="K480" s="229"/>
      <c r="L480" s="229"/>
      <c r="M480" s="229"/>
      <c r="N480" s="229"/>
      <c r="O480" s="229"/>
      <c r="P480" s="229"/>
      <c r="Q480" s="229"/>
      <c r="R480" s="229"/>
      <c r="S480" s="229"/>
      <c r="T480" s="229"/>
      <c r="U480" s="229"/>
      <c r="V480" s="229"/>
      <c r="W480" s="229"/>
      <c r="X480" s="229"/>
      <c r="Y480" s="229"/>
      <c r="Z480" s="229"/>
      <c r="AA480" s="229"/>
      <c r="AB480" s="229"/>
      <c r="AC480" s="229"/>
      <c r="AD480" s="229"/>
      <c r="AE480" s="229"/>
      <c r="AF480" s="229"/>
      <c r="AG480" s="229"/>
      <c r="AH480" s="229"/>
      <c r="AI480" s="229"/>
    </row>
    <row r="481" spans="9:35">
      <c r="I481" s="229"/>
      <c r="J481" s="229"/>
      <c r="K481" s="229"/>
      <c r="L481" s="229"/>
      <c r="M481" s="229"/>
      <c r="N481" s="229"/>
      <c r="O481" s="229"/>
      <c r="P481" s="229"/>
      <c r="Q481" s="229"/>
      <c r="R481" s="229"/>
      <c r="S481" s="229"/>
      <c r="T481" s="229"/>
      <c r="U481" s="229"/>
      <c r="V481" s="229"/>
      <c r="W481" s="229"/>
      <c r="X481" s="229"/>
      <c r="Y481" s="229"/>
      <c r="Z481" s="229"/>
      <c r="AA481" s="229"/>
      <c r="AB481" s="229"/>
      <c r="AC481" s="229"/>
      <c r="AD481" s="229"/>
      <c r="AE481" s="229"/>
      <c r="AF481" s="229"/>
      <c r="AG481" s="229"/>
      <c r="AH481" s="229"/>
      <c r="AI481" s="229"/>
    </row>
    <row r="482" spans="9:35">
      <c r="I482" s="229"/>
      <c r="J482" s="229"/>
      <c r="K482" s="229"/>
      <c r="L482" s="229"/>
      <c r="M482" s="229"/>
      <c r="N482" s="229"/>
      <c r="O482" s="229"/>
      <c r="P482" s="229"/>
      <c r="Q482" s="229"/>
      <c r="R482" s="229"/>
      <c r="S482" s="229"/>
      <c r="T482" s="229"/>
      <c r="U482" s="229"/>
      <c r="V482" s="229"/>
      <c r="W482" s="229"/>
      <c r="X482" s="229"/>
      <c r="Y482" s="229"/>
      <c r="Z482" s="229"/>
      <c r="AA482" s="229"/>
      <c r="AB482" s="229"/>
      <c r="AC482" s="229"/>
      <c r="AD482" s="229"/>
      <c r="AE482" s="229"/>
      <c r="AF482" s="229"/>
      <c r="AG482" s="229"/>
      <c r="AH482" s="229"/>
      <c r="AI482" s="229"/>
    </row>
    <row r="483" spans="9:35">
      <c r="I483" s="229"/>
      <c r="J483" s="229"/>
      <c r="K483" s="229"/>
      <c r="L483" s="229"/>
      <c r="M483" s="229"/>
      <c r="N483" s="229"/>
      <c r="O483" s="229"/>
      <c r="P483" s="229"/>
      <c r="Q483" s="229"/>
      <c r="R483" s="229"/>
      <c r="S483" s="229"/>
      <c r="T483" s="229"/>
      <c r="U483" s="229"/>
      <c r="V483" s="229"/>
      <c r="W483" s="229"/>
      <c r="X483" s="229"/>
      <c r="Y483" s="229"/>
      <c r="Z483" s="229"/>
      <c r="AA483" s="229"/>
      <c r="AB483" s="229"/>
      <c r="AC483" s="229"/>
      <c r="AD483" s="229"/>
      <c r="AE483" s="229"/>
      <c r="AF483" s="229"/>
      <c r="AG483" s="229"/>
      <c r="AH483" s="229"/>
      <c r="AI483" s="229"/>
    </row>
    <row r="484" spans="9:35">
      <c r="I484" s="229"/>
      <c r="J484" s="229"/>
      <c r="K484" s="229"/>
      <c r="L484" s="229"/>
      <c r="M484" s="229"/>
      <c r="N484" s="229"/>
      <c r="O484" s="229"/>
      <c r="P484" s="229"/>
      <c r="Q484" s="229"/>
      <c r="R484" s="229"/>
      <c r="S484" s="229"/>
      <c r="T484" s="229"/>
      <c r="U484" s="229"/>
      <c r="V484" s="229"/>
      <c r="W484" s="229"/>
      <c r="X484" s="229"/>
      <c r="Y484" s="229"/>
      <c r="Z484" s="229"/>
      <c r="AA484" s="229"/>
      <c r="AB484" s="229"/>
      <c r="AC484" s="229"/>
      <c r="AD484" s="229"/>
      <c r="AE484" s="229"/>
      <c r="AF484" s="229"/>
      <c r="AG484" s="229"/>
      <c r="AH484" s="229"/>
      <c r="AI484" s="229"/>
    </row>
    <row r="485" spans="9:35">
      <c r="I485" s="229"/>
      <c r="J485" s="229"/>
      <c r="K485" s="229"/>
      <c r="L485" s="229"/>
      <c r="M485" s="229"/>
      <c r="N485" s="229"/>
      <c r="O485" s="229"/>
      <c r="P485" s="229"/>
      <c r="Q485" s="229"/>
      <c r="R485" s="229"/>
      <c r="S485" s="229"/>
      <c r="T485" s="229"/>
      <c r="U485" s="229"/>
      <c r="V485" s="229"/>
      <c r="W485" s="229"/>
      <c r="X485" s="229"/>
      <c r="Y485" s="229"/>
      <c r="Z485" s="229"/>
      <c r="AA485" s="229"/>
      <c r="AB485" s="229"/>
      <c r="AC485" s="229"/>
      <c r="AD485" s="229"/>
      <c r="AE485" s="229"/>
      <c r="AF485" s="229"/>
      <c r="AG485" s="229"/>
      <c r="AH485" s="229"/>
      <c r="AI485" s="229"/>
    </row>
    <row r="486" spans="9:35">
      <c r="I486" s="229"/>
      <c r="J486" s="229"/>
      <c r="K486" s="229"/>
      <c r="L486" s="229"/>
      <c r="M486" s="229"/>
      <c r="N486" s="229"/>
      <c r="O486" s="229"/>
      <c r="P486" s="229"/>
      <c r="Q486" s="229"/>
      <c r="R486" s="229"/>
      <c r="S486" s="229"/>
      <c r="T486" s="229"/>
      <c r="U486" s="229"/>
      <c r="V486" s="229"/>
      <c r="W486" s="229"/>
      <c r="X486" s="229"/>
      <c r="Y486" s="229"/>
      <c r="Z486" s="229"/>
      <c r="AA486" s="229"/>
      <c r="AB486" s="229"/>
      <c r="AC486" s="229"/>
      <c r="AD486" s="229"/>
      <c r="AE486" s="229"/>
      <c r="AF486" s="229"/>
      <c r="AG486" s="229"/>
      <c r="AH486" s="229"/>
      <c r="AI486" s="229"/>
    </row>
    <row r="487" spans="9:35">
      <c r="I487" s="229"/>
      <c r="J487" s="229"/>
      <c r="K487" s="229"/>
      <c r="L487" s="229"/>
      <c r="M487" s="229"/>
      <c r="N487" s="229"/>
      <c r="O487" s="229"/>
      <c r="P487" s="229"/>
      <c r="Q487" s="229"/>
      <c r="R487" s="229"/>
      <c r="S487" s="229"/>
      <c r="T487" s="229"/>
      <c r="U487" s="229"/>
      <c r="V487" s="229"/>
      <c r="W487" s="229"/>
      <c r="X487" s="229"/>
      <c r="Y487" s="229"/>
      <c r="Z487" s="229"/>
      <c r="AA487" s="229"/>
      <c r="AB487" s="229"/>
      <c r="AC487" s="229"/>
      <c r="AD487" s="229"/>
      <c r="AE487" s="229"/>
      <c r="AF487" s="229"/>
      <c r="AG487" s="229"/>
      <c r="AH487" s="229"/>
      <c r="AI487" s="229"/>
    </row>
    <row r="488" spans="9:35">
      <c r="I488" s="229"/>
      <c r="J488" s="229"/>
      <c r="K488" s="229"/>
      <c r="L488" s="229"/>
      <c r="M488" s="229"/>
      <c r="N488" s="229"/>
      <c r="O488" s="229"/>
      <c r="P488" s="229"/>
      <c r="Q488" s="229"/>
      <c r="R488" s="229"/>
      <c r="S488" s="229"/>
      <c r="T488" s="229"/>
      <c r="U488" s="229"/>
      <c r="V488" s="229"/>
      <c r="W488" s="229"/>
      <c r="X488" s="229"/>
      <c r="Y488" s="229"/>
      <c r="Z488" s="229"/>
      <c r="AA488" s="229"/>
      <c r="AB488" s="229"/>
      <c r="AC488" s="229"/>
      <c r="AD488" s="229"/>
      <c r="AE488" s="229"/>
      <c r="AF488" s="229"/>
      <c r="AG488" s="229"/>
      <c r="AH488" s="229"/>
      <c r="AI488" s="229"/>
    </row>
    <row r="489" spans="9:35">
      <c r="I489" s="229"/>
      <c r="J489" s="229"/>
      <c r="K489" s="229"/>
      <c r="L489" s="229"/>
      <c r="M489" s="229"/>
      <c r="N489" s="229"/>
      <c r="O489" s="229"/>
      <c r="P489" s="229"/>
      <c r="Q489" s="229"/>
      <c r="R489" s="229"/>
      <c r="S489" s="229"/>
      <c r="T489" s="229"/>
      <c r="U489" s="229"/>
      <c r="V489" s="229"/>
      <c r="W489" s="229"/>
      <c r="X489" s="229"/>
      <c r="Y489" s="229"/>
      <c r="Z489" s="229"/>
      <c r="AA489" s="229"/>
      <c r="AB489" s="229"/>
      <c r="AC489" s="229"/>
      <c r="AD489" s="229"/>
      <c r="AE489" s="229"/>
      <c r="AF489" s="229"/>
      <c r="AG489" s="229"/>
      <c r="AH489" s="229"/>
      <c r="AI489" s="229"/>
    </row>
    <row r="490" spans="9:35">
      <c r="I490" s="229"/>
      <c r="J490" s="229"/>
      <c r="K490" s="229"/>
      <c r="L490" s="229"/>
      <c r="M490" s="229"/>
      <c r="N490" s="229"/>
      <c r="O490" s="229"/>
      <c r="P490" s="229"/>
      <c r="Q490" s="229"/>
      <c r="R490" s="229"/>
      <c r="S490" s="229"/>
      <c r="T490" s="229"/>
      <c r="U490" s="229"/>
      <c r="V490" s="229"/>
      <c r="W490" s="229"/>
      <c r="X490" s="229"/>
      <c r="Y490" s="229"/>
      <c r="Z490" s="229"/>
      <c r="AA490" s="229"/>
      <c r="AB490" s="229"/>
      <c r="AC490" s="229"/>
      <c r="AD490" s="229"/>
      <c r="AE490" s="229"/>
      <c r="AF490" s="229"/>
      <c r="AG490" s="229"/>
      <c r="AH490" s="229"/>
      <c r="AI490" s="229"/>
    </row>
    <row r="491" spans="9:35">
      <c r="I491" s="229"/>
      <c r="J491" s="229"/>
      <c r="K491" s="229"/>
      <c r="L491" s="229"/>
      <c r="M491" s="229"/>
      <c r="N491" s="229"/>
      <c r="O491" s="229"/>
      <c r="P491" s="229"/>
      <c r="Q491" s="229"/>
      <c r="R491" s="229"/>
      <c r="S491" s="229"/>
      <c r="T491" s="229"/>
      <c r="U491" s="229"/>
      <c r="V491" s="229"/>
      <c r="W491" s="229"/>
      <c r="X491" s="229"/>
      <c r="Y491" s="229"/>
      <c r="Z491" s="229"/>
      <c r="AA491" s="229"/>
      <c r="AB491" s="229"/>
      <c r="AC491" s="229"/>
      <c r="AD491" s="229"/>
      <c r="AE491" s="229"/>
      <c r="AF491" s="229"/>
      <c r="AG491" s="229"/>
      <c r="AH491" s="229"/>
      <c r="AI491" s="229"/>
    </row>
    <row r="492" spans="9:35">
      <c r="I492" s="229"/>
      <c r="J492" s="229"/>
      <c r="K492" s="229"/>
      <c r="L492" s="229"/>
      <c r="M492" s="229"/>
      <c r="N492" s="229"/>
      <c r="O492" s="229"/>
      <c r="P492" s="229"/>
      <c r="Q492" s="229"/>
      <c r="R492" s="229"/>
      <c r="S492" s="229"/>
      <c r="T492" s="229"/>
      <c r="U492" s="229"/>
      <c r="V492" s="229"/>
      <c r="W492" s="229"/>
      <c r="X492" s="229"/>
      <c r="Y492" s="229"/>
      <c r="Z492" s="229"/>
      <c r="AA492" s="229"/>
      <c r="AB492" s="229"/>
      <c r="AC492" s="229"/>
      <c r="AD492" s="229"/>
      <c r="AE492" s="229"/>
      <c r="AF492" s="229"/>
      <c r="AG492" s="229"/>
      <c r="AH492" s="229"/>
      <c r="AI492" s="229"/>
    </row>
    <row r="493" spans="9:35">
      <c r="I493" s="229"/>
      <c r="J493" s="229"/>
      <c r="K493" s="229"/>
      <c r="L493" s="229"/>
      <c r="M493" s="229"/>
      <c r="N493" s="229"/>
      <c r="O493" s="229"/>
      <c r="P493" s="229"/>
      <c r="Q493" s="229"/>
      <c r="R493" s="229"/>
      <c r="S493" s="229"/>
      <c r="T493" s="229"/>
      <c r="U493" s="229"/>
      <c r="V493" s="229"/>
      <c r="W493" s="229"/>
      <c r="X493" s="229"/>
      <c r="Y493" s="229"/>
      <c r="Z493" s="229"/>
      <c r="AA493" s="229"/>
      <c r="AB493" s="229"/>
      <c r="AC493" s="229"/>
      <c r="AD493" s="229"/>
      <c r="AE493" s="229"/>
      <c r="AF493" s="229"/>
      <c r="AG493" s="229"/>
      <c r="AH493" s="229"/>
      <c r="AI493" s="229"/>
    </row>
    <row r="494" spans="9:35">
      <c r="I494" s="229"/>
      <c r="J494" s="229"/>
      <c r="K494" s="229"/>
      <c r="L494" s="229"/>
      <c r="M494" s="229"/>
      <c r="N494" s="229"/>
      <c r="O494" s="229"/>
      <c r="P494" s="229"/>
      <c r="Q494" s="229"/>
      <c r="R494" s="229"/>
      <c r="S494" s="229"/>
      <c r="T494" s="229"/>
      <c r="U494" s="229"/>
      <c r="V494" s="229"/>
      <c r="W494" s="229"/>
      <c r="X494" s="229"/>
      <c r="Y494" s="229"/>
      <c r="Z494" s="229"/>
      <c r="AA494" s="229"/>
      <c r="AB494" s="229"/>
      <c r="AC494" s="229"/>
      <c r="AD494" s="229"/>
      <c r="AE494" s="229"/>
      <c r="AF494" s="229"/>
      <c r="AG494" s="229"/>
      <c r="AH494" s="229"/>
      <c r="AI494" s="229"/>
    </row>
    <row r="495" spans="9:35">
      <c r="I495" s="229"/>
      <c r="J495" s="229"/>
      <c r="K495" s="229"/>
      <c r="L495" s="229"/>
      <c r="M495" s="229"/>
      <c r="N495" s="229"/>
      <c r="O495" s="229"/>
      <c r="P495" s="229"/>
      <c r="Q495" s="229"/>
      <c r="R495" s="229"/>
      <c r="S495" s="229"/>
      <c r="T495" s="229"/>
      <c r="U495" s="229"/>
      <c r="V495" s="229"/>
      <c r="W495" s="229"/>
      <c r="X495" s="229"/>
      <c r="Y495" s="229"/>
      <c r="Z495" s="229"/>
      <c r="AA495" s="229"/>
      <c r="AB495" s="229"/>
      <c r="AC495" s="229"/>
      <c r="AD495" s="229"/>
      <c r="AE495" s="229"/>
      <c r="AF495" s="229"/>
      <c r="AG495" s="229"/>
      <c r="AH495" s="229"/>
      <c r="AI495" s="229"/>
    </row>
    <row r="496" spans="9:35">
      <c r="I496" s="229"/>
      <c r="J496" s="229"/>
      <c r="K496" s="229"/>
      <c r="L496" s="229"/>
      <c r="M496" s="229"/>
      <c r="N496" s="229"/>
      <c r="O496" s="229"/>
      <c r="P496" s="229"/>
      <c r="Q496" s="229"/>
      <c r="R496" s="229"/>
      <c r="S496" s="229"/>
      <c r="T496" s="229"/>
      <c r="U496" s="229"/>
      <c r="V496" s="229"/>
      <c r="W496" s="229"/>
      <c r="X496" s="229"/>
      <c r="Y496" s="229"/>
      <c r="Z496" s="229"/>
      <c r="AA496" s="229"/>
      <c r="AB496" s="229"/>
      <c r="AC496" s="229"/>
      <c r="AD496" s="229"/>
      <c r="AE496" s="229"/>
      <c r="AF496" s="229"/>
      <c r="AG496" s="229"/>
      <c r="AH496" s="229"/>
      <c r="AI496" s="229"/>
    </row>
    <row r="497" spans="9:35">
      <c r="I497" s="229"/>
      <c r="J497" s="229"/>
      <c r="K497" s="229"/>
      <c r="L497" s="229"/>
      <c r="M497" s="229"/>
      <c r="N497" s="229"/>
      <c r="O497" s="229"/>
      <c r="P497" s="229"/>
      <c r="Q497" s="229"/>
      <c r="R497" s="229"/>
      <c r="S497" s="229"/>
      <c r="T497" s="229"/>
      <c r="U497" s="229"/>
      <c r="V497" s="229"/>
      <c r="W497" s="229"/>
      <c r="X497" s="229"/>
      <c r="Y497" s="229"/>
      <c r="Z497" s="229"/>
      <c r="AA497" s="229"/>
      <c r="AB497" s="229"/>
      <c r="AC497" s="229"/>
      <c r="AD497" s="229"/>
      <c r="AE497" s="229"/>
      <c r="AF497" s="229"/>
      <c r="AG497" s="229"/>
      <c r="AH497" s="229"/>
      <c r="AI497" s="229"/>
    </row>
    <row r="498" spans="9:35">
      <c r="I498" s="229"/>
      <c r="J498" s="229"/>
      <c r="K498" s="229"/>
      <c r="L498" s="229"/>
      <c r="M498" s="229"/>
      <c r="N498" s="229"/>
      <c r="O498" s="229"/>
      <c r="P498" s="229"/>
      <c r="Q498" s="229"/>
      <c r="R498" s="229"/>
      <c r="S498" s="229"/>
      <c r="T498" s="229"/>
      <c r="U498" s="229"/>
      <c r="V498" s="229"/>
      <c r="W498" s="229"/>
      <c r="X498" s="229"/>
      <c r="Y498" s="229"/>
      <c r="Z498" s="229"/>
      <c r="AA498" s="229"/>
      <c r="AB498" s="229"/>
      <c r="AC498" s="229"/>
      <c r="AD498" s="229"/>
      <c r="AE498" s="229"/>
      <c r="AF498" s="229"/>
      <c r="AG498" s="229"/>
      <c r="AH498" s="229"/>
      <c r="AI498" s="229"/>
    </row>
    <row r="499" spans="9:35">
      <c r="I499" s="229"/>
      <c r="J499" s="229"/>
      <c r="K499" s="229"/>
      <c r="L499" s="229"/>
      <c r="M499" s="229"/>
      <c r="N499" s="229"/>
      <c r="O499" s="229"/>
      <c r="P499" s="229"/>
      <c r="Q499" s="229"/>
      <c r="R499" s="229"/>
      <c r="S499" s="229"/>
      <c r="T499" s="229"/>
      <c r="U499" s="229"/>
      <c r="V499" s="229"/>
      <c r="W499" s="229"/>
      <c r="X499" s="229"/>
      <c r="Y499" s="229"/>
      <c r="Z499" s="229"/>
      <c r="AA499" s="229"/>
      <c r="AB499" s="229"/>
      <c r="AC499" s="229"/>
      <c r="AD499" s="229"/>
      <c r="AE499" s="229"/>
      <c r="AF499" s="229"/>
      <c r="AG499" s="229"/>
      <c r="AH499" s="229"/>
      <c r="AI499" s="229"/>
    </row>
    <row r="500" spans="9:35">
      <c r="I500" s="229"/>
      <c r="J500" s="229"/>
      <c r="K500" s="229"/>
      <c r="L500" s="229"/>
      <c r="M500" s="229"/>
      <c r="N500" s="229"/>
      <c r="O500" s="229"/>
      <c r="P500" s="229"/>
      <c r="Q500" s="229"/>
      <c r="R500" s="229"/>
      <c r="S500" s="229"/>
      <c r="T500" s="229"/>
      <c r="U500" s="229"/>
      <c r="V500" s="229"/>
      <c r="W500" s="229"/>
      <c r="X500" s="229"/>
      <c r="Y500" s="229"/>
      <c r="Z500" s="229"/>
      <c r="AA500" s="229"/>
      <c r="AB500" s="229"/>
      <c r="AC500" s="229"/>
      <c r="AD500" s="229"/>
      <c r="AE500" s="229"/>
      <c r="AF500" s="229"/>
      <c r="AG500" s="229"/>
      <c r="AH500" s="229"/>
      <c r="AI500" s="229"/>
    </row>
    <row r="501" spans="9:35">
      <c r="I501" s="229"/>
      <c r="J501" s="229"/>
      <c r="K501" s="229"/>
      <c r="L501" s="229"/>
      <c r="M501" s="229"/>
      <c r="N501" s="229"/>
      <c r="O501" s="229"/>
      <c r="P501" s="229"/>
      <c r="Q501" s="229"/>
      <c r="R501" s="229"/>
      <c r="S501" s="229"/>
      <c r="T501" s="229"/>
      <c r="U501" s="229"/>
      <c r="V501" s="229"/>
      <c r="W501" s="229"/>
      <c r="X501" s="229"/>
      <c r="Y501" s="229"/>
      <c r="Z501" s="229"/>
      <c r="AA501" s="229"/>
      <c r="AB501" s="229"/>
      <c r="AC501" s="229"/>
      <c r="AD501" s="229"/>
      <c r="AE501" s="229"/>
      <c r="AF501" s="229"/>
      <c r="AG501" s="229"/>
      <c r="AH501" s="229"/>
      <c r="AI501" s="229"/>
    </row>
    <row r="502" spans="9:35">
      <c r="I502" s="229"/>
      <c r="J502" s="229"/>
      <c r="K502" s="229"/>
      <c r="L502" s="229"/>
      <c r="M502" s="229"/>
      <c r="N502" s="229"/>
      <c r="O502" s="229"/>
      <c r="P502" s="229"/>
      <c r="Q502" s="229"/>
      <c r="R502" s="229"/>
      <c r="S502" s="229"/>
      <c r="T502" s="229"/>
      <c r="U502" s="229"/>
      <c r="V502" s="229"/>
      <c r="W502" s="229"/>
      <c r="X502" s="229"/>
      <c r="Y502" s="229"/>
      <c r="Z502" s="229"/>
      <c r="AA502" s="229"/>
      <c r="AB502" s="229"/>
      <c r="AC502" s="229"/>
      <c r="AD502" s="229"/>
      <c r="AE502" s="229"/>
      <c r="AF502" s="229"/>
      <c r="AG502" s="229"/>
      <c r="AH502" s="229"/>
      <c r="AI502" s="229"/>
    </row>
    <row r="503" spans="9:35">
      <c r="I503" s="229"/>
      <c r="J503" s="229"/>
      <c r="K503" s="229"/>
      <c r="L503" s="229"/>
      <c r="M503" s="229"/>
      <c r="N503" s="229"/>
      <c r="O503" s="229"/>
      <c r="P503" s="229"/>
      <c r="Q503" s="229"/>
      <c r="R503" s="229"/>
      <c r="S503" s="229"/>
      <c r="T503" s="229"/>
      <c r="U503" s="229"/>
      <c r="V503" s="229"/>
      <c r="W503" s="229"/>
      <c r="X503" s="229"/>
      <c r="Y503" s="229"/>
      <c r="Z503" s="229"/>
      <c r="AA503" s="229"/>
      <c r="AB503" s="229"/>
      <c r="AC503" s="229"/>
      <c r="AD503" s="229"/>
      <c r="AE503" s="229"/>
      <c r="AF503" s="229"/>
      <c r="AG503" s="229"/>
      <c r="AH503" s="229"/>
      <c r="AI503" s="229"/>
    </row>
    <row r="504" spans="9:35">
      <c r="I504" s="229"/>
      <c r="J504" s="229"/>
      <c r="K504" s="229"/>
      <c r="L504" s="229"/>
      <c r="M504" s="229"/>
      <c r="N504" s="229"/>
      <c r="O504" s="229"/>
      <c r="P504" s="229"/>
      <c r="Q504" s="229"/>
      <c r="R504" s="229"/>
      <c r="S504" s="229"/>
      <c r="T504" s="229"/>
      <c r="U504" s="229"/>
      <c r="V504" s="229"/>
      <c r="W504" s="229"/>
      <c r="X504" s="229"/>
      <c r="Y504" s="229"/>
      <c r="Z504" s="229"/>
      <c r="AA504" s="229"/>
      <c r="AB504" s="229"/>
      <c r="AC504" s="229"/>
      <c r="AD504" s="229"/>
      <c r="AE504" s="229"/>
      <c r="AF504" s="229"/>
      <c r="AG504" s="229"/>
      <c r="AH504" s="229"/>
      <c r="AI504" s="229"/>
    </row>
    <row r="505" spans="9:35">
      <c r="I505" s="229"/>
      <c r="J505" s="229"/>
      <c r="K505" s="229"/>
      <c r="L505" s="229"/>
      <c r="M505" s="229"/>
      <c r="N505" s="229"/>
      <c r="O505" s="229"/>
      <c r="P505" s="229"/>
      <c r="Q505" s="229"/>
      <c r="R505" s="229"/>
      <c r="S505" s="229"/>
      <c r="T505" s="229"/>
      <c r="U505" s="229"/>
      <c r="V505" s="229"/>
      <c r="W505" s="229"/>
      <c r="X505" s="229"/>
      <c r="Y505" s="229"/>
      <c r="Z505" s="229"/>
      <c r="AA505" s="229"/>
      <c r="AB505" s="229"/>
      <c r="AC505" s="229"/>
      <c r="AD505" s="229"/>
      <c r="AE505" s="229"/>
      <c r="AF505" s="229"/>
      <c r="AG505" s="229"/>
      <c r="AH505" s="229"/>
      <c r="AI505" s="229"/>
    </row>
    <row r="506" spans="9:35">
      <c r="I506" s="229"/>
      <c r="J506" s="229"/>
      <c r="K506" s="229"/>
      <c r="L506" s="229"/>
      <c r="M506" s="229"/>
      <c r="N506" s="229"/>
      <c r="O506" s="229"/>
      <c r="P506" s="229"/>
      <c r="Q506" s="229"/>
      <c r="R506" s="229"/>
      <c r="S506" s="229"/>
      <c r="T506" s="229"/>
      <c r="U506" s="229"/>
      <c r="V506" s="229"/>
      <c r="W506" s="229"/>
      <c r="X506" s="229"/>
      <c r="Y506" s="229"/>
      <c r="Z506" s="229"/>
      <c r="AA506" s="229"/>
      <c r="AB506" s="229"/>
      <c r="AC506" s="229"/>
      <c r="AD506" s="229"/>
      <c r="AE506" s="229"/>
      <c r="AF506" s="229"/>
      <c r="AG506" s="229"/>
      <c r="AH506" s="229"/>
      <c r="AI506" s="229"/>
    </row>
    <row r="507" spans="9:35">
      <c r="I507" s="229"/>
      <c r="J507" s="229"/>
      <c r="K507" s="229"/>
      <c r="L507" s="229"/>
      <c r="M507" s="229"/>
      <c r="N507" s="229"/>
      <c r="O507" s="229"/>
      <c r="P507" s="229"/>
      <c r="Q507" s="229"/>
      <c r="R507" s="229"/>
      <c r="S507" s="229"/>
      <c r="T507" s="229"/>
      <c r="U507" s="229"/>
      <c r="V507" s="229"/>
      <c r="W507" s="229"/>
      <c r="X507" s="229"/>
      <c r="Y507" s="229"/>
      <c r="Z507" s="229"/>
      <c r="AA507" s="229"/>
      <c r="AB507" s="229"/>
      <c r="AC507" s="229"/>
      <c r="AD507" s="229"/>
      <c r="AE507" s="229"/>
      <c r="AF507" s="229"/>
      <c r="AG507" s="229"/>
      <c r="AH507" s="229"/>
      <c r="AI507" s="229"/>
    </row>
    <row r="508" spans="9:35">
      <c r="I508" s="229"/>
      <c r="J508" s="229"/>
      <c r="K508" s="229"/>
      <c r="L508" s="229"/>
      <c r="M508" s="229"/>
      <c r="N508" s="229"/>
      <c r="O508" s="229"/>
      <c r="P508" s="229"/>
      <c r="Q508" s="229"/>
      <c r="R508" s="229"/>
      <c r="S508" s="229"/>
      <c r="T508" s="229"/>
      <c r="U508" s="229"/>
      <c r="V508" s="229"/>
      <c r="W508" s="229"/>
      <c r="X508" s="229"/>
      <c r="Y508" s="229"/>
      <c r="Z508" s="229"/>
      <c r="AA508" s="229"/>
      <c r="AB508" s="229"/>
      <c r="AC508" s="229"/>
      <c r="AD508" s="229"/>
      <c r="AE508" s="229"/>
      <c r="AF508" s="229"/>
      <c r="AG508" s="229"/>
      <c r="AH508" s="229"/>
      <c r="AI508" s="229"/>
    </row>
    <row r="509" spans="9:35">
      <c r="I509" s="229"/>
      <c r="J509" s="229"/>
      <c r="K509" s="229"/>
      <c r="L509" s="229"/>
      <c r="M509" s="229"/>
      <c r="N509" s="229"/>
      <c r="O509" s="229"/>
      <c r="P509" s="229"/>
      <c r="Q509" s="229"/>
      <c r="R509" s="229"/>
      <c r="S509" s="229"/>
      <c r="T509" s="229"/>
      <c r="U509" s="229"/>
      <c r="V509" s="229"/>
      <c r="W509" s="229"/>
      <c r="X509" s="229"/>
      <c r="Y509" s="229"/>
      <c r="Z509" s="229"/>
      <c r="AA509" s="229"/>
      <c r="AB509" s="229"/>
      <c r="AC509" s="229"/>
      <c r="AD509" s="229"/>
      <c r="AE509" s="229"/>
      <c r="AF509" s="229"/>
      <c r="AG509" s="229"/>
      <c r="AH509" s="229"/>
      <c r="AI509" s="229"/>
    </row>
    <row r="510" spans="9:35">
      <c r="I510" s="229"/>
      <c r="J510" s="229"/>
      <c r="K510" s="229"/>
      <c r="L510" s="229"/>
      <c r="M510" s="229"/>
      <c r="N510" s="229"/>
      <c r="O510" s="229"/>
      <c r="P510" s="229"/>
      <c r="Q510" s="229"/>
      <c r="R510" s="229"/>
      <c r="S510" s="229"/>
      <c r="T510" s="229"/>
      <c r="U510" s="229"/>
      <c r="V510" s="229"/>
      <c r="W510" s="229"/>
      <c r="X510" s="229"/>
      <c r="Y510" s="229"/>
      <c r="Z510" s="229"/>
      <c r="AA510" s="229"/>
      <c r="AB510" s="229"/>
      <c r="AC510" s="229"/>
      <c r="AD510" s="229"/>
      <c r="AE510" s="229"/>
      <c r="AF510" s="229"/>
      <c r="AG510" s="229"/>
      <c r="AH510" s="229"/>
      <c r="AI510" s="229"/>
    </row>
    <row r="511" spans="9:35">
      <c r="I511" s="229"/>
      <c r="J511" s="229"/>
      <c r="K511" s="229"/>
      <c r="L511" s="229"/>
      <c r="M511" s="229"/>
      <c r="N511" s="229"/>
      <c r="O511" s="229"/>
      <c r="P511" s="229"/>
      <c r="Q511" s="229"/>
      <c r="R511" s="229"/>
      <c r="S511" s="229"/>
      <c r="T511" s="229"/>
      <c r="U511" s="229"/>
      <c r="V511" s="229"/>
      <c r="W511" s="229"/>
      <c r="X511" s="229"/>
      <c r="Y511" s="229"/>
      <c r="Z511" s="229"/>
      <c r="AA511" s="229"/>
      <c r="AB511" s="229"/>
      <c r="AC511" s="229"/>
      <c r="AD511" s="229"/>
      <c r="AE511" s="229"/>
      <c r="AF511" s="229"/>
      <c r="AG511" s="229"/>
      <c r="AH511" s="229"/>
      <c r="AI511" s="229"/>
    </row>
    <row r="512" spans="9:35">
      <c r="I512" s="229"/>
      <c r="J512" s="229"/>
      <c r="K512" s="229"/>
      <c r="L512" s="229"/>
      <c r="M512" s="229"/>
      <c r="N512" s="229"/>
      <c r="O512" s="229"/>
      <c r="P512" s="229"/>
      <c r="Q512" s="229"/>
      <c r="R512" s="229"/>
      <c r="S512" s="229"/>
      <c r="T512" s="229"/>
      <c r="U512" s="229"/>
      <c r="V512" s="229"/>
      <c r="W512" s="229"/>
      <c r="X512" s="229"/>
      <c r="Y512" s="229"/>
      <c r="Z512" s="229"/>
      <c r="AA512" s="229"/>
      <c r="AB512" s="229"/>
      <c r="AC512" s="229"/>
      <c r="AD512" s="229"/>
      <c r="AE512" s="229"/>
      <c r="AF512" s="229"/>
      <c r="AG512" s="229"/>
      <c r="AH512" s="229"/>
      <c r="AI512" s="229"/>
    </row>
    <row r="513" spans="9:35">
      <c r="I513" s="229"/>
      <c r="J513" s="229"/>
      <c r="K513" s="229"/>
      <c r="L513" s="229"/>
      <c r="M513" s="229"/>
      <c r="N513" s="229"/>
      <c r="O513" s="229"/>
      <c r="P513" s="229"/>
      <c r="Q513" s="229"/>
      <c r="R513" s="229"/>
      <c r="S513" s="229"/>
      <c r="T513" s="229"/>
      <c r="U513" s="229"/>
      <c r="V513" s="229"/>
      <c r="W513" s="229"/>
      <c r="X513" s="229"/>
      <c r="Y513" s="229"/>
      <c r="Z513" s="229"/>
      <c r="AA513" s="229"/>
      <c r="AB513" s="229"/>
      <c r="AC513" s="229"/>
      <c r="AD513" s="229"/>
      <c r="AE513" s="229"/>
      <c r="AF513" s="229"/>
      <c r="AG513" s="229"/>
      <c r="AH513" s="229"/>
      <c r="AI513" s="229"/>
    </row>
    <row r="514" spans="9:35">
      <c r="I514" s="229"/>
      <c r="J514" s="229"/>
      <c r="K514" s="229"/>
      <c r="L514" s="229"/>
      <c r="M514" s="229"/>
      <c r="N514" s="229"/>
      <c r="O514" s="229"/>
      <c r="P514" s="229"/>
      <c r="Q514" s="229"/>
      <c r="R514" s="229"/>
      <c r="S514" s="229"/>
      <c r="T514" s="229"/>
      <c r="U514" s="229"/>
      <c r="V514" s="229"/>
      <c r="W514" s="229"/>
      <c r="X514" s="229"/>
      <c r="Y514" s="229"/>
      <c r="Z514" s="229"/>
      <c r="AA514" s="229"/>
      <c r="AB514" s="229"/>
      <c r="AC514" s="229"/>
      <c r="AD514" s="229"/>
      <c r="AE514" s="229"/>
      <c r="AF514" s="229"/>
      <c r="AG514" s="229"/>
      <c r="AH514" s="229"/>
      <c r="AI514" s="229"/>
    </row>
    <row r="515" spans="9:35">
      <c r="I515" s="229"/>
      <c r="J515" s="229"/>
      <c r="K515" s="229"/>
      <c r="L515" s="229"/>
      <c r="M515" s="229"/>
      <c r="N515" s="229"/>
      <c r="O515" s="229"/>
      <c r="P515" s="229"/>
      <c r="Q515" s="229"/>
      <c r="R515" s="229"/>
      <c r="S515" s="229"/>
      <c r="T515" s="229"/>
      <c r="U515" s="229"/>
      <c r="V515" s="229"/>
      <c r="W515" s="229"/>
      <c r="X515" s="229"/>
      <c r="Y515" s="229"/>
      <c r="Z515" s="229"/>
      <c r="AA515" s="229"/>
      <c r="AB515" s="229"/>
      <c r="AC515" s="229"/>
      <c r="AD515" s="229"/>
      <c r="AE515" s="229"/>
      <c r="AF515" s="229"/>
      <c r="AG515" s="229"/>
      <c r="AH515" s="229"/>
      <c r="AI515" s="229"/>
    </row>
    <row r="516" spans="9:35">
      <c r="I516" s="229"/>
      <c r="J516" s="229"/>
      <c r="K516" s="229"/>
      <c r="L516" s="229"/>
      <c r="M516" s="229"/>
      <c r="N516" s="229"/>
      <c r="O516" s="229"/>
      <c r="P516" s="229"/>
      <c r="Q516" s="229"/>
      <c r="R516" s="229"/>
      <c r="S516" s="229"/>
      <c r="T516" s="229"/>
      <c r="U516" s="229"/>
      <c r="V516" s="229"/>
      <c r="W516" s="229"/>
      <c r="X516" s="229"/>
      <c r="Y516" s="229"/>
      <c r="Z516" s="229"/>
      <c r="AA516" s="229"/>
      <c r="AB516" s="229"/>
      <c r="AC516" s="229"/>
      <c r="AD516" s="229"/>
      <c r="AE516" s="229"/>
      <c r="AF516" s="229"/>
      <c r="AG516" s="229"/>
      <c r="AH516" s="229"/>
      <c r="AI516" s="229"/>
    </row>
    <row r="517" spans="9:35">
      <c r="I517" s="229"/>
      <c r="J517" s="229"/>
      <c r="K517" s="229"/>
      <c r="L517" s="229"/>
      <c r="M517" s="229"/>
      <c r="N517" s="229"/>
      <c r="O517" s="229"/>
      <c r="P517" s="229"/>
      <c r="Q517" s="229"/>
      <c r="R517" s="229"/>
      <c r="S517" s="229"/>
      <c r="T517" s="229"/>
      <c r="U517" s="229"/>
      <c r="V517" s="229"/>
      <c r="W517" s="229"/>
      <c r="X517" s="229"/>
      <c r="Y517" s="229"/>
      <c r="Z517" s="229"/>
      <c r="AA517" s="229"/>
      <c r="AB517" s="229"/>
      <c r="AC517" s="229"/>
      <c r="AD517" s="229"/>
      <c r="AE517" s="229"/>
      <c r="AF517" s="229"/>
      <c r="AG517" s="229"/>
      <c r="AH517" s="229"/>
      <c r="AI517" s="229"/>
    </row>
    <row r="518" spans="9:35">
      <c r="I518" s="229"/>
      <c r="J518" s="229"/>
      <c r="K518" s="229"/>
      <c r="L518" s="229"/>
      <c r="M518" s="229"/>
      <c r="N518" s="229"/>
      <c r="O518" s="229"/>
      <c r="P518" s="229"/>
      <c r="Q518" s="229"/>
      <c r="R518" s="229"/>
      <c r="S518" s="229"/>
      <c r="T518" s="229"/>
      <c r="U518" s="229"/>
      <c r="V518" s="229"/>
      <c r="W518" s="229"/>
      <c r="X518" s="229"/>
      <c r="Y518" s="229"/>
      <c r="Z518" s="229"/>
      <c r="AA518" s="229"/>
      <c r="AB518" s="229"/>
      <c r="AC518" s="229"/>
      <c r="AD518" s="229"/>
      <c r="AE518" s="229"/>
      <c r="AF518" s="229"/>
      <c r="AG518" s="229"/>
      <c r="AH518" s="229"/>
      <c r="AI518" s="229"/>
    </row>
    <row r="519" spans="9:35">
      <c r="I519" s="229"/>
      <c r="J519" s="229"/>
      <c r="K519" s="229"/>
      <c r="L519" s="229"/>
      <c r="M519" s="229"/>
      <c r="N519" s="229"/>
      <c r="O519" s="229"/>
      <c r="P519" s="229"/>
      <c r="Q519" s="229"/>
      <c r="R519" s="229"/>
      <c r="S519" s="229"/>
      <c r="T519" s="229"/>
      <c r="U519" s="229"/>
      <c r="V519" s="229"/>
      <c r="W519" s="229"/>
      <c r="X519" s="229"/>
      <c r="Y519" s="229"/>
      <c r="Z519" s="229"/>
      <c r="AA519" s="229"/>
      <c r="AB519" s="229"/>
      <c r="AC519" s="229"/>
      <c r="AD519" s="229"/>
      <c r="AE519" s="229"/>
      <c r="AF519" s="229"/>
      <c r="AG519" s="229"/>
      <c r="AH519" s="229"/>
      <c r="AI519" s="229"/>
    </row>
    <row r="520" spans="9:35">
      <c r="I520" s="229"/>
      <c r="J520" s="229"/>
      <c r="K520" s="229"/>
      <c r="L520" s="229"/>
      <c r="M520" s="229"/>
      <c r="N520" s="229"/>
      <c r="O520" s="229"/>
      <c r="P520" s="229"/>
      <c r="Q520" s="229"/>
      <c r="R520" s="229"/>
      <c r="S520" s="229"/>
      <c r="T520" s="229"/>
      <c r="U520" s="229"/>
      <c r="V520" s="229"/>
      <c r="W520" s="229"/>
      <c r="X520" s="229"/>
      <c r="Y520" s="229"/>
      <c r="Z520" s="229"/>
      <c r="AA520" s="229"/>
      <c r="AB520" s="229"/>
      <c r="AC520" s="229"/>
      <c r="AD520" s="229"/>
      <c r="AE520" s="229"/>
      <c r="AF520" s="229"/>
      <c r="AG520" s="229"/>
      <c r="AH520" s="229"/>
      <c r="AI520" s="229"/>
    </row>
    <row r="521" spans="9:35">
      <c r="I521" s="229"/>
      <c r="J521" s="229"/>
      <c r="K521" s="229"/>
      <c r="L521" s="229"/>
      <c r="M521" s="229"/>
      <c r="N521" s="229"/>
      <c r="O521" s="229"/>
      <c r="P521" s="229"/>
      <c r="Q521" s="229"/>
      <c r="R521" s="229"/>
      <c r="S521" s="229"/>
      <c r="T521" s="229"/>
      <c r="U521" s="229"/>
      <c r="V521" s="229"/>
      <c r="W521" s="229"/>
      <c r="X521" s="229"/>
      <c r="Y521" s="229"/>
      <c r="Z521" s="229"/>
      <c r="AA521" s="229"/>
      <c r="AB521" s="229"/>
      <c r="AC521" s="229"/>
      <c r="AD521" s="229"/>
      <c r="AE521" s="229"/>
      <c r="AF521" s="229"/>
      <c r="AG521" s="229"/>
      <c r="AH521" s="229"/>
      <c r="AI521" s="229"/>
    </row>
    <row r="522" spans="9:35">
      <c r="I522" s="229"/>
      <c r="J522" s="229"/>
      <c r="K522" s="229"/>
      <c r="L522" s="229"/>
      <c r="M522" s="229"/>
      <c r="N522" s="229"/>
      <c r="O522" s="229"/>
      <c r="P522" s="229"/>
      <c r="Q522" s="229"/>
      <c r="R522" s="229"/>
      <c r="S522" s="229"/>
      <c r="T522" s="229"/>
      <c r="U522" s="229"/>
      <c r="V522" s="229"/>
      <c r="W522" s="229"/>
      <c r="X522" s="229"/>
      <c r="Y522" s="229"/>
      <c r="Z522" s="229"/>
      <c r="AA522" s="229"/>
      <c r="AB522" s="229"/>
      <c r="AC522" s="229"/>
      <c r="AD522" s="229"/>
      <c r="AE522" s="229"/>
      <c r="AF522" s="229"/>
      <c r="AG522" s="229"/>
      <c r="AH522" s="229"/>
      <c r="AI522" s="229"/>
    </row>
    <row r="523" spans="9:35">
      <c r="I523" s="229"/>
      <c r="J523" s="229"/>
      <c r="K523" s="229"/>
      <c r="L523" s="229"/>
      <c r="M523" s="229"/>
      <c r="N523" s="229"/>
      <c r="O523" s="229"/>
      <c r="P523" s="229"/>
      <c r="Q523" s="229"/>
      <c r="R523" s="229"/>
      <c r="S523" s="229"/>
      <c r="T523" s="229"/>
      <c r="U523" s="229"/>
      <c r="V523" s="229"/>
      <c r="W523" s="229"/>
      <c r="X523" s="229"/>
      <c r="Y523" s="229"/>
      <c r="Z523" s="229"/>
      <c r="AA523" s="229"/>
      <c r="AB523" s="229"/>
      <c r="AC523" s="229"/>
      <c r="AD523" s="229"/>
      <c r="AE523" s="229"/>
      <c r="AF523" s="229"/>
      <c r="AG523" s="229"/>
      <c r="AH523" s="229"/>
      <c r="AI523" s="229"/>
    </row>
    <row r="524" spans="9:35">
      <c r="I524" s="229"/>
      <c r="J524" s="229"/>
      <c r="K524" s="229"/>
      <c r="L524" s="229"/>
      <c r="M524" s="229"/>
      <c r="N524" s="229"/>
      <c r="O524" s="229"/>
      <c r="P524" s="229"/>
      <c r="Q524" s="229"/>
      <c r="R524" s="229"/>
      <c r="S524" s="229"/>
      <c r="T524" s="229"/>
      <c r="U524" s="229"/>
      <c r="V524" s="229"/>
      <c r="W524" s="229"/>
      <c r="X524" s="229"/>
      <c r="Y524" s="229"/>
      <c r="Z524" s="229"/>
      <c r="AA524" s="229"/>
      <c r="AB524" s="229"/>
      <c r="AC524" s="229"/>
      <c r="AD524" s="229"/>
      <c r="AE524" s="229"/>
      <c r="AF524" s="229"/>
      <c r="AG524" s="229"/>
      <c r="AH524" s="229"/>
      <c r="AI524" s="229"/>
    </row>
    <row r="525" spans="9:35">
      <c r="I525" s="229"/>
      <c r="J525" s="229"/>
      <c r="K525" s="229"/>
      <c r="L525" s="229"/>
      <c r="M525" s="229"/>
      <c r="N525" s="229"/>
      <c r="O525" s="229"/>
      <c r="P525" s="229"/>
      <c r="Q525" s="229"/>
      <c r="R525" s="229"/>
      <c r="S525" s="229"/>
      <c r="T525" s="229"/>
      <c r="U525" s="229"/>
      <c r="V525" s="229"/>
      <c r="W525" s="229"/>
      <c r="X525" s="229"/>
      <c r="Y525" s="229"/>
      <c r="Z525" s="229"/>
      <c r="AA525" s="229"/>
      <c r="AB525" s="229"/>
      <c r="AC525" s="229"/>
      <c r="AD525" s="229"/>
      <c r="AE525" s="229"/>
      <c r="AF525" s="229"/>
      <c r="AG525" s="229"/>
      <c r="AH525" s="229"/>
      <c r="AI525" s="229"/>
    </row>
    <row r="526" spans="9:35">
      <c r="I526" s="229"/>
      <c r="J526" s="229"/>
      <c r="K526" s="229"/>
      <c r="L526" s="229"/>
      <c r="M526" s="229"/>
      <c r="N526" s="229"/>
      <c r="O526" s="229"/>
      <c r="P526" s="229"/>
      <c r="Q526" s="229"/>
      <c r="R526" s="229"/>
      <c r="S526" s="229"/>
      <c r="T526" s="229"/>
      <c r="U526" s="229"/>
      <c r="V526" s="229"/>
      <c r="W526" s="229"/>
      <c r="X526" s="229"/>
      <c r="Y526" s="229"/>
      <c r="Z526" s="229"/>
      <c r="AA526" s="229"/>
      <c r="AB526" s="229"/>
      <c r="AC526" s="229"/>
      <c r="AD526" s="229"/>
      <c r="AE526" s="229"/>
      <c r="AF526" s="229"/>
      <c r="AG526" s="229"/>
      <c r="AH526" s="229"/>
      <c r="AI526" s="229"/>
    </row>
    <row r="527" spans="9:35">
      <c r="I527" s="229"/>
      <c r="J527" s="229"/>
      <c r="K527" s="229"/>
      <c r="L527" s="229"/>
      <c r="M527" s="229"/>
      <c r="N527" s="229"/>
      <c r="O527" s="229"/>
      <c r="P527" s="229"/>
      <c r="Q527" s="229"/>
      <c r="R527" s="229"/>
      <c r="S527" s="229"/>
      <c r="T527" s="229"/>
      <c r="U527" s="229"/>
      <c r="V527" s="229"/>
      <c r="W527" s="229"/>
      <c r="X527" s="229"/>
      <c r="Y527" s="229"/>
      <c r="Z527" s="229"/>
      <c r="AA527" s="229"/>
      <c r="AB527" s="229"/>
      <c r="AC527" s="229"/>
      <c r="AD527" s="229"/>
      <c r="AE527" s="229"/>
      <c r="AF527" s="229"/>
      <c r="AG527" s="229"/>
      <c r="AH527" s="229"/>
      <c r="AI527" s="229"/>
    </row>
    <row r="528" spans="9:35">
      <c r="I528" s="229"/>
      <c r="J528" s="229"/>
      <c r="K528" s="229"/>
      <c r="L528" s="229"/>
      <c r="M528" s="229"/>
      <c r="N528" s="229"/>
      <c r="O528" s="229"/>
      <c r="P528" s="229"/>
      <c r="Q528" s="229"/>
      <c r="R528" s="229"/>
      <c r="S528" s="229"/>
      <c r="T528" s="229"/>
      <c r="U528" s="229"/>
      <c r="V528" s="229"/>
      <c r="W528" s="229"/>
      <c r="X528" s="229"/>
      <c r="Y528" s="229"/>
      <c r="Z528" s="229"/>
      <c r="AA528" s="229"/>
      <c r="AB528" s="229"/>
      <c r="AC528" s="229"/>
      <c r="AD528" s="229"/>
      <c r="AE528" s="229"/>
      <c r="AF528" s="229"/>
      <c r="AG528" s="229"/>
      <c r="AH528" s="229"/>
      <c r="AI528" s="229"/>
    </row>
    <row r="529" spans="9:35">
      <c r="I529" s="229"/>
      <c r="J529" s="229"/>
      <c r="K529" s="229"/>
      <c r="L529" s="229"/>
      <c r="M529" s="229"/>
      <c r="N529" s="229"/>
      <c r="O529" s="229"/>
      <c r="P529" s="229"/>
      <c r="Q529" s="229"/>
      <c r="R529" s="229"/>
      <c r="S529" s="229"/>
      <c r="T529" s="229"/>
      <c r="U529" s="229"/>
      <c r="V529" s="229"/>
      <c r="W529" s="229"/>
      <c r="X529" s="229"/>
      <c r="Y529" s="229"/>
      <c r="Z529" s="229"/>
      <c r="AA529" s="229"/>
      <c r="AB529" s="229"/>
      <c r="AC529" s="229"/>
      <c r="AD529" s="229"/>
      <c r="AE529" s="229"/>
      <c r="AF529" s="229"/>
      <c r="AG529" s="229"/>
      <c r="AH529" s="229"/>
      <c r="AI529" s="229"/>
    </row>
    <row r="530" spans="9:35">
      <c r="I530" s="229"/>
      <c r="J530" s="229"/>
      <c r="K530" s="229"/>
      <c r="L530" s="229"/>
      <c r="M530" s="229"/>
      <c r="N530" s="229"/>
      <c r="O530" s="229"/>
      <c r="P530" s="229"/>
      <c r="Q530" s="229"/>
      <c r="R530" s="229"/>
      <c r="S530" s="229"/>
      <c r="T530" s="229"/>
      <c r="U530" s="229"/>
      <c r="V530" s="229"/>
      <c r="W530" s="229"/>
      <c r="X530" s="229"/>
      <c r="Y530" s="229"/>
      <c r="Z530" s="229"/>
      <c r="AA530" s="229"/>
      <c r="AB530" s="229"/>
      <c r="AC530" s="229"/>
      <c r="AD530" s="229"/>
      <c r="AE530" s="229"/>
      <c r="AF530" s="229"/>
      <c r="AG530" s="229"/>
      <c r="AH530" s="229"/>
      <c r="AI530" s="229"/>
    </row>
    <row r="531" spans="9:35">
      <c r="I531" s="229"/>
      <c r="J531" s="229"/>
      <c r="K531" s="229"/>
      <c r="L531" s="229"/>
      <c r="M531" s="229"/>
      <c r="N531" s="229"/>
      <c r="O531" s="229"/>
      <c r="P531" s="229"/>
      <c r="Q531" s="229"/>
      <c r="R531" s="229"/>
      <c r="S531" s="229"/>
      <c r="T531" s="229"/>
      <c r="U531" s="229"/>
      <c r="V531" s="229"/>
      <c r="W531" s="229"/>
      <c r="X531" s="229"/>
      <c r="Y531" s="229"/>
      <c r="Z531" s="229"/>
      <c r="AA531" s="229"/>
      <c r="AB531" s="229"/>
      <c r="AC531" s="229"/>
      <c r="AD531" s="229"/>
      <c r="AE531" s="229"/>
      <c r="AF531" s="229"/>
      <c r="AG531" s="229"/>
      <c r="AH531" s="229"/>
      <c r="AI531" s="229"/>
    </row>
    <row r="532" spans="9:35">
      <c r="I532" s="229"/>
      <c r="J532" s="229"/>
      <c r="K532" s="229"/>
      <c r="L532" s="229"/>
      <c r="M532" s="229"/>
      <c r="N532" s="229"/>
      <c r="O532" s="229"/>
      <c r="P532" s="229"/>
      <c r="Q532" s="229"/>
      <c r="R532" s="229"/>
      <c r="S532" s="229"/>
      <c r="T532" s="229"/>
      <c r="U532" s="229"/>
      <c r="V532" s="229"/>
      <c r="W532" s="229"/>
      <c r="X532" s="229"/>
      <c r="Y532" s="229"/>
      <c r="Z532" s="229"/>
      <c r="AA532" s="229"/>
      <c r="AB532" s="229"/>
      <c r="AC532" s="229"/>
      <c r="AD532" s="229"/>
      <c r="AE532" s="229"/>
      <c r="AF532" s="229"/>
      <c r="AG532" s="229"/>
      <c r="AH532" s="229"/>
      <c r="AI532" s="229"/>
    </row>
    <row r="533" spans="9:35">
      <c r="I533" s="229"/>
      <c r="J533" s="229"/>
      <c r="K533" s="229"/>
      <c r="L533" s="229"/>
      <c r="M533" s="229"/>
      <c r="N533" s="229"/>
      <c r="O533" s="229"/>
      <c r="P533" s="229"/>
      <c r="Q533" s="229"/>
      <c r="R533" s="229"/>
      <c r="S533" s="229"/>
      <c r="T533" s="229"/>
      <c r="U533" s="229"/>
      <c r="V533" s="229"/>
      <c r="W533" s="229"/>
      <c r="X533" s="229"/>
      <c r="Y533" s="229"/>
      <c r="Z533" s="229"/>
      <c r="AA533" s="229"/>
      <c r="AB533" s="229"/>
      <c r="AC533" s="229"/>
      <c r="AD533" s="229"/>
      <c r="AE533" s="229"/>
      <c r="AF533" s="229"/>
      <c r="AG533" s="229"/>
      <c r="AH533" s="229"/>
      <c r="AI533" s="229"/>
    </row>
    <row r="534" spans="9:35">
      <c r="I534" s="229"/>
      <c r="J534" s="229"/>
      <c r="K534" s="229"/>
      <c r="L534" s="229"/>
      <c r="M534" s="229"/>
      <c r="N534" s="229"/>
      <c r="O534" s="229"/>
      <c r="P534" s="229"/>
      <c r="Q534" s="229"/>
      <c r="R534" s="229"/>
      <c r="S534" s="229"/>
      <c r="T534" s="229"/>
      <c r="U534" s="229"/>
      <c r="V534" s="229"/>
      <c r="W534" s="229"/>
      <c r="X534" s="229"/>
      <c r="Y534" s="229"/>
      <c r="Z534" s="229"/>
      <c r="AA534" s="229"/>
      <c r="AB534" s="229"/>
      <c r="AC534" s="229"/>
      <c r="AD534" s="229"/>
      <c r="AE534" s="229"/>
      <c r="AF534" s="229"/>
      <c r="AG534" s="229"/>
      <c r="AH534" s="229"/>
      <c r="AI534" s="229"/>
    </row>
    <row r="535" spans="9:35">
      <c r="I535" s="229"/>
      <c r="J535" s="229"/>
      <c r="K535" s="229"/>
      <c r="L535" s="229"/>
      <c r="M535" s="229"/>
      <c r="N535" s="229"/>
      <c r="O535" s="229"/>
      <c r="P535" s="229"/>
      <c r="Q535" s="229"/>
      <c r="R535" s="229"/>
      <c r="S535" s="229"/>
      <c r="T535" s="229"/>
      <c r="U535" s="229"/>
      <c r="V535" s="229"/>
      <c r="W535" s="229"/>
      <c r="X535" s="229"/>
      <c r="Y535" s="229"/>
      <c r="Z535" s="229"/>
      <c r="AA535" s="229"/>
      <c r="AB535" s="229"/>
      <c r="AC535" s="229"/>
      <c r="AD535" s="229"/>
      <c r="AE535" s="229"/>
      <c r="AF535" s="229"/>
      <c r="AG535" s="229"/>
      <c r="AH535" s="229"/>
      <c r="AI535" s="229"/>
    </row>
    <row r="536" spans="9:35">
      <c r="I536" s="229"/>
      <c r="J536" s="229"/>
      <c r="K536" s="229"/>
      <c r="L536" s="229"/>
      <c r="M536" s="229"/>
      <c r="N536" s="229"/>
      <c r="O536" s="229"/>
      <c r="P536" s="229"/>
      <c r="Q536" s="229"/>
      <c r="R536" s="229"/>
      <c r="S536" s="229"/>
      <c r="T536" s="229"/>
      <c r="U536" s="229"/>
      <c r="V536" s="229"/>
      <c r="W536" s="229"/>
      <c r="X536" s="229"/>
      <c r="Y536" s="229"/>
      <c r="Z536" s="229"/>
      <c r="AA536" s="229"/>
      <c r="AB536" s="229"/>
      <c r="AC536" s="229"/>
      <c r="AD536" s="229"/>
      <c r="AE536" s="229"/>
      <c r="AF536" s="229"/>
      <c r="AG536" s="229"/>
      <c r="AH536" s="229"/>
      <c r="AI536" s="229"/>
    </row>
    <row r="537" spans="9:35">
      <c r="I537" s="229"/>
      <c r="J537" s="229"/>
      <c r="K537" s="229"/>
      <c r="L537" s="229"/>
      <c r="M537" s="229"/>
      <c r="N537" s="229"/>
      <c r="O537" s="229"/>
      <c r="P537" s="229"/>
      <c r="Q537" s="229"/>
      <c r="R537" s="229"/>
      <c r="S537" s="229"/>
      <c r="T537" s="229"/>
      <c r="U537" s="229"/>
      <c r="V537" s="229"/>
      <c r="W537" s="229"/>
      <c r="X537" s="229"/>
      <c r="Y537" s="229"/>
      <c r="Z537" s="229"/>
      <c r="AA537" s="229"/>
      <c r="AB537" s="229"/>
      <c r="AC537" s="229"/>
      <c r="AD537" s="229"/>
      <c r="AE537" s="229"/>
      <c r="AF537" s="229"/>
      <c r="AG537" s="229"/>
      <c r="AH537" s="229"/>
      <c r="AI537" s="229"/>
    </row>
    <row r="538" spans="9:35">
      <c r="I538" s="229"/>
      <c r="J538" s="229"/>
      <c r="K538" s="229"/>
      <c r="L538" s="229"/>
      <c r="M538" s="229"/>
      <c r="N538" s="229"/>
      <c r="O538" s="229"/>
      <c r="P538" s="229"/>
      <c r="Q538" s="229"/>
      <c r="R538" s="229"/>
      <c r="S538" s="229"/>
      <c r="T538" s="229"/>
      <c r="U538" s="229"/>
      <c r="V538" s="229"/>
      <c r="W538" s="229"/>
      <c r="X538" s="229"/>
      <c r="Y538" s="229"/>
      <c r="Z538" s="229"/>
      <c r="AA538" s="229"/>
      <c r="AB538" s="229"/>
      <c r="AC538" s="229"/>
      <c r="AD538" s="229"/>
      <c r="AE538" s="229"/>
      <c r="AF538" s="229"/>
      <c r="AG538" s="229"/>
      <c r="AH538" s="229"/>
      <c r="AI538" s="229"/>
    </row>
    <row r="539" spans="9:35">
      <c r="I539" s="229"/>
      <c r="J539" s="229"/>
      <c r="K539" s="229"/>
      <c r="L539" s="229"/>
      <c r="M539" s="229"/>
      <c r="N539" s="229"/>
      <c r="O539" s="229"/>
      <c r="P539" s="229"/>
      <c r="Q539" s="229"/>
      <c r="R539" s="229"/>
      <c r="S539" s="229"/>
      <c r="T539" s="229"/>
      <c r="U539" s="229"/>
      <c r="V539" s="229"/>
      <c r="W539" s="229"/>
      <c r="X539" s="229"/>
      <c r="Y539" s="229"/>
      <c r="Z539" s="229"/>
      <c r="AA539" s="229"/>
      <c r="AB539" s="229"/>
      <c r="AC539" s="229"/>
      <c r="AD539" s="229"/>
      <c r="AE539" s="229"/>
      <c r="AF539" s="229"/>
      <c r="AG539" s="229"/>
      <c r="AH539" s="229"/>
      <c r="AI539" s="229"/>
    </row>
    <row r="540" spans="9:35">
      <c r="I540" s="229"/>
      <c r="J540" s="229"/>
      <c r="K540" s="229"/>
      <c r="L540" s="229"/>
      <c r="M540" s="229"/>
      <c r="N540" s="229"/>
      <c r="O540" s="229"/>
      <c r="P540" s="229"/>
      <c r="Q540" s="229"/>
      <c r="R540" s="229"/>
      <c r="S540" s="229"/>
      <c r="T540" s="229"/>
      <c r="U540" s="229"/>
      <c r="V540" s="229"/>
      <c r="W540" s="229"/>
      <c r="X540" s="229"/>
      <c r="Y540" s="229"/>
      <c r="Z540" s="229"/>
      <c r="AA540" s="229"/>
      <c r="AB540" s="229"/>
      <c r="AC540" s="229"/>
      <c r="AD540" s="229"/>
      <c r="AE540" s="229"/>
      <c r="AF540" s="229"/>
      <c r="AG540" s="229"/>
      <c r="AH540" s="229"/>
      <c r="AI540" s="229"/>
    </row>
    <row r="541" spans="9:35">
      <c r="I541" s="229"/>
      <c r="J541" s="229"/>
      <c r="K541" s="229"/>
      <c r="L541" s="229"/>
      <c r="M541" s="229"/>
      <c r="N541" s="229"/>
      <c r="O541" s="229"/>
      <c r="P541" s="229"/>
      <c r="Q541" s="229"/>
      <c r="R541" s="229"/>
      <c r="S541" s="229"/>
      <c r="T541" s="229"/>
      <c r="U541" s="229"/>
      <c r="V541" s="229"/>
      <c r="W541" s="229"/>
      <c r="X541" s="229"/>
      <c r="Y541" s="229"/>
      <c r="Z541" s="229"/>
      <c r="AA541" s="229"/>
      <c r="AB541" s="229"/>
      <c r="AC541" s="229"/>
      <c r="AD541" s="229"/>
      <c r="AE541" s="229"/>
      <c r="AF541" s="229"/>
      <c r="AG541" s="229"/>
      <c r="AH541" s="229"/>
      <c r="AI541" s="229"/>
    </row>
    <row r="542" spans="9:35">
      <c r="I542" s="229"/>
      <c r="J542" s="229"/>
      <c r="K542" s="229"/>
      <c r="L542" s="229"/>
      <c r="M542" s="229"/>
      <c r="N542" s="229"/>
      <c r="O542" s="229"/>
      <c r="P542" s="229"/>
      <c r="Q542" s="229"/>
      <c r="R542" s="229"/>
      <c r="S542" s="229"/>
      <c r="T542" s="229"/>
      <c r="U542" s="229"/>
      <c r="V542" s="229"/>
      <c r="W542" s="229"/>
      <c r="X542" s="229"/>
      <c r="Y542" s="229"/>
      <c r="Z542" s="229"/>
      <c r="AA542" s="229"/>
      <c r="AB542" s="229"/>
      <c r="AC542" s="229"/>
      <c r="AD542" s="229"/>
      <c r="AE542" s="229"/>
      <c r="AF542" s="229"/>
      <c r="AG542" s="229"/>
      <c r="AH542" s="229"/>
      <c r="AI542" s="229"/>
    </row>
    <row r="543" spans="9:35">
      <c r="I543" s="229"/>
      <c r="J543" s="229"/>
      <c r="K543" s="229"/>
      <c r="L543" s="229"/>
      <c r="M543" s="229"/>
      <c r="N543" s="229"/>
      <c r="O543" s="229"/>
      <c r="P543" s="229"/>
      <c r="Q543" s="229"/>
      <c r="R543" s="229"/>
      <c r="S543" s="229"/>
      <c r="T543" s="229"/>
      <c r="U543" s="229"/>
      <c r="V543" s="229"/>
      <c r="W543" s="229"/>
      <c r="X543" s="229"/>
      <c r="Y543" s="229"/>
      <c r="Z543" s="229"/>
      <c r="AA543" s="229"/>
      <c r="AB543" s="229"/>
      <c r="AC543" s="229"/>
      <c r="AD543" s="229"/>
      <c r="AE543" s="229"/>
      <c r="AF543" s="229"/>
      <c r="AG543" s="229"/>
      <c r="AH543" s="229"/>
      <c r="AI543" s="229"/>
    </row>
    <row r="544" spans="9:35">
      <c r="I544" s="229"/>
      <c r="J544" s="229"/>
      <c r="K544" s="229"/>
      <c r="L544" s="229"/>
      <c r="M544" s="229"/>
      <c r="N544" s="229"/>
      <c r="O544" s="229"/>
      <c r="P544" s="229"/>
      <c r="Q544" s="229"/>
      <c r="R544" s="229"/>
      <c r="S544" s="229"/>
      <c r="T544" s="229"/>
      <c r="U544" s="229"/>
      <c r="V544" s="229"/>
      <c r="W544" s="229"/>
      <c r="X544" s="229"/>
      <c r="Y544" s="229"/>
      <c r="Z544" s="229"/>
      <c r="AA544" s="229"/>
      <c r="AB544" s="229"/>
      <c r="AC544" s="229"/>
      <c r="AD544" s="229"/>
      <c r="AE544" s="229"/>
      <c r="AF544" s="229"/>
      <c r="AG544" s="229"/>
      <c r="AH544" s="229"/>
      <c r="AI544" s="229"/>
    </row>
    <row r="545" spans="9:35">
      <c r="I545" s="229"/>
      <c r="J545" s="229"/>
      <c r="K545" s="229"/>
      <c r="L545" s="229"/>
      <c r="M545" s="229"/>
      <c r="N545" s="229"/>
      <c r="O545" s="229"/>
      <c r="P545" s="229"/>
      <c r="Q545" s="229"/>
      <c r="R545" s="229"/>
      <c r="S545" s="229"/>
      <c r="T545" s="229"/>
      <c r="U545" s="229"/>
      <c r="V545" s="229"/>
      <c r="W545" s="229"/>
      <c r="X545" s="229"/>
      <c r="Y545" s="229"/>
      <c r="Z545" s="229"/>
      <c r="AA545" s="229"/>
      <c r="AB545" s="229"/>
      <c r="AC545" s="229"/>
      <c r="AD545" s="229"/>
      <c r="AE545" s="229"/>
      <c r="AF545" s="229"/>
      <c r="AG545" s="229"/>
      <c r="AH545" s="229"/>
      <c r="AI545" s="229"/>
    </row>
    <row r="546" spans="9:35">
      <c r="I546" s="229"/>
      <c r="J546" s="229"/>
      <c r="K546" s="229"/>
      <c r="L546" s="229"/>
      <c r="M546" s="229"/>
      <c r="N546" s="229"/>
      <c r="O546" s="229"/>
      <c r="P546" s="229"/>
      <c r="Q546" s="229"/>
      <c r="R546" s="229"/>
      <c r="S546" s="229"/>
      <c r="T546" s="229"/>
      <c r="U546" s="229"/>
      <c r="V546" s="229"/>
      <c r="W546" s="229"/>
      <c r="X546" s="229"/>
      <c r="Y546" s="229"/>
      <c r="Z546" s="229"/>
      <c r="AA546" s="229"/>
      <c r="AB546" s="229"/>
      <c r="AC546" s="229"/>
      <c r="AD546" s="229"/>
      <c r="AE546" s="229"/>
      <c r="AF546" s="229"/>
      <c r="AG546" s="229"/>
      <c r="AH546" s="229"/>
      <c r="AI546" s="229"/>
    </row>
    <row r="547" spans="9:35">
      <c r="I547" s="229"/>
      <c r="J547" s="229"/>
      <c r="K547" s="229"/>
      <c r="L547" s="229"/>
      <c r="M547" s="229"/>
      <c r="N547" s="229"/>
      <c r="O547" s="229"/>
      <c r="P547" s="229"/>
      <c r="Q547" s="229"/>
      <c r="R547" s="229"/>
      <c r="S547" s="229"/>
      <c r="T547" s="229"/>
      <c r="U547" s="229"/>
      <c r="V547" s="229"/>
      <c r="W547" s="229"/>
      <c r="X547" s="229"/>
      <c r="Y547" s="229"/>
      <c r="Z547" s="229"/>
      <c r="AA547" s="229"/>
      <c r="AB547" s="229"/>
      <c r="AC547" s="229"/>
      <c r="AD547" s="229"/>
      <c r="AE547" s="229"/>
      <c r="AF547" s="229"/>
      <c r="AG547" s="229"/>
      <c r="AH547" s="229"/>
      <c r="AI547" s="229"/>
    </row>
    <row r="548" spans="9:35">
      <c r="I548" s="229"/>
      <c r="J548" s="229"/>
      <c r="K548" s="229"/>
      <c r="L548" s="229"/>
      <c r="M548" s="229"/>
      <c r="N548" s="229"/>
      <c r="O548" s="229"/>
      <c r="P548" s="229"/>
      <c r="Q548" s="229"/>
      <c r="R548" s="229"/>
      <c r="S548" s="229"/>
      <c r="T548" s="229"/>
      <c r="U548" s="229"/>
      <c r="V548" s="229"/>
      <c r="W548" s="229"/>
      <c r="X548" s="229"/>
      <c r="Y548" s="229"/>
      <c r="Z548" s="229"/>
      <c r="AA548" s="229"/>
      <c r="AB548" s="229"/>
      <c r="AC548" s="229"/>
      <c r="AD548" s="229"/>
      <c r="AE548" s="229"/>
      <c r="AF548" s="229"/>
      <c r="AG548" s="229"/>
      <c r="AH548" s="229"/>
      <c r="AI548" s="229"/>
    </row>
    <row r="549" spans="9:35">
      <c r="I549" s="229"/>
      <c r="J549" s="229"/>
      <c r="K549" s="229"/>
      <c r="L549" s="229"/>
      <c r="M549" s="229"/>
      <c r="N549" s="229"/>
      <c r="O549" s="229"/>
      <c r="P549" s="229"/>
      <c r="Q549" s="229"/>
      <c r="R549" s="229"/>
      <c r="S549" s="229"/>
      <c r="T549" s="229"/>
      <c r="U549" s="229"/>
      <c r="V549" s="229"/>
      <c r="W549" s="229"/>
      <c r="X549" s="229"/>
      <c r="Y549" s="229"/>
      <c r="Z549" s="229"/>
      <c r="AA549" s="229"/>
      <c r="AB549" s="229"/>
      <c r="AC549" s="229"/>
      <c r="AD549" s="229"/>
      <c r="AE549" s="229"/>
      <c r="AF549" s="229"/>
      <c r="AG549" s="229"/>
      <c r="AH549" s="229"/>
      <c r="AI549" s="229"/>
    </row>
    <row r="550" spans="9:35">
      <c r="I550" s="229"/>
      <c r="J550" s="229"/>
      <c r="K550" s="229"/>
      <c r="L550" s="229"/>
      <c r="M550" s="229"/>
      <c r="N550" s="229"/>
      <c r="O550" s="229"/>
      <c r="P550" s="229"/>
      <c r="Q550" s="229"/>
      <c r="R550" s="229"/>
      <c r="S550" s="229"/>
      <c r="T550" s="229"/>
      <c r="U550" s="229"/>
      <c r="V550" s="229"/>
      <c r="W550" s="229"/>
      <c r="X550" s="229"/>
      <c r="Y550" s="229"/>
      <c r="Z550" s="229"/>
      <c r="AA550" s="229"/>
      <c r="AB550" s="229"/>
      <c r="AC550" s="229"/>
      <c r="AD550" s="229"/>
      <c r="AE550" s="229"/>
      <c r="AF550" s="229"/>
      <c r="AG550" s="229"/>
      <c r="AH550" s="229"/>
      <c r="AI550" s="229"/>
    </row>
    <row r="551" spans="9:35">
      <c r="I551" s="229"/>
      <c r="J551" s="229"/>
      <c r="K551" s="229"/>
      <c r="L551" s="229"/>
      <c r="M551" s="229"/>
      <c r="N551" s="229"/>
      <c r="O551" s="229"/>
      <c r="P551" s="229"/>
      <c r="Q551" s="229"/>
      <c r="R551" s="229"/>
      <c r="S551" s="229"/>
      <c r="T551" s="229"/>
      <c r="U551" s="229"/>
      <c r="V551" s="229"/>
      <c r="W551" s="229"/>
      <c r="X551" s="229"/>
      <c r="Y551" s="229"/>
      <c r="Z551" s="229"/>
      <c r="AA551" s="229"/>
      <c r="AB551" s="229"/>
      <c r="AC551" s="229"/>
      <c r="AD551" s="229"/>
      <c r="AE551" s="229"/>
      <c r="AF551" s="229"/>
      <c r="AG551" s="229"/>
      <c r="AH551" s="229"/>
      <c r="AI551" s="229"/>
    </row>
    <row r="552" spans="9:35">
      <c r="I552" s="229"/>
      <c r="J552" s="229"/>
      <c r="K552" s="229"/>
      <c r="L552" s="229"/>
      <c r="M552" s="229"/>
      <c r="N552" s="229"/>
      <c r="O552" s="229"/>
      <c r="P552" s="229"/>
      <c r="Q552" s="229"/>
      <c r="R552" s="229"/>
      <c r="S552" s="229"/>
      <c r="T552" s="229"/>
      <c r="U552" s="229"/>
      <c r="V552" s="229"/>
      <c r="W552" s="229"/>
      <c r="X552" s="229"/>
      <c r="Y552" s="229"/>
      <c r="Z552" s="229"/>
      <c r="AA552" s="229"/>
      <c r="AB552" s="229"/>
      <c r="AC552" s="229"/>
      <c r="AD552" s="229"/>
      <c r="AE552" s="229"/>
      <c r="AF552" s="229"/>
      <c r="AG552" s="229"/>
      <c r="AH552" s="229"/>
      <c r="AI552" s="229"/>
    </row>
    <row r="553" spans="9:35">
      <c r="I553" s="229"/>
      <c r="J553" s="229"/>
      <c r="K553" s="229"/>
      <c r="L553" s="229"/>
      <c r="M553" s="229"/>
      <c r="N553" s="229"/>
      <c r="O553" s="229"/>
      <c r="P553" s="229"/>
      <c r="Q553" s="229"/>
      <c r="R553" s="229"/>
      <c r="S553" s="229"/>
      <c r="T553" s="229"/>
      <c r="U553" s="229"/>
      <c r="V553" s="229"/>
      <c r="W553" s="229"/>
      <c r="X553" s="229"/>
      <c r="Y553" s="229"/>
      <c r="Z553" s="229"/>
      <c r="AA553" s="229"/>
      <c r="AB553" s="229"/>
      <c r="AC553" s="229"/>
      <c r="AD553" s="229"/>
      <c r="AE553" s="229"/>
      <c r="AF553" s="229"/>
      <c r="AG553" s="229"/>
      <c r="AH553" s="229"/>
      <c r="AI553" s="229"/>
    </row>
    <row r="554" spans="9:35">
      <c r="I554" s="229"/>
      <c r="J554" s="229"/>
      <c r="K554" s="229"/>
      <c r="L554" s="229"/>
      <c r="M554" s="229"/>
      <c r="N554" s="229"/>
      <c r="O554" s="229"/>
      <c r="P554" s="229"/>
      <c r="Q554" s="229"/>
      <c r="R554" s="229"/>
      <c r="S554" s="229"/>
      <c r="T554" s="229"/>
      <c r="U554" s="229"/>
      <c r="V554" s="229"/>
      <c r="W554" s="229"/>
      <c r="X554" s="229"/>
      <c r="Y554" s="229"/>
      <c r="Z554" s="229"/>
      <c r="AA554" s="229"/>
      <c r="AB554" s="229"/>
      <c r="AC554" s="229"/>
      <c r="AD554" s="229"/>
      <c r="AE554" s="229"/>
      <c r="AF554" s="229"/>
      <c r="AG554" s="229"/>
      <c r="AH554" s="229"/>
      <c r="AI554" s="229"/>
    </row>
    <row r="555" spans="9:35">
      <c r="I555" s="229"/>
      <c r="J555" s="229"/>
      <c r="K555" s="229"/>
      <c r="L555" s="229"/>
      <c r="M555" s="229"/>
      <c r="N555" s="229"/>
      <c r="O555" s="229"/>
      <c r="P555" s="229"/>
      <c r="Q555" s="229"/>
      <c r="R555" s="229"/>
      <c r="S555" s="229"/>
      <c r="T555" s="229"/>
      <c r="U555" s="229"/>
      <c r="V555" s="229"/>
      <c r="W555" s="229"/>
      <c r="X555" s="229"/>
      <c r="Y555" s="229"/>
      <c r="Z555" s="229"/>
      <c r="AA555" s="229"/>
      <c r="AB555" s="229"/>
      <c r="AC555" s="229"/>
      <c r="AD555" s="229"/>
      <c r="AE555" s="229"/>
      <c r="AF555" s="229"/>
      <c r="AG555" s="229"/>
      <c r="AH555" s="229"/>
      <c r="AI555" s="229"/>
    </row>
    <row r="556" spans="9:35">
      <c r="I556" s="229"/>
      <c r="J556" s="229"/>
      <c r="K556" s="229"/>
      <c r="L556" s="229"/>
      <c r="M556" s="229"/>
      <c r="N556" s="229"/>
      <c r="O556" s="229"/>
      <c r="P556" s="229"/>
      <c r="Q556" s="229"/>
      <c r="R556" s="229"/>
      <c r="S556" s="229"/>
      <c r="T556" s="229"/>
      <c r="U556" s="229"/>
      <c r="V556" s="229"/>
      <c r="W556" s="229"/>
      <c r="X556" s="229"/>
      <c r="Y556" s="229"/>
      <c r="Z556" s="229"/>
      <c r="AA556" s="229"/>
      <c r="AB556" s="229"/>
      <c r="AC556" s="229"/>
      <c r="AD556" s="229"/>
      <c r="AE556" s="229"/>
      <c r="AF556" s="229"/>
      <c r="AG556" s="229"/>
      <c r="AH556" s="229"/>
      <c r="AI556" s="229"/>
    </row>
    <row r="557" spans="9:35">
      <c r="I557" s="229"/>
      <c r="J557" s="229"/>
      <c r="K557" s="229"/>
      <c r="L557" s="229"/>
      <c r="M557" s="229"/>
      <c r="N557" s="229"/>
      <c r="O557" s="229"/>
      <c r="P557" s="229"/>
      <c r="Q557" s="229"/>
      <c r="R557" s="229"/>
      <c r="S557" s="229"/>
      <c r="T557" s="229"/>
      <c r="U557" s="229"/>
      <c r="V557" s="229"/>
      <c r="W557" s="229"/>
      <c r="X557" s="229"/>
      <c r="Y557" s="229"/>
      <c r="Z557" s="229"/>
      <c r="AA557" s="229"/>
      <c r="AB557" s="229"/>
      <c r="AC557" s="229"/>
      <c r="AD557" s="229"/>
      <c r="AE557" s="229"/>
      <c r="AF557" s="229"/>
      <c r="AG557" s="229"/>
      <c r="AH557" s="229"/>
      <c r="AI557" s="229"/>
    </row>
    <row r="558" spans="9:35">
      <c r="I558" s="229"/>
      <c r="J558" s="229"/>
      <c r="K558" s="229"/>
      <c r="L558" s="229"/>
      <c r="M558" s="229"/>
      <c r="N558" s="229"/>
      <c r="O558" s="229"/>
      <c r="P558" s="229"/>
      <c r="Q558" s="229"/>
      <c r="R558" s="229"/>
      <c r="S558" s="229"/>
      <c r="T558" s="229"/>
      <c r="U558" s="229"/>
      <c r="V558" s="229"/>
      <c r="W558" s="229"/>
      <c r="X558" s="229"/>
      <c r="Y558" s="229"/>
      <c r="Z558" s="229"/>
      <c r="AA558" s="229"/>
      <c r="AB558" s="229"/>
      <c r="AC558" s="229"/>
      <c r="AD558" s="229"/>
      <c r="AE558" s="229"/>
      <c r="AF558" s="229"/>
      <c r="AG558" s="229"/>
      <c r="AH558" s="229"/>
      <c r="AI558" s="229"/>
    </row>
    <row r="559" spans="9:35">
      <c r="I559" s="229"/>
      <c r="J559" s="229"/>
      <c r="K559" s="229"/>
      <c r="L559" s="229"/>
      <c r="M559" s="229"/>
      <c r="N559" s="229"/>
      <c r="O559" s="229"/>
      <c r="P559" s="229"/>
      <c r="Q559" s="229"/>
      <c r="R559" s="229"/>
      <c r="S559" s="229"/>
      <c r="T559" s="229"/>
      <c r="U559" s="229"/>
      <c r="V559" s="229"/>
      <c r="W559" s="229"/>
      <c r="X559" s="229"/>
      <c r="Y559" s="229"/>
      <c r="Z559" s="229"/>
      <c r="AA559" s="229"/>
      <c r="AB559" s="229"/>
      <c r="AC559" s="229"/>
      <c r="AD559" s="229"/>
      <c r="AE559" s="229"/>
      <c r="AF559" s="229"/>
      <c r="AG559" s="229"/>
      <c r="AH559" s="229"/>
      <c r="AI559" s="229"/>
    </row>
    <row r="560" spans="9:35">
      <c r="I560" s="229"/>
      <c r="J560" s="229"/>
      <c r="K560" s="229"/>
      <c r="L560" s="229"/>
      <c r="M560" s="229"/>
      <c r="N560" s="229"/>
      <c r="O560" s="229"/>
      <c r="P560" s="229"/>
      <c r="Q560" s="229"/>
      <c r="R560" s="229"/>
      <c r="S560" s="229"/>
      <c r="T560" s="229"/>
      <c r="U560" s="229"/>
      <c r="V560" s="229"/>
      <c r="W560" s="229"/>
      <c r="X560" s="229"/>
      <c r="Y560" s="229"/>
      <c r="Z560" s="229"/>
      <c r="AA560" s="229"/>
      <c r="AB560" s="229"/>
      <c r="AC560" s="229"/>
      <c r="AD560" s="229"/>
      <c r="AE560" s="229"/>
      <c r="AF560" s="229"/>
      <c r="AG560" s="229"/>
      <c r="AH560" s="229"/>
      <c r="AI560" s="229"/>
    </row>
    <row r="561" spans="9:35">
      <c r="I561" s="229"/>
      <c r="J561" s="229"/>
      <c r="K561" s="229"/>
      <c r="L561" s="229"/>
      <c r="M561" s="229"/>
      <c r="N561" s="229"/>
      <c r="O561" s="229"/>
      <c r="P561" s="229"/>
      <c r="Q561" s="229"/>
      <c r="R561" s="229"/>
      <c r="S561" s="229"/>
      <c r="T561" s="229"/>
      <c r="U561" s="229"/>
      <c r="V561" s="229"/>
      <c r="W561" s="229"/>
      <c r="X561" s="229"/>
      <c r="Y561" s="229"/>
      <c r="Z561" s="229"/>
      <c r="AA561" s="229"/>
      <c r="AB561" s="229"/>
      <c r="AC561" s="229"/>
      <c r="AD561" s="229"/>
      <c r="AE561" s="229"/>
      <c r="AF561" s="229"/>
      <c r="AG561" s="229"/>
      <c r="AH561" s="229"/>
      <c r="AI561" s="229"/>
    </row>
    <row r="562" spans="9:35">
      <c r="I562" s="229"/>
      <c r="J562" s="229"/>
      <c r="K562" s="229"/>
      <c r="L562" s="229"/>
      <c r="M562" s="229"/>
      <c r="N562" s="229"/>
      <c r="O562" s="229"/>
      <c r="P562" s="229"/>
      <c r="Q562" s="229"/>
      <c r="R562" s="229"/>
      <c r="S562" s="229"/>
      <c r="T562" s="229"/>
      <c r="U562" s="229"/>
      <c r="V562" s="229"/>
      <c r="W562" s="229"/>
      <c r="X562" s="229"/>
      <c r="Y562" s="229"/>
      <c r="Z562" s="229"/>
      <c r="AA562" s="229"/>
      <c r="AB562" s="229"/>
      <c r="AC562" s="229"/>
      <c r="AD562" s="229"/>
      <c r="AE562" s="229"/>
      <c r="AF562" s="229"/>
      <c r="AG562" s="229"/>
      <c r="AH562" s="229"/>
      <c r="AI562" s="229"/>
    </row>
    <row r="563" spans="9:35">
      <c r="I563" s="229"/>
      <c r="J563" s="229"/>
      <c r="K563" s="229"/>
      <c r="L563" s="229"/>
      <c r="M563" s="229"/>
      <c r="N563" s="229"/>
      <c r="O563" s="229"/>
      <c r="P563" s="229"/>
      <c r="Q563" s="229"/>
      <c r="R563" s="229"/>
      <c r="S563" s="229"/>
      <c r="T563" s="229"/>
      <c r="U563" s="229"/>
      <c r="V563" s="229"/>
      <c r="W563" s="229"/>
      <c r="X563" s="229"/>
      <c r="Y563" s="229"/>
      <c r="Z563" s="229"/>
      <c r="AA563" s="229"/>
      <c r="AB563" s="229"/>
      <c r="AC563" s="229"/>
      <c r="AD563" s="229"/>
      <c r="AE563" s="229"/>
      <c r="AF563" s="229"/>
      <c r="AG563" s="229"/>
      <c r="AH563" s="229"/>
      <c r="AI563" s="229"/>
    </row>
    <row r="564" spans="9:35">
      <c r="I564" s="229"/>
      <c r="J564" s="229"/>
      <c r="K564" s="229"/>
      <c r="L564" s="229"/>
      <c r="M564" s="229"/>
      <c r="N564" s="229"/>
      <c r="O564" s="229"/>
      <c r="P564" s="229"/>
      <c r="Q564" s="229"/>
      <c r="R564" s="229"/>
      <c r="S564" s="229"/>
      <c r="T564" s="229"/>
      <c r="U564" s="229"/>
      <c r="V564" s="229"/>
      <c r="W564" s="229"/>
      <c r="X564" s="229"/>
      <c r="Y564" s="229"/>
      <c r="Z564" s="229"/>
      <c r="AA564" s="229"/>
      <c r="AB564" s="229"/>
      <c r="AC564" s="229"/>
      <c r="AD564" s="229"/>
      <c r="AE564" s="229"/>
      <c r="AF564" s="229"/>
      <c r="AG564" s="229"/>
      <c r="AH564" s="229"/>
      <c r="AI564" s="229"/>
    </row>
    <row r="565" spans="9:35">
      <c r="I565" s="229"/>
      <c r="J565" s="229"/>
      <c r="K565" s="229"/>
      <c r="L565" s="229"/>
      <c r="M565" s="229"/>
      <c r="N565" s="229"/>
      <c r="O565" s="229"/>
      <c r="P565" s="229"/>
      <c r="Q565" s="229"/>
      <c r="R565" s="229"/>
      <c r="S565" s="229"/>
      <c r="T565" s="229"/>
      <c r="U565" s="229"/>
      <c r="V565" s="229"/>
      <c r="W565" s="229"/>
      <c r="X565" s="229"/>
      <c r="Y565" s="229"/>
      <c r="Z565" s="229"/>
      <c r="AA565" s="229"/>
      <c r="AB565" s="229"/>
      <c r="AC565" s="229"/>
      <c r="AD565" s="229"/>
      <c r="AE565" s="229"/>
      <c r="AF565" s="229"/>
      <c r="AG565" s="229"/>
      <c r="AH565" s="229"/>
      <c r="AI565" s="229"/>
    </row>
    <row r="566" spans="9:35">
      <c r="I566" s="229"/>
      <c r="J566" s="229"/>
      <c r="K566" s="229"/>
      <c r="L566" s="229"/>
      <c r="M566" s="229"/>
      <c r="N566" s="229"/>
      <c r="O566" s="229"/>
      <c r="P566" s="229"/>
      <c r="Q566" s="229"/>
      <c r="R566" s="229"/>
      <c r="S566" s="229"/>
      <c r="T566" s="229"/>
      <c r="U566" s="229"/>
      <c r="V566" s="229"/>
      <c r="W566" s="229"/>
      <c r="X566" s="229"/>
      <c r="Y566" s="229"/>
      <c r="Z566" s="229"/>
      <c r="AA566" s="229"/>
      <c r="AB566" s="229"/>
      <c r="AC566" s="229"/>
      <c r="AD566" s="229"/>
      <c r="AE566" s="229"/>
      <c r="AF566" s="229"/>
      <c r="AG566" s="229"/>
      <c r="AH566" s="229"/>
      <c r="AI566" s="229"/>
    </row>
    <row r="567" spans="9:35">
      <c r="I567" s="229"/>
      <c r="J567" s="229"/>
      <c r="K567" s="229"/>
      <c r="L567" s="229"/>
      <c r="M567" s="229"/>
      <c r="N567" s="229"/>
      <c r="O567" s="229"/>
      <c r="P567" s="229"/>
      <c r="Q567" s="229"/>
      <c r="R567" s="229"/>
      <c r="S567" s="229"/>
      <c r="T567" s="229"/>
      <c r="U567" s="229"/>
      <c r="V567" s="229"/>
      <c r="W567" s="229"/>
      <c r="X567" s="229"/>
      <c r="Y567" s="229"/>
      <c r="Z567" s="229"/>
      <c r="AA567" s="229"/>
      <c r="AB567" s="229"/>
      <c r="AC567" s="229"/>
      <c r="AD567" s="229"/>
      <c r="AE567" s="229"/>
      <c r="AF567" s="229"/>
      <c r="AG567" s="229"/>
      <c r="AH567" s="229"/>
      <c r="AI567" s="229"/>
    </row>
    <row r="568" spans="9:35">
      <c r="I568" s="229"/>
      <c r="J568" s="229"/>
      <c r="K568" s="229"/>
      <c r="L568" s="229"/>
      <c r="M568" s="229"/>
      <c r="N568" s="229"/>
      <c r="O568" s="229"/>
      <c r="P568" s="229"/>
      <c r="Q568" s="229"/>
      <c r="R568" s="229"/>
      <c r="S568" s="229"/>
      <c r="T568" s="229"/>
      <c r="U568" s="229"/>
      <c r="V568" s="229"/>
      <c r="W568" s="229"/>
      <c r="X568" s="229"/>
      <c r="Y568" s="229"/>
      <c r="Z568" s="229"/>
      <c r="AA568" s="229"/>
      <c r="AB568" s="229"/>
      <c r="AC568" s="229"/>
      <c r="AD568" s="229"/>
      <c r="AE568" s="229"/>
      <c r="AF568" s="229"/>
      <c r="AG568" s="229"/>
      <c r="AH568" s="229"/>
      <c r="AI568" s="229"/>
    </row>
    <row r="569" spans="9:35">
      <c r="I569" s="229"/>
      <c r="J569" s="229"/>
      <c r="K569" s="229"/>
      <c r="L569" s="229"/>
      <c r="M569" s="229"/>
      <c r="N569" s="229"/>
      <c r="O569" s="229"/>
      <c r="P569" s="229"/>
      <c r="Q569" s="229"/>
      <c r="R569" s="229"/>
      <c r="S569" s="229"/>
      <c r="T569" s="229"/>
      <c r="U569" s="229"/>
      <c r="V569" s="229"/>
      <c r="W569" s="229"/>
      <c r="X569" s="229"/>
      <c r="Y569" s="229"/>
      <c r="Z569" s="229"/>
      <c r="AA569" s="229"/>
      <c r="AB569" s="229"/>
      <c r="AC569" s="229"/>
      <c r="AD569" s="229"/>
      <c r="AE569" s="229"/>
      <c r="AF569" s="229"/>
      <c r="AG569" s="229"/>
      <c r="AH569" s="229"/>
      <c r="AI569" s="229"/>
    </row>
    <row r="570" spans="9:35">
      <c r="I570" s="229"/>
      <c r="J570" s="229"/>
      <c r="K570" s="229"/>
      <c r="L570" s="229"/>
      <c r="M570" s="229"/>
      <c r="N570" s="229"/>
      <c r="O570" s="229"/>
      <c r="P570" s="229"/>
      <c r="Q570" s="229"/>
      <c r="R570" s="229"/>
      <c r="S570" s="229"/>
      <c r="T570" s="229"/>
      <c r="U570" s="229"/>
      <c r="V570" s="229"/>
      <c r="W570" s="229"/>
      <c r="X570" s="229"/>
      <c r="Y570" s="229"/>
      <c r="Z570" s="229"/>
      <c r="AA570" s="229"/>
      <c r="AB570" s="229"/>
      <c r="AC570" s="229"/>
      <c r="AD570" s="229"/>
      <c r="AE570" s="229"/>
      <c r="AF570" s="229"/>
      <c r="AG570" s="229"/>
      <c r="AH570" s="229"/>
      <c r="AI570" s="229"/>
    </row>
    <row r="571" spans="9:35">
      <c r="I571" s="229"/>
      <c r="J571" s="229"/>
      <c r="K571" s="229"/>
      <c r="L571" s="229"/>
      <c r="M571" s="229"/>
      <c r="N571" s="229"/>
      <c r="O571" s="229"/>
      <c r="P571" s="229"/>
      <c r="Q571" s="229"/>
      <c r="R571" s="229"/>
      <c r="S571" s="229"/>
      <c r="T571" s="229"/>
      <c r="U571" s="229"/>
      <c r="V571" s="229"/>
      <c r="W571" s="229"/>
      <c r="X571" s="229"/>
      <c r="Y571" s="229"/>
      <c r="Z571" s="229"/>
      <c r="AA571" s="229"/>
      <c r="AB571" s="229"/>
      <c r="AC571" s="229"/>
      <c r="AD571" s="229"/>
      <c r="AE571" s="229"/>
      <c r="AF571" s="229"/>
      <c r="AG571" s="229"/>
      <c r="AH571" s="229"/>
      <c r="AI571" s="229"/>
    </row>
    <row r="572" spans="9:35">
      <c r="I572" s="229"/>
      <c r="J572" s="229"/>
      <c r="K572" s="229"/>
      <c r="L572" s="229"/>
      <c r="M572" s="229"/>
      <c r="N572" s="229"/>
      <c r="O572" s="229"/>
      <c r="P572" s="229"/>
      <c r="Q572" s="229"/>
      <c r="R572" s="229"/>
      <c r="S572" s="229"/>
      <c r="T572" s="229"/>
      <c r="U572" s="229"/>
      <c r="V572" s="229"/>
      <c r="W572" s="229"/>
      <c r="X572" s="229"/>
      <c r="Y572" s="229"/>
      <c r="Z572" s="229"/>
      <c r="AA572" s="229"/>
      <c r="AB572" s="229"/>
      <c r="AC572" s="229"/>
      <c r="AD572" s="229"/>
      <c r="AE572" s="229"/>
      <c r="AF572" s="229"/>
      <c r="AG572" s="229"/>
      <c r="AH572" s="229"/>
      <c r="AI572" s="229"/>
    </row>
    <row r="573" spans="9:35">
      <c r="I573" s="229"/>
      <c r="J573" s="229"/>
      <c r="K573" s="229"/>
      <c r="L573" s="229"/>
      <c r="M573" s="229"/>
      <c r="N573" s="229"/>
      <c r="O573" s="229"/>
      <c r="P573" s="229"/>
      <c r="Q573" s="229"/>
      <c r="R573" s="229"/>
      <c r="S573" s="229"/>
      <c r="T573" s="229"/>
      <c r="U573" s="229"/>
      <c r="V573" s="229"/>
      <c r="W573" s="229"/>
      <c r="X573" s="229"/>
      <c r="Y573" s="229"/>
      <c r="Z573" s="229"/>
      <c r="AA573" s="229"/>
      <c r="AB573" s="229"/>
      <c r="AC573" s="229"/>
      <c r="AD573" s="229"/>
      <c r="AE573" s="229"/>
      <c r="AF573" s="229"/>
      <c r="AG573" s="229"/>
      <c r="AH573" s="229"/>
      <c r="AI573" s="229"/>
    </row>
    <row r="574" spans="9:35">
      <c r="I574" s="229"/>
      <c r="J574" s="229"/>
      <c r="K574" s="229"/>
      <c r="L574" s="229"/>
      <c r="M574" s="229"/>
      <c r="N574" s="229"/>
      <c r="O574" s="229"/>
      <c r="P574" s="229"/>
      <c r="Q574" s="229"/>
      <c r="R574" s="229"/>
      <c r="S574" s="229"/>
      <c r="T574" s="229"/>
      <c r="U574" s="229"/>
      <c r="V574" s="229"/>
      <c r="W574" s="229"/>
      <c r="X574" s="229"/>
      <c r="Y574" s="229"/>
      <c r="Z574" s="229"/>
      <c r="AA574" s="229"/>
      <c r="AB574" s="229"/>
      <c r="AC574" s="229"/>
      <c r="AD574" s="229"/>
      <c r="AE574" s="229"/>
      <c r="AF574" s="229"/>
      <c r="AG574" s="229"/>
      <c r="AH574" s="229"/>
      <c r="AI574" s="229"/>
    </row>
    <row r="575" spans="9:35">
      <c r="I575" s="229"/>
      <c r="J575" s="229"/>
      <c r="K575" s="229"/>
      <c r="L575" s="229"/>
      <c r="M575" s="229"/>
      <c r="N575" s="229"/>
      <c r="O575" s="229"/>
      <c r="P575" s="229"/>
      <c r="Q575" s="229"/>
      <c r="R575" s="229"/>
      <c r="S575" s="229"/>
      <c r="T575" s="229"/>
      <c r="U575" s="229"/>
      <c r="V575" s="229"/>
      <c r="W575" s="229"/>
      <c r="X575" s="229"/>
      <c r="Y575" s="229"/>
      <c r="Z575" s="229"/>
      <c r="AA575" s="229"/>
      <c r="AB575" s="229"/>
      <c r="AC575" s="229"/>
      <c r="AD575" s="229"/>
      <c r="AE575" s="229"/>
      <c r="AF575" s="229"/>
      <c r="AG575" s="229"/>
      <c r="AH575" s="229"/>
      <c r="AI575" s="229"/>
    </row>
    <row r="576" spans="9:35">
      <c r="I576" s="229"/>
      <c r="J576" s="229"/>
      <c r="K576" s="229"/>
      <c r="L576" s="229"/>
      <c r="M576" s="229"/>
      <c r="N576" s="229"/>
      <c r="O576" s="229"/>
      <c r="P576" s="229"/>
      <c r="Q576" s="229"/>
      <c r="R576" s="229"/>
      <c r="S576" s="229"/>
      <c r="T576" s="229"/>
      <c r="U576" s="229"/>
      <c r="V576" s="229"/>
      <c r="W576" s="229"/>
      <c r="X576" s="229"/>
      <c r="Y576" s="229"/>
      <c r="Z576" s="229"/>
      <c r="AA576" s="229"/>
      <c r="AB576" s="229"/>
      <c r="AC576" s="229"/>
      <c r="AD576" s="229"/>
      <c r="AE576" s="229"/>
      <c r="AF576" s="229"/>
      <c r="AG576" s="229"/>
      <c r="AH576" s="229"/>
      <c r="AI576" s="229"/>
    </row>
    <row r="577" spans="9:35">
      <c r="I577" s="229"/>
      <c r="J577" s="229"/>
      <c r="K577" s="229"/>
      <c r="L577" s="229"/>
      <c r="M577" s="229"/>
      <c r="N577" s="229"/>
      <c r="O577" s="229"/>
      <c r="P577" s="229"/>
      <c r="Q577" s="229"/>
      <c r="R577" s="229"/>
      <c r="S577" s="229"/>
      <c r="T577" s="229"/>
      <c r="U577" s="229"/>
      <c r="V577" s="229"/>
      <c r="W577" s="229"/>
      <c r="X577" s="229"/>
      <c r="Y577" s="229"/>
      <c r="Z577" s="229"/>
      <c r="AA577" s="229"/>
      <c r="AB577" s="229"/>
      <c r="AC577" s="229"/>
      <c r="AD577" s="229"/>
      <c r="AE577" s="229"/>
      <c r="AF577" s="229"/>
      <c r="AG577" s="229"/>
      <c r="AH577" s="229"/>
      <c r="AI577" s="229"/>
    </row>
    <row r="578" spans="9:35">
      <c r="I578" s="229"/>
      <c r="J578" s="229"/>
      <c r="K578" s="229"/>
      <c r="L578" s="229"/>
      <c r="M578" s="229"/>
      <c r="N578" s="229"/>
      <c r="O578" s="229"/>
      <c r="P578" s="229"/>
      <c r="Q578" s="229"/>
      <c r="R578" s="229"/>
      <c r="S578" s="229"/>
      <c r="T578" s="229"/>
      <c r="U578" s="229"/>
      <c r="V578" s="229"/>
      <c r="W578" s="229"/>
      <c r="X578" s="229"/>
      <c r="Y578" s="229"/>
      <c r="Z578" s="229"/>
      <c r="AA578" s="229"/>
      <c r="AB578" s="229"/>
      <c r="AC578" s="229"/>
      <c r="AD578" s="229"/>
      <c r="AE578" s="229"/>
      <c r="AF578" s="229"/>
      <c r="AG578" s="229"/>
      <c r="AH578" s="229"/>
      <c r="AI578" s="229"/>
    </row>
    <row r="579" spans="9:35">
      <c r="I579" s="229"/>
      <c r="J579" s="229"/>
      <c r="K579" s="229"/>
      <c r="L579" s="229"/>
      <c r="M579" s="229"/>
      <c r="N579" s="229"/>
      <c r="O579" s="229"/>
      <c r="P579" s="229"/>
      <c r="Q579" s="229"/>
      <c r="R579" s="229"/>
      <c r="S579" s="229"/>
      <c r="T579" s="229"/>
      <c r="U579" s="229"/>
      <c r="V579" s="229"/>
      <c r="W579" s="229"/>
      <c r="X579" s="229"/>
      <c r="Y579" s="229"/>
      <c r="Z579" s="229"/>
      <c r="AA579" s="229"/>
      <c r="AB579" s="229"/>
      <c r="AC579" s="229"/>
      <c r="AD579" s="229"/>
      <c r="AE579" s="229"/>
      <c r="AF579" s="229"/>
      <c r="AG579" s="229"/>
      <c r="AH579" s="229"/>
      <c r="AI579" s="229"/>
    </row>
    <row r="580" spans="9:35">
      <c r="I580" s="229"/>
      <c r="J580" s="229"/>
      <c r="K580" s="229"/>
      <c r="L580" s="229"/>
      <c r="M580" s="229"/>
      <c r="N580" s="229"/>
      <c r="O580" s="229"/>
      <c r="P580" s="229"/>
      <c r="Q580" s="229"/>
      <c r="R580" s="229"/>
      <c r="S580" s="229"/>
      <c r="T580" s="229"/>
      <c r="U580" s="229"/>
      <c r="V580" s="229"/>
      <c r="W580" s="229"/>
      <c r="X580" s="229"/>
      <c r="Y580" s="229"/>
      <c r="Z580" s="229"/>
      <c r="AA580" s="229"/>
      <c r="AB580" s="229"/>
      <c r="AC580" s="229"/>
      <c r="AD580" s="229"/>
      <c r="AE580" s="229"/>
      <c r="AF580" s="229"/>
      <c r="AG580" s="229"/>
      <c r="AH580" s="229"/>
      <c r="AI580" s="229"/>
    </row>
    <row r="581" spans="9:35">
      <c r="I581" s="229"/>
      <c r="J581" s="229"/>
      <c r="K581" s="229"/>
      <c r="L581" s="229"/>
      <c r="M581" s="229"/>
      <c r="N581" s="229"/>
      <c r="O581" s="229"/>
      <c r="P581" s="229"/>
      <c r="Q581" s="229"/>
      <c r="R581" s="229"/>
      <c r="S581" s="229"/>
      <c r="T581" s="229"/>
      <c r="U581" s="229"/>
      <c r="V581" s="229"/>
      <c r="W581" s="229"/>
      <c r="X581" s="229"/>
      <c r="Y581" s="229"/>
      <c r="Z581" s="229"/>
      <c r="AA581" s="229"/>
      <c r="AB581" s="229"/>
      <c r="AC581" s="229"/>
      <c r="AD581" s="229"/>
      <c r="AE581" s="229"/>
      <c r="AF581" s="229"/>
      <c r="AG581" s="229"/>
      <c r="AH581" s="229"/>
      <c r="AI581" s="229"/>
    </row>
    <row r="582" spans="9:35">
      <c r="I582" s="229"/>
      <c r="J582" s="229"/>
      <c r="K582" s="229"/>
      <c r="L582" s="229"/>
      <c r="M582" s="229"/>
      <c r="N582" s="229"/>
      <c r="O582" s="229"/>
      <c r="P582" s="229"/>
      <c r="Q582" s="229"/>
      <c r="R582" s="229"/>
      <c r="S582" s="229"/>
      <c r="T582" s="229"/>
      <c r="U582" s="229"/>
      <c r="V582" s="229"/>
      <c r="W582" s="229"/>
      <c r="X582" s="229"/>
      <c r="Y582" s="229"/>
      <c r="Z582" s="229"/>
      <c r="AA582" s="229"/>
      <c r="AB582" s="229"/>
      <c r="AC582" s="229"/>
      <c r="AD582" s="229"/>
      <c r="AE582" s="229"/>
      <c r="AF582" s="229"/>
      <c r="AG582" s="229"/>
      <c r="AH582" s="229"/>
      <c r="AI582" s="229"/>
    </row>
    <row r="583" spans="9:35">
      <c r="I583" s="229"/>
      <c r="J583" s="229"/>
      <c r="K583" s="229"/>
      <c r="L583" s="229"/>
      <c r="M583" s="229"/>
      <c r="N583" s="229"/>
      <c r="O583" s="229"/>
      <c r="P583" s="229"/>
      <c r="Q583" s="229"/>
      <c r="R583" s="229"/>
      <c r="S583" s="229"/>
      <c r="T583" s="229"/>
      <c r="U583" s="229"/>
      <c r="V583" s="229"/>
      <c r="W583" s="229"/>
      <c r="X583" s="229"/>
      <c r="Y583" s="229"/>
      <c r="Z583" s="229"/>
      <c r="AA583" s="229"/>
      <c r="AB583" s="229"/>
      <c r="AC583" s="229"/>
      <c r="AD583" s="229"/>
      <c r="AE583" s="229"/>
      <c r="AF583" s="229"/>
      <c r="AG583" s="229"/>
      <c r="AH583" s="229"/>
      <c r="AI583" s="229"/>
    </row>
    <row r="584" spans="9:35">
      <c r="I584" s="229"/>
      <c r="J584" s="229"/>
      <c r="K584" s="229"/>
      <c r="L584" s="229"/>
      <c r="M584" s="229"/>
      <c r="N584" s="229"/>
      <c r="O584" s="229"/>
      <c r="P584" s="229"/>
      <c r="Q584" s="229"/>
      <c r="R584" s="229"/>
      <c r="S584" s="229"/>
      <c r="T584" s="229"/>
      <c r="U584" s="229"/>
      <c r="V584" s="229"/>
      <c r="W584" s="229"/>
      <c r="X584" s="229"/>
      <c r="Y584" s="229"/>
      <c r="Z584" s="229"/>
      <c r="AA584" s="229"/>
      <c r="AB584" s="229"/>
      <c r="AC584" s="229"/>
      <c r="AD584" s="229"/>
      <c r="AE584" s="229"/>
      <c r="AF584" s="229"/>
      <c r="AG584" s="229"/>
      <c r="AH584" s="229"/>
      <c r="AI584" s="229"/>
    </row>
    <row r="585" spans="9:35">
      <c r="I585" s="229"/>
      <c r="J585" s="229"/>
      <c r="K585" s="229"/>
      <c r="L585" s="229"/>
      <c r="M585" s="229"/>
      <c r="N585" s="229"/>
      <c r="O585" s="229"/>
      <c r="P585" s="229"/>
      <c r="Q585" s="229"/>
      <c r="R585" s="229"/>
      <c r="S585" s="229"/>
      <c r="T585" s="229"/>
      <c r="U585" s="229"/>
      <c r="V585" s="229"/>
      <c r="W585" s="229"/>
      <c r="X585" s="229"/>
      <c r="Y585" s="229"/>
      <c r="Z585" s="229"/>
      <c r="AA585" s="229"/>
      <c r="AB585" s="229"/>
      <c r="AC585" s="229"/>
      <c r="AD585" s="229"/>
      <c r="AE585" s="229"/>
      <c r="AF585" s="229"/>
      <c r="AG585" s="229"/>
      <c r="AH585" s="229"/>
      <c r="AI585" s="229"/>
    </row>
    <row r="586" spans="9:35">
      <c r="I586" s="229"/>
      <c r="J586" s="229"/>
      <c r="K586" s="229"/>
      <c r="L586" s="229"/>
      <c r="M586" s="229"/>
      <c r="N586" s="229"/>
      <c r="O586" s="229"/>
      <c r="P586" s="229"/>
      <c r="Q586" s="229"/>
      <c r="R586" s="229"/>
      <c r="S586" s="229"/>
      <c r="T586" s="229"/>
      <c r="U586" s="229"/>
      <c r="V586" s="229"/>
      <c r="W586" s="229"/>
      <c r="X586" s="229"/>
      <c r="Y586" s="229"/>
      <c r="Z586" s="229"/>
      <c r="AA586" s="229"/>
      <c r="AB586" s="229"/>
      <c r="AC586" s="229"/>
      <c r="AD586" s="229"/>
      <c r="AE586" s="229"/>
      <c r="AF586" s="229"/>
      <c r="AG586" s="229"/>
      <c r="AH586" s="229"/>
      <c r="AI586" s="229"/>
    </row>
    <row r="587" spans="9:35">
      <c r="I587" s="229"/>
      <c r="J587" s="229"/>
      <c r="K587" s="229"/>
      <c r="L587" s="229"/>
      <c r="M587" s="229"/>
      <c r="N587" s="229"/>
      <c r="O587" s="229"/>
      <c r="P587" s="229"/>
      <c r="Q587" s="229"/>
      <c r="R587" s="229"/>
      <c r="S587" s="229"/>
      <c r="T587" s="229"/>
      <c r="U587" s="229"/>
      <c r="V587" s="229"/>
      <c r="W587" s="229"/>
      <c r="X587" s="229"/>
      <c r="Y587" s="229"/>
      <c r="Z587" s="229"/>
      <c r="AA587" s="229"/>
      <c r="AB587" s="229"/>
      <c r="AC587" s="229"/>
      <c r="AD587" s="229"/>
      <c r="AE587" s="229"/>
      <c r="AF587" s="229"/>
      <c r="AG587" s="229"/>
      <c r="AH587" s="229"/>
      <c r="AI587" s="229"/>
    </row>
    <row r="588" spans="9:35">
      <c r="I588" s="229"/>
      <c r="J588" s="229"/>
      <c r="K588" s="229"/>
      <c r="L588" s="229"/>
      <c r="M588" s="229"/>
      <c r="N588" s="229"/>
      <c r="O588" s="229"/>
      <c r="P588" s="229"/>
      <c r="Q588" s="229"/>
      <c r="R588" s="229"/>
      <c r="S588" s="229"/>
      <c r="T588" s="229"/>
      <c r="U588" s="229"/>
      <c r="V588" s="229"/>
      <c r="W588" s="229"/>
      <c r="X588" s="229"/>
      <c r="Y588" s="229"/>
      <c r="Z588" s="229"/>
      <c r="AA588" s="229"/>
      <c r="AB588" s="229"/>
      <c r="AC588" s="229"/>
      <c r="AD588" s="229"/>
      <c r="AE588" s="229"/>
      <c r="AF588" s="229"/>
      <c r="AG588" s="229"/>
      <c r="AH588" s="229"/>
      <c r="AI588" s="229"/>
    </row>
    <row r="589" spans="9:35">
      <c r="I589" s="229"/>
      <c r="J589" s="229"/>
      <c r="K589" s="229"/>
      <c r="L589" s="229"/>
      <c r="M589" s="229"/>
      <c r="N589" s="229"/>
      <c r="O589" s="229"/>
      <c r="P589" s="229"/>
      <c r="Q589" s="229"/>
      <c r="R589" s="229"/>
      <c r="S589" s="229"/>
      <c r="T589" s="229"/>
      <c r="U589" s="229"/>
      <c r="V589" s="229"/>
      <c r="W589" s="229"/>
      <c r="X589" s="229"/>
      <c r="Y589" s="229"/>
      <c r="Z589" s="229"/>
      <c r="AA589" s="229"/>
      <c r="AB589" s="229"/>
      <c r="AC589" s="229"/>
      <c r="AD589" s="229"/>
      <c r="AE589" s="229"/>
      <c r="AF589" s="229"/>
      <c r="AG589" s="229"/>
      <c r="AH589" s="229"/>
      <c r="AI589" s="229"/>
    </row>
    <row r="590" spans="9:35">
      <c r="I590" s="229"/>
      <c r="J590" s="229"/>
      <c r="K590" s="229"/>
      <c r="L590" s="229"/>
      <c r="M590" s="229"/>
      <c r="N590" s="229"/>
      <c r="O590" s="229"/>
      <c r="P590" s="229"/>
      <c r="Q590" s="229"/>
      <c r="R590" s="229"/>
      <c r="S590" s="229"/>
      <c r="T590" s="229"/>
      <c r="U590" s="229"/>
      <c r="V590" s="229"/>
      <c r="W590" s="229"/>
      <c r="X590" s="229"/>
      <c r="Y590" s="229"/>
      <c r="Z590" s="229"/>
      <c r="AA590" s="229"/>
      <c r="AB590" s="229"/>
      <c r="AC590" s="229"/>
      <c r="AD590" s="229"/>
      <c r="AE590" s="229"/>
      <c r="AF590" s="229"/>
      <c r="AG590" s="229"/>
      <c r="AH590" s="229"/>
      <c r="AI590" s="229"/>
    </row>
    <row r="591" spans="9:35">
      <c r="I591" s="229"/>
      <c r="J591" s="229"/>
      <c r="K591" s="229"/>
      <c r="L591" s="229"/>
      <c r="M591" s="229"/>
      <c r="N591" s="229"/>
      <c r="O591" s="229"/>
      <c r="P591" s="229"/>
      <c r="Q591" s="229"/>
      <c r="R591" s="229"/>
      <c r="S591" s="229"/>
      <c r="T591" s="229"/>
      <c r="U591" s="229"/>
      <c r="V591" s="229"/>
      <c r="W591" s="229"/>
      <c r="X591" s="229"/>
      <c r="Y591" s="229"/>
      <c r="Z591" s="229"/>
      <c r="AA591" s="229"/>
      <c r="AB591" s="229"/>
      <c r="AC591" s="229"/>
      <c r="AD591" s="229"/>
      <c r="AE591" s="229"/>
      <c r="AF591" s="229"/>
      <c r="AG591" s="229"/>
      <c r="AH591" s="229"/>
      <c r="AI591" s="229"/>
    </row>
    <row r="592" spans="9:35">
      <c r="I592" s="229"/>
      <c r="J592" s="229"/>
      <c r="K592" s="229"/>
      <c r="L592" s="229"/>
      <c r="M592" s="229"/>
      <c r="N592" s="229"/>
      <c r="O592" s="229"/>
      <c r="P592" s="229"/>
      <c r="Q592" s="229"/>
      <c r="R592" s="229"/>
      <c r="S592" s="229"/>
      <c r="T592" s="229"/>
      <c r="U592" s="229"/>
      <c r="V592" s="229"/>
      <c r="W592" s="229"/>
      <c r="X592" s="229"/>
      <c r="Y592" s="229"/>
      <c r="Z592" s="229"/>
      <c r="AA592" s="229"/>
      <c r="AB592" s="229"/>
      <c r="AC592" s="229"/>
      <c r="AD592" s="229"/>
      <c r="AE592" s="229"/>
      <c r="AF592" s="229"/>
      <c r="AG592" s="229"/>
      <c r="AH592" s="229"/>
      <c r="AI592" s="229"/>
    </row>
    <row r="593" spans="9:35">
      <c r="I593" s="229"/>
      <c r="J593" s="229"/>
      <c r="K593" s="229"/>
      <c r="L593" s="229"/>
      <c r="M593" s="229"/>
      <c r="N593" s="229"/>
      <c r="O593" s="229"/>
      <c r="P593" s="229"/>
      <c r="Q593" s="229"/>
      <c r="R593" s="229"/>
      <c r="S593" s="229"/>
      <c r="T593" s="229"/>
      <c r="U593" s="229"/>
      <c r="V593" s="229"/>
      <c r="W593" s="229"/>
      <c r="X593" s="229"/>
      <c r="Y593" s="229"/>
      <c r="Z593" s="229"/>
      <c r="AA593" s="229"/>
      <c r="AB593" s="229"/>
      <c r="AC593" s="229"/>
      <c r="AD593" s="229"/>
      <c r="AE593" s="229"/>
      <c r="AF593" s="229"/>
      <c r="AG593" s="229"/>
      <c r="AH593" s="229"/>
      <c r="AI593" s="229"/>
    </row>
    <row r="594" spans="9:35">
      <c r="I594" s="229"/>
      <c r="J594" s="229"/>
      <c r="K594" s="229"/>
      <c r="L594" s="229"/>
      <c r="M594" s="229"/>
      <c r="N594" s="229"/>
      <c r="O594" s="229"/>
      <c r="P594" s="229"/>
      <c r="Q594" s="229"/>
      <c r="R594" s="229"/>
      <c r="S594" s="229"/>
      <c r="T594" s="229"/>
      <c r="U594" s="229"/>
      <c r="V594" s="229"/>
      <c r="W594" s="229"/>
      <c r="X594" s="229"/>
      <c r="Y594" s="229"/>
      <c r="Z594" s="229"/>
      <c r="AA594" s="229"/>
      <c r="AB594" s="229"/>
      <c r="AC594" s="229"/>
      <c r="AD594" s="229"/>
      <c r="AE594" s="229"/>
      <c r="AF594" s="229"/>
      <c r="AG594" s="229"/>
      <c r="AH594" s="229"/>
      <c r="AI594" s="229"/>
    </row>
    <row r="595" spans="9:35">
      <c r="I595" s="229"/>
      <c r="J595" s="229"/>
      <c r="K595" s="229"/>
      <c r="L595" s="229"/>
      <c r="M595" s="229"/>
      <c r="N595" s="229"/>
      <c r="O595" s="229"/>
      <c r="P595" s="229"/>
      <c r="Q595" s="229"/>
      <c r="R595" s="229"/>
      <c r="S595" s="229"/>
      <c r="T595" s="229"/>
      <c r="U595" s="229"/>
      <c r="V595" s="229"/>
      <c r="W595" s="229"/>
      <c r="X595" s="229"/>
      <c r="Y595" s="229"/>
      <c r="Z595" s="229"/>
      <c r="AA595" s="229"/>
      <c r="AB595" s="229"/>
      <c r="AC595" s="229"/>
      <c r="AD595" s="229"/>
      <c r="AE595" s="229"/>
      <c r="AF595" s="229"/>
      <c r="AG595" s="229"/>
      <c r="AH595" s="229"/>
      <c r="AI595" s="229"/>
    </row>
    <row r="596" spans="9:35">
      <c r="I596" s="229"/>
      <c r="J596" s="229"/>
      <c r="K596" s="229"/>
      <c r="L596" s="229"/>
      <c r="M596" s="229"/>
      <c r="N596" s="229"/>
      <c r="O596" s="229"/>
      <c r="P596" s="229"/>
      <c r="Q596" s="229"/>
      <c r="R596" s="229"/>
      <c r="S596" s="229"/>
      <c r="T596" s="229"/>
      <c r="U596" s="229"/>
      <c r="V596" s="229"/>
      <c r="W596" s="229"/>
      <c r="X596" s="229"/>
      <c r="Y596" s="229"/>
      <c r="Z596" s="229"/>
      <c r="AA596" s="229"/>
      <c r="AB596" s="229"/>
      <c r="AC596" s="229"/>
      <c r="AD596" s="229"/>
      <c r="AE596" s="229"/>
      <c r="AF596" s="229"/>
      <c r="AG596" s="229"/>
      <c r="AH596" s="229"/>
      <c r="AI596" s="229"/>
    </row>
    <row r="597" spans="9:35">
      <c r="I597" s="229"/>
      <c r="J597" s="229"/>
      <c r="K597" s="229"/>
      <c r="L597" s="229"/>
      <c r="M597" s="229"/>
      <c r="N597" s="229"/>
      <c r="O597" s="229"/>
      <c r="P597" s="229"/>
      <c r="Q597" s="229"/>
      <c r="R597" s="229"/>
      <c r="S597" s="229"/>
      <c r="T597" s="229"/>
      <c r="U597" s="229"/>
      <c r="V597" s="229"/>
      <c r="W597" s="229"/>
      <c r="X597" s="229"/>
      <c r="Y597" s="229"/>
      <c r="Z597" s="229"/>
      <c r="AA597" s="229"/>
      <c r="AB597" s="229"/>
      <c r="AC597" s="229"/>
      <c r="AD597" s="229"/>
      <c r="AE597" s="229"/>
      <c r="AF597" s="229"/>
      <c r="AG597" s="229"/>
      <c r="AH597" s="229"/>
      <c r="AI597" s="229"/>
    </row>
    <row r="598" spans="9:35">
      <c r="I598" s="229"/>
      <c r="J598" s="229"/>
      <c r="K598" s="229"/>
      <c r="L598" s="229"/>
      <c r="M598" s="229"/>
      <c r="N598" s="229"/>
      <c r="O598" s="229"/>
      <c r="P598" s="229"/>
      <c r="Q598" s="229"/>
      <c r="R598" s="229"/>
      <c r="S598" s="229"/>
      <c r="T598" s="229"/>
      <c r="U598" s="229"/>
      <c r="V598" s="229"/>
      <c r="W598" s="229"/>
      <c r="X598" s="229"/>
      <c r="Y598" s="229"/>
      <c r="Z598" s="229"/>
      <c r="AA598" s="229"/>
      <c r="AB598" s="229"/>
      <c r="AC598" s="229"/>
      <c r="AD598" s="229"/>
      <c r="AE598" s="229"/>
      <c r="AF598" s="229"/>
      <c r="AG598" s="229"/>
      <c r="AH598" s="229"/>
      <c r="AI598" s="229"/>
    </row>
    <row r="599" spans="9:35">
      <c r="I599" s="229"/>
      <c r="J599" s="229"/>
      <c r="K599" s="229"/>
      <c r="L599" s="229"/>
      <c r="M599" s="229"/>
      <c r="N599" s="229"/>
      <c r="O599" s="229"/>
      <c r="P599" s="229"/>
      <c r="Q599" s="229"/>
      <c r="R599" s="229"/>
      <c r="S599" s="229"/>
      <c r="T599" s="229"/>
      <c r="U599" s="229"/>
      <c r="V599" s="229"/>
      <c r="W599" s="229"/>
      <c r="X599" s="229"/>
      <c r="Y599" s="229"/>
      <c r="Z599" s="229"/>
      <c r="AA599" s="229"/>
      <c r="AB599" s="229"/>
      <c r="AC599" s="229"/>
      <c r="AD599" s="229"/>
      <c r="AE599" s="229"/>
      <c r="AF599" s="229"/>
      <c r="AG599" s="229"/>
      <c r="AH599" s="229"/>
      <c r="AI599" s="229"/>
    </row>
    <row r="600" spans="9:35">
      <c r="I600" s="229"/>
      <c r="J600" s="229"/>
      <c r="K600" s="229"/>
      <c r="L600" s="229"/>
      <c r="M600" s="229"/>
      <c r="N600" s="229"/>
      <c r="O600" s="229"/>
      <c r="P600" s="229"/>
      <c r="Q600" s="229"/>
      <c r="R600" s="229"/>
      <c r="S600" s="229"/>
      <c r="T600" s="229"/>
      <c r="U600" s="229"/>
      <c r="V600" s="229"/>
      <c r="W600" s="229"/>
      <c r="X600" s="229"/>
      <c r="Y600" s="229"/>
      <c r="Z600" s="229"/>
      <c r="AA600" s="229"/>
      <c r="AB600" s="229"/>
      <c r="AC600" s="229"/>
      <c r="AD600" s="229"/>
      <c r="AE600" s="229"/>
      <c r="AF600" s="229"/>
      <c r="AG600" s="229"/>
      <c r="AH600" s="229"/>
      <c r="AI600" s="229"/>
    </row>
    <row r="601" spans="9:35">
      <c r="I601" s="229"/>
      <c r="J601" s="229"/>
      <c r="K601" s="229"/>
      <c r="L601" s="229"/>
      <c r="M601" s="229"/>
      <c r="N601" s="229"/>
      <c r="O601" s="229"/>
      <c r="P601" s="229"/>
      <c r="Q601" s="229"/>
      <c r="R601" s="229"/>
      <c r="S601" s="229"/>
      <c r="T601" s="229"/>
      <c r="U601" s="229"/>
      <c r="V601" s="229"/>
      <c r="W601" s="229"/>
      <c r="X601" s="229"/>
      <c r="Y601" s="229"/>
      <c r="Z601" s="229"/>
      <c r="AA601" s="229"/>
      <c r="AB601" s="229"/>
      <c r="AC601" s="229"/>
      <c r="AD601" s="229"/>
      <c r="AE601" s="229"/>
      <c r="AF601" s="229"/>
      <c r="AG601" s="229"/>
      <c r="AH601" s="229"/>
      <c r="AI601" s="229"/>
    </row>
    <row r="602" spans="9:35">
      <c r="I602" s="229"/>
      <c r="J602" s="229"/>
      <c r="K602" s="229"/>
      <c r="L602" s="229"/>
      <c r="M602" s="229"/>
      <c r="N602" s="229"/>
      <c r="O602" s="229"/>
      <c r="P602" s="229"/>
      <c r="Q602" s="229"/>
      <c r="R602" s="229"/>
      <c r="S602" s="229"/>
      <c r="T602" s="229"/>
      <c r="U602" s="229"/>
      <c r="V602" s="229"/>
      <c r="W602" s="229"/>
      <c r="X602" s="229"/>
      <c r="Y602" s="229"/>
      <c r="Z602" s="229"/>
      <c r="AA602" s="229"/>
      <c r="AB602" s="229"/>
      <c r="AC602" s="229"/>
      <c r="AD602" s="229"/>
      <c r="AE602" s="229"/>
      <c r="AF602" s="229"/>
      <c r="AG602" s="229"/>
      <c r="AH602" s="229"/>
      <c r="AI602" s="229"/>
    </row>
    <row r="603" spans="9:35">
      <c r="I603" s="229"/>
      <c r="J603" s="229"/>
      <c r="K603" s="229"/>
      <c r="L603" s="229"/>
      <c r="M603" s="229"/>
      <c r="N603" s="229"/>
      <c r="O603" s="229"/>
      <c r="P603" s="229"/>
      <c r="Q603" s="229"/>
      <c r="R603" s="229"/>
      <c r="S603" s="229"/>
      <c r="T603" s="229"/>
      <c r="U603" s="229"/>
      <c r="V603" s="229"/>
      <c r="W603" s="229"/>
      <c r="X603" s="229"/>
      <c r="Y603" s="229"/>
      <c r="Z603" s="229"/>
      <c r="AA603" s="229"/>
      <c r="AB603" s="229"/>
      <c r="AC603" s="229"/>
      <c r="AD603" s="229"/>
      <c r="AE603" s="229"/>
      <c r="AF603" s="229"/>
      <c r="AG603" s="229"/>
      <c r="AH603" s="229"/>
      <c r="AI603" s="229"/>
    </row>
    <row r="604" spans="9:35">
      <c r="I604" s="229"/>
      <c r="J604" s="229"/>
      <c r="K604" s="229"/>
      <c r="L604" s="229"/>
      <c r="M604" s="229"/>
      <c r="N604" s="229"/>
      <c r="O604" s="229"/>
      <c r="P604" s="229"/>
      <c r="Q604" s="229"/>
      <c r="R604" s="229"/>
      <c r="S604" s="229"/>
      <c r="T604" s="229"/>
      <c r="U604" s="229"/>
      <c r="V604" s="229"/>
      <c r="W604" s="229"/>
      <c r="X604" s="229"/>
      <c r="Y604" s="229"/>
      <c r="Z604" s="229"/>
      <c r="AA604" s="229"/>
      <c r="AB604" s="229"/>
      <c r="AC604" s="229"/>
      <c r="AD604" s="229"/>
      <c r="AE604" s="229"/>
      <c r="AF604" s="229"/>
      <c r="AG604" s="229"/>
      <c r="AH604" s="229"/>
      <c r="AI604" s="229"/>
    </row>
    <row r="605" spans="9:35">
      <c r="I605" s="229"/>
      <c r="J605" s="229"/>
      <c r="K605" s="229"/>
      <c r="L605" s="229"/>
      <c r="M605" s="229"/>
      <c r="N605" s="229"/>
      <c r="O605" s="229"/>
      <c r="P605" s="229"/>
      <c r="Q605" s="229"/>
      <c r="R605" s="229"/>
      <c r="S605" s="229"/>
      <c r="T605" s="229"/>
      <c r="U605" s="229"/>
      <c r="V605" s="229"/>
      <c r="W605" s="229"/>
      <c r="X605" s="229"/>
      <c r="Y605" s="229"/>
      <c r="Z605" s="229"/>
      <c r="AA605" s="229"/>
      <c r="AB605" s="229"/>
      <c r="AC605" s="229"/>
      <c r="AD605" s="229"/>
      <c r="AE605" s="229"/>
      <c r="AF605" s="229"/>
      <c r="AG605" s="229"/>
      <c r="AH605" s="229"/>
      <c r="AI605" s="229"/>
    </row>
    <row r="606" spans="9:35">
      <c r="I606" s="229"/>
      <c r="J606" s="229"/>
      <c r="K606" s="229"/>
      <c r="L606" s="229"/>
      <c r="M606" s="229"/>
      <c r="N606" s="229"/>
      <c r="O606" s="229"/>
      <c r="P606" s="229"/>
      <c r="Q606" s="229"/>
      <c r="R606" s="229"/>
      <c r="S606" s="229"/>
      <c r="T606" s="229"/>
      <c r="U606" s="229"/>
      <c r="V606" s="229"/>
      <c r="W606" s="229"/>
      <c r="X606" s="229"/>
      <c r="Y606" s="229"/>
      <c r="Z606" s="229"/>
      <c r="AA606" s="229"/>
      <c r="AB606" s="229"/>
      <c r="AC606" s="229"/>
      <c r="AD606" s="229"/>
      <c r="AE606" s="229"/>
      <c r="AF606" s="229"/>
      <c r="AG606" s="229"/>
      <c r="AH606" s="229"/>
      <c r="AI606" s="229"/>
    </row>
    <row r="607" spans="9:35">
      <c r="I607" s="229"/>
      <c r="J607" s="229"/>
      <c r="K607" s="229"/>
      <c r="L607" s="229"/>
      <c r="M607" s="229"/>
      <c r="N607" s="229"/>
      <c r="O607" s="229"/>
      <c r="P607" s="229"/>
      <c r="Q607" s="229"/>
      <c r="R607" s="229"/>
      <c r="S607" s="229"/>
      <c r="T607" s="229"/>
      <c r="U607" s="229"/>
      <c r="V607" s="229"/>
      <c r="W607" s="229"/>
      <c r="X607" s="229"/>
      <c r="Y607" s="229"/>
      <c r="Z607" s="229"/>
      <c r="AA607" s="229"/>
      <c r="AB607" s="229"/>
      <c r="AC607" s="229"/>
      <c r="AD607" s="229"/>
      <c r="AE607" s="229"/>
      <c r="AF607" s="229"/>
      <c r="AG607" s="229"/>
      <c r="AH607" s="229"/>
      <c r="AI607" s="229"/>
    </row>
    <row r="608" spans="9:35">
      <c r="I608" s="229"/>
      <c r="J608" s="229"/>
      <c r="K608" s="229"/>
      <c r="L608" s="229"/>
      <c r="M608" s="229"/>
      <c r="N608" s="229"/>
      <c r="O608" s="229"/>
      <c r="P608" s="229"/>
      <c r="Q608" s="229"/>
      <c r="R608" s="229"/>
      <c r="S608" s="229"/>
      <c r="T608" s="229"/>
      <c r="U608" s="229"/>
      <c r="V608" s="229"/>
      <c r="W608" s="229"/>
      <c r="X608" s="229"/>
      <c r="Y608" s="229"/>
      <c r="Z608" s="229"/>
      <c r="AA608" s="229"/>
      <c r="AB608" s="229"/>
      <c r="AC608" s="229"/>
      <c r="AD608" s="229"/>
      <c r="AE608" s="229"/>
      <c r="AF608" s="229"/>
      <c r="AG608" s="229"/>
      <c r="AH608" s="229"/>
      <c r="AI608" s="229"/>
    </row>
    <row r="609" spans="9:35">
      <c r="I609" s="229"/>
      <c r="J609" s="229"/>
      <c r="K609" s="229"/>
      <c r="L609" s="229"/>
      <c r="M609" s="229"/>
      <c r="N609" s="229"/>
      <c r="O609" s="229"/>
      <c r="P609" s="229"/>
      <c r="Q609" s="229"/>
      <c r="R609" s="229"/>
      <c r="S609" s="229"/>
      <c r="T609" s="229"/>
      <c r="U609" s="229"/>
      <c r="V609" s="229"/>
      <c r="W609" s="229"/>
      <c r="X609" s="229"/>
      <c r="Y609" s="229"/>
      <c r="Z609" s="229"/>
      <c r="AA609" s="229"/>
      <c r="AB609" s="229"/>
      <c r="AC609" s="229"/>
      <c r="AD609" s="229"/>
      <c r="AE609" s="229"/>
      <c r="AF609" s="229"/>
      <c r="AG609" s="229"/>
      <c r="AH609" s="229"/>
      <c r="AI609" s="229"/>
    </row>
    <row r="610" spans="9:35">
      <c r="I610" s="229"/>
      <c r="J610" s="229"/>
      <c r="K610" s="229"/>
      <c r="L610" s="229"/>
      <c r="M610" s="229"/>
      <c r="N610" s="229"/>
      <c r="O610" s="229"/>
      <c r="P610" s="229"/>
      <c r="Q610" s="229"/>
      <c r="R610" s="229"/>
      <c r="S610" s="229"/>
      <c r="T610" s="229"/>
      <c r="U610" s="229"/>
      <c r="V610" s="229"/>
      <c r="W610" s="229"/>
      <c r="X610" s="229"/>
      <c r="Y610" s="229"/>
      <c r="Z610" s="229"/>
      <c r="AA610" s="229"/>
      <c r="AB610" s="229"/>
      <c r="AC610" s="229"/>
      <c r="AD610" s="229"/>
      <c r="AE610" s="229"/>
      <c r="AF610" s="229"/>
      <c r="AG610" s="229"/>
      <c r="AH610" s="229"/>
      <c r="AI610" s="229"/>
    </row>
    <row r="611" spans="9:35">
      <c r="I611" s="229"/>
      <c r="J611" s="229"/>
      <c r="K611" s="229"/>
      <c r="L611" s="229"/>
      <c r="M611" s="229"/>
      <c r="N611" s="229"/>
      <c r="O611" s="229"/>
      <c r="P611" s="229"/>
      <c r="Q611" s="229"/>
      <c r="R611" s="229"/>
      <c r="S611" s="229"/>
      <c r="T611" s="229"/>
      <c r="U611" s="229"/>
      <c r="V611" s="229"/>
      <c r="W611" s="229"/>
      <c r="X611" s="229"/>
      <c r="Y611" s="229"/>
      <c r="Z611" s="229"/>
      <c r="AA611" s="229"/>
      <c r="AB611" s="229"/>
      <c r="AC611" s="229"/>
      <c r="AD611" s="229"/>
      <c r="AE611" s="229"/>
      <c r="AF611" s="229"/>
      <c r="AG611" s="229"/>
      <c r="AH611" s="229"/>
      <c r="AI611" s="229"/>
    </row>
    <row r="612" spans="9:35">
      <c r="I612" s="229"/>
      <c r="J612" s="229"/>
      <c r="K612" s="229"/>
      <c r="L612" s="229"/>
      <c r="M612" s="229"/>
      <c r="N612" s="229"/>
      <c r="O612" s="229"/>
      <c r="P612" s="229"/>
      <c r="Q612" s="229"/>
      <c r="R612" s="229"/>
      <c r="S612" s="229"/>
      <c r="T612" s="229"/>
      <c r="U612" s="229"/>
      <c r="V612" s="229"/>
      <c r="W612" s="229"/>
      <c r="X612" s="229"/>
      <c r="Y612" s="229"/>
      <c r="Z612" s="229"/>
      <c r="AA612" s="229"/>
      <c r="AB612" s="229"/>
      <c r="AC612" s="229"/>
      <c r="AD612" s="229"/>
      <c r="AE612" s="229"/>
      <c r="AF612" s="229"/>
      <c r="AG612" s="229"/>
      <c r="AH612" s="229"/>
      <c r="AI612" s="229"/>
    </row>
    <row r="613" spans="9:35">
      <c r="I613" s="229"/>
      <c r="J613" s="229"/>
      <c r="K613" s="229"/>
      <c r="L613" s="229"/>
      <c r="M613" s="229"/>
      <c r="N613" s="229"/>
      <c r="O613" s="229"/>
      <c r="P613" s="229"/>
      <c r="Q613" s="229"/>
      <c r="R613" s="229"/>
      <c r="S613" s="229"/>
      <c r="T613" s="229"/>
      <c r="U613" s="229"/>
      <c r="V613" s="229"/>
      <c r="W613" s="229"/>
      <c r="X613" s="229"/>
      <c r="Y613" s="229"/>
      <c r="Z613" s="229"/>
      <c r="AA613" s="229"/>
      <c r="AB613" s="229"/>
      <c r="AC613" s="229"/>
      <c r="AD613" s="229"/>
      <c r="AE613" s="229"/>
      <c r="AF613" s="229"/>
      <c r="AG613" s="229"/>
      <c r="AH613" s="229"/>
      <c r="AI613" s="229"/>
    </row>
    <row r="614" spans="9:35">
      <c r="I614" s="229"/>
      <c r="J614" s="229"/>
      <c r="K614" s="229"/>
      <c r="L614" s="229"/>
      <c r="M614" s="229"/>
      <c r="N614" s="229"/>
      <c r="O614" s="229"/>
      <c r="P614" s="229"/>
      <c r="Q614" s="229"/>
      <c r="R614" s="229"/>
      <c r="S614" s="229"/>
      <c r="T614" s="229"/>
      <c r="U614" s="229"/>
      <c r="V614" s="229"/>
      <c r="W614" s="229"/>
      <c r="X614" s="229"/>
      <c r="Y614" s="229"/>
      <c r="Z614" s="229"/>
      <c r="AA614" s="229"/>
      <c r="AB614" s="229"/>
      <c r="AC614" s="229"/>
      <c r="AD614" s="229"/>
      <c r="AE614" s="229"/>
      <c r="AF614" s="229"/>
      <c r="AG614" s="229"/>
      <c r="AH614" s="229"/>
      <c r="AI614" s="229"/>
    </row>
    <row r="615" spans="9:35">
      <c r="I615" s="229"/>
      <c r="J615" s="229"/>
      <c r="K615" s="229"/>
      <c r="L615" s="229"/>
      <c r="M615" s="229"/>
      <c r="N615" s="229"/>
      <c r="O615" s="229"/>
      <c r="P615" s="229"/>
      <c r="Q615" s="229"/>
      <c r="R615" s="229"/>
      <c r="S615" s="229"/>
      <c r="T615" s="229"/>
      <c r="U615" s="229"/>
      <c r="V615" s="229"/>
      <c r="W615" s="229"/>
      <c r="X615" s="229"/>
      <c r="Y615" s="229"/>
      <c r="Z615" s="229"/>
      <c r="AA615" s="229"/>
      <c r="AB615" s="229"/>
      <c r="AC615" s="229"/>
      <c r="AD615" s="229"/>
      <c r="AE615" s="229"/>
      <c r="AF615" s="229"/>
      <c r="AG615" s="229"/>
      <c r="AH615" s="229"/>
      <c r="AI615" s="229"/>
    </row>
    <row r="616" spans="9:35">
      <c r="I616" s="229"/>
      <c r="J616" s="229"/>
      <c r="K616" s="229"/>
      <c r="L616" s="229"/>
      <c r="M616" s="229"/>
      <c r="N616" s="229"/>
      <c r="O616" s="229"/>
      <c r="P616" s="229"/>
      <c r="Q616" s="229"/>
      <c r="R616" s="229"/>
      <c r="S616" s="229"/>
      <c r="T616" s="229"/>
      <c r="U616" s="229"/>
      <c r="V616" s="229"/>
      <c r="W616" s="229"/>
      <c r="X616" s="229"/>
      <c r="Y616" s="229"/>
      <c r="Z616" s="229"/>
      <c r="AA616" s="229"/>
      <c r="AB616" s="229"/>
      <c r="AC616" s="229"/>
      <c r="AD616" s="229"/>
      <c r="AE616" s="229"/>
      <c r="AF616" s="229"/>
      <c r="AG616" s="229"/>
      <c r="AH616" s="229"/>
      <c r="AI616" s="229"/>
    </row>
    <row r="617" spans="9:35">
      <c r="I617" s="229"/>
      <c r="J617" s="229"/>
      <c r="K617" s="229"/>
      <c r="L617" s="229"/>
      <c r="M617" s="229"/>
      <c r="N617" s="229"/>
      <c r="O617" s="229"/>
      <c r="P617" s="229"/>
      <c r="Q617" s="229"/>
      <c r="R617" s="229"/>
      <c r="S617" s="229"/>
      <c r="T617" s="229"/>
      <c r="U617" s="229"/>
      <c r="V617" s="229"/>
      <c r="W617" s="229"/>
      <c r="X617" s="229"/>
      <c r="Y617" s="229"/>
      <c r="Z617" s="229"/>
      <c r="AA617" s="229"/>
      <c r="AB617" s="229"/>
      <c r="AC617" s="229"/>
      <c r="AD617" s="229"/>
      <c r="AE617" s="229"/>
      <c r="AF617" s="229"/>
      <c r="AG617" s="229"/>
      <c r="AH617" s="229"/>
      <c r="AI617" s="229"/>
    </row>
    <row r="618" spans="9:35">
      <c r="I618" s="229"/>
      <c r="J618" s="229"/>
      <c r="K618" s="229"/>
      <c r="L618" s="229"/>
      <c r="M618" s="229"/>
      <c r="N618" s="229"/>
      <c r="O618" s="229"/>
      <c r="P618" s="229"/>
      <c r="Q618" s="229"/>
      <c r="R618" s="229"/>
      <c r="S618" s="229"/>
      <c r="T618" s="229"/>
      <c r="U618" s="229"/>
      <c r="V618" s="229"/>
      <c r="W618" s="229"/>
      <c r="X618" s="229"/>
      <c r="Y618" s="229"/>
      <c r="Z618" s="229"/>
      <c r="AA618" s="229"/>
      <c r="AB618" s="229"/>
      <c r="AC618" s="229"/>
      <c r="AD618" s="229"/>
      <c r="AE618" s="229"/>
      <c r="AF618" s="229"/>
      <c r="AG618" s="229"/>
      <c r="AH618" s="229"/>
      <c r="AI618" s="229"/>
    </row>
    <row r="619" spans="9:35">
      <c r="I619" s="229"/>
      <c r="J619" s="229"/>
      <c r="K619" s="229"/>
      <c r="L619" s="229"/>
      <c r="M619" s="229"/>
      <c r="N619" s="229"/>
      <c r="O619" s="229"/>
      <c r="P619" s="229"/>
      <c r="Q619" s="229"/>
      <c r="R619" s="229"/>
      <c r="S619" s="229"/>
      <c r="T619" s="229"/>
      <c r="U619" s="229"/>
      <c r="V619" s="229"/>
      <c r="W619" s="229"/>
      <c r="X619" s="229"/>
      <c r="Y619" s="229"/>
      <c r="Z619" s="229"/>
      <c r="AA619" s="229"/>
      <c r="AB619" s="229"/>
      <c r="AC619" s="229"/>
      <c r="AD619" s="229"/>
      <c r="AE619" s="229"/>
      <c r="AF619" s="229"/>
      <c r="AG619" s="229"/>
      <c r="AH619" s="229"/>
      <c r="AI619" s="229"/>
    </row>
    <row r="620" spans="9:35">
      <c r="I620" s="229"/>
      <c r="J620" s="229"/>
      <c r="K620" s="229"/>
      <c r="L620" s="229"/>
      <c r="M620" s="229"/>
      <c r="N620" s="229"/>
      <c r="O620" s="229"/>
      <c r="P620" s="229"/>
      <c r="Q620" s="229"/>
      <c r="R620" s="229"/>
      <c r="S620" s="229"/>
      <c r="T620" s="229"/>
      <c r="U620" s="229"/>
      <c r="V620" s="229"/>
      <c r="W620" s="229"/>
      <c r="X620" s="229"/>
      <c r="Y620" s="229"/>
      <c r="Z620" s="229"/>
      <c r="AA620" s="229"/>
      <c r="AB620" s="229"/>
      <c r="AC620" s="229"/>
      <c r="AD620" s="229"/>
      <c r="AE620" s="229"/>
      <c r="AF620" s="229"/>
      <c r="AG620" s="229"/>
      <c r="AH620" s="229"/>
      <c r="AI620" s="229"/>
    </row>
    <row r="621" spans="9:35">
      <c r="I621" s="229"/>
      <c r="J621" s="229"/>
      <c r="K621" s="229"/>
      <c r="L621" s="229"/>
      <c r="M621" s="229"/>
      <c r="N621" s="229"/>
      <c r="O621" s="229"/>
      <c r="P621" s="229"/>
      <c r="Q621" s="229"/>
      <c r="R621" s="229"/>
      <c r="S621" s="229"/>
      <c r="T621" s="229"/>
      <c r="U621" s="229"/>
      <c r="V621" s="229"/>
      <c r="W621" s="229"/>
      <c r="X621" s="229"/>
      <c r="Y621" s="229"/>
      <c r="Z621" s="229"/>
      <c r="AA621" s="229"/>
      <c r="AB621" s="229"/>
      <c r="AC621" s="229"/>
      <c r="AD621" s="229"/>
      <c r="AE621" s="229"/>
      <c r="AF621" s="229"/>
      <c r="AG621" s="229"/>
      <c r="AH621" s="229"/>
      <c r="AI621" s="229"/>
    </row>
    <row r="622" spans="9:35">
      <c r="I622" s="229"/>
      <c r="J622" s="229"/>
      <c r="K622" s="229"/>
      <c r="L622" s="229"/>
      <c r="M622" s="229"/>
      <c r="N622" s="229"/>
      <c r="O622" s="229"/>
      <c r="P622" s="229"/>
      <c r="Q622" s="229"/>
      <c r="R622" s="229"/>
      <c r="S622" s="229"/>
      <c r="T622" s="229"/>
      <c r="U622" s="229"/>
      <c r="V622" s="229"/>
      <c r="W622" s="229"/>
      <c r="X622" s="229"/>
      <c r="Y622" s="229"/>
      <c r="Z622" s="229"/>
      <c r="AA622" s="229"/>
      <c r="AB622" s="229"/>
      <c r="AC622" s="229"/>
      <c r="AD622" s="229"/>
      <c r="AE622" s="229"/>
      <c r="AF622" s="229"/>
      <c r="AG622" s="229"/>
      <c r="AH622" s="229"/>
      <c r="AI622" s="229"/>
    </row>
    <row r="623" spans="9:35">
      <c r="I623" s="229"/>
      <c r="J623" s="229"/>
      <c r="K623" s="229"/>
      <c r="L623" s="229"/>
      <c r="M623" s="229"/>
      <c r="N623" s="229"/>
      <c r="O623" s="229"/>
      <c r="P623" s="229"/>
      <c r="Q623" s="229"/>
      <c r="R623" s="229"/>
      <c r="S623" s="229"/>
      <c r="T623" s="229"/>
      <c r="U623" s="229"/>
      <c r="V623" s="229"/>
      <c r="W623" s="229"/>
      <c r="X623" s="229"/>
      <c r="Y623" s="229"/>
      <c r="Z623" s="229"/>
      <c r="AA623" s="229"/>
      <c r="AB623" s="229"/>
      <c r="AC623" s="229"/>
      <c r="AD623" s="229"/>
      <c r="AE623" s="229"/>
      <c r="AF623" s="229"/>
      <c r="AG623" s="229"/>
      <c r="AH623" s="229"/>
      <c r="AI623" s="229"/>
    </row>
    <row r="624" spans="9:35">
      <c r="I624" s="229"/>
      <c r="J624" s="229"/>
      <c r="K624" s="229"/>
      <c r="L624" s="229"/>
      <c r="M624" s="229"/>
      <c r="N624" s="229"/>
      <c r="O624" s="229"/>
      <c r="P624" s="229"/>
      <c r="Q624" s="229"/>
      <c r="R624" s="229"/>
      <c r="S624" s="229"/>
      <c r="T624" s="229"/>
      <c r="U624" s="229"/>
      <c r="V624" s="229"/>
      <c r="W624" s="229"/>
      <c r="X624" s="229"/>
      <c r="Y624" s="229"/>
      <c r="Z624" s="229"/>
      <c r="AA624" s="229"/>
      <c r="AB624" s="229"/>
      <c r="AC624" s="229"/>
      <c r="AD624" s="229"/>
      <c r="AE624" s="229"/>
      <c r="AF624" s="229"/>
      <c r="AG624" s="229"/>
      <c r="AH624" s="229"/>
      <c r="AI624" s="229"/>
    </row>
    <row r="625" spans="9:35">
      <c r="I625" s="229"/>
      <c r="J625" s="229"/>
      <c r="K625" s="229"/>
      <c r="L625" s="229"/>
      <c r="M625" s="229"/>
      <c r="N625" s="229"/>
      <c r="O625" s="229"/>
      <c r="P625" s="229"/>
      <c r="Q625" s="229"/>
      <c r="R625" s="229"/>
      <c r="S625" s="229"/>
      <c r="T625" s="229"/>
      <c r="U625" s="229"/>
      <c r="V625" s="229"/>
      <c r="W625" s="229"/>
      <c r="X625" s="229"/>
      <c r="Y625" s="229"/>
      <c r="Z625" s="229"/>
      <c r="AA625" s="229"/>
      <c r="AB625" s="229"/>
      <c r="AC625" s="229"/>
      <c r="AD625" s="229"/>
      <c r="AE625" s="229"/>
      <c r="AF625" s="229"/>
      <c r="AG625" s="229"/>
      <c r="AH625" s="229"/>
      <c r="AI625" s="229"/>
    </row>
    <row r="626" spans="9:35">
      <c r="I626" s="229"/>
      <c r="J626" s="229"/>
      <c r="K626" s="229"/>
      <c r="L626" s="229"/>
      <c r="M626" s="229"/>
      <c r="N626" s="229"/>
      <c r="O626" s="229"/>
      <c r="P626" s="229"/>
      <c r="Q626" s="229"/>
      <c r="R626" s="229"/>
      <c r="S626" s="229"/>
      <c r="T626" s="229"/>
      <c r="U626" s="229"/>
      <c r="V626" s="229"/>
      <c r="W626" s="229"/>
      <c r="X626" s="229"/>
      <c r="Y626" s="229"/>
      <c r="Z626" s="229"/>
      <c r="AA626" s="229"/>
      <c r="AB626" s="229"/>
      <c r="AC626" s="229"/>
      <c r="AD626" s="229"/>
      <c r="AE626" s="229"/>
      <c r="AF626" s="229"/>
      <c r="AG626" s="229"/>
      <c r="AH626" s="229"/>
      <c r="AI626" s="229"/>
    </row>
    <row r="627" spans="9:35">
      <c r="I627" s="229"/>
      <c r="J627" s="229"/>
      <c r="K627" s="229"/>
      <c r="L627" s="229"/>
      <c r="M627" s="229"/>
      <c r="N627" s="229"/>
      <c r="O627" s="229"/>
      <c r="P627" s="229"/>
      <c r="Q627" s="229"/>
      <c r="R627" s="229"/>
      <c r="S627" s="229"/>
      <c r="T627" s="229"/>
      <c r="U627" s="229"/>
      <c r="V627" s="229"/>
      <c r="W627" s="229"/>
      <c r="X627" s="229"/>
      <c r="Y627" s="229"/>
      <c r="Z627" s="229"/>
      <c r="AA627" s="229"/>
      <c r="AB627" s="229"/>
      <c r="AC627" s="229"/>
      <c r="AD627" s="229"/>
      <c r="AE627" s="229"/>
      <c r="AF627" s="229"/>
      <c r="AG627" s="229"/>
      <c r="AH627" s="229"/>
      <c r="AI627" s="229"/>
    </row>
    <row r="628" spans="9:35">
      <c r="I628" s="229"/>
      <c r="J628" s="229"/>
      <c r="K628" s="229"/>
      <c r="L628" s="229"/>
      <c r="M628" s="229"/>
      <c r="N628" s="229"/>
      <c r="O628" s="229"/>
      <c r="P628" s="229"/>
      <c r="Q628" s="229"/>
      <c r="R628" s="229"/>
      <c r="S628" s="229"/>
      <c r="T628" s="229"/>
      <c r="U628" s="229"/>
      <c r="V628" s="229"/>
      <c r="W628" s="229"/>
      <c r="X628" s="229"/>
      <c r="Y628" s="229"/>
      <c r="Z628" s="229"/>
      <c r="AA628" s="229"/>
      <c r="AB628" s="229"/>
      <c r="AC628" s="229"/>
      <c r="AD628" s="229"/>
      <c r="AE628" s="229"/>
      <c r="AF628" s="229"/>
      <c r="AG628" s="229"/>
      <c r="AH628" s="229"/>
      <c r="AI628" s="229"/>
    </row>
    <row r="629" spans="9:35">
      <c r="I629" s="229"/>
      <c r="J629" s="229"/>
      <c r="K629" s="229"/>
      <c r="L629" s="229"/>
      <c r="M629" s="229"/>
      <c r="N629" s="229"/>
      <c r="O629" s="229"/>
      <c r="P629" s="229"/>
      <c r="Q629" s="229"/>
      <c r="R629" s="229"/>
      <c r="S629" s="229"/>
      <c r="T629" s="229"/>
      <c r="U629" s="229"/>
      <c r="V629" s="229"/>
      <c r="W629" s="229"/>
      <c r="X629" s="229"/>
      <c r="Y629" s="229"/>
      <c r="Z629" s="229"/>
      <c r="AA629" s="229"/>
      <c r="AB629" s="229"/>
      <c r="AC629" s="229"/>
      <c r="AD629" s="229"/>
      <c r="AE629" s="229"/>
      <c r="AF629" s="229"/>
      <c r="AG629" s="229"/>
      <c r="AH629" s="229"/>
      <c r="AI629" s="229"/>
    </row>
    <row r="630" spans="9:35">
      <c r="I630" s="229"/>
      <c r="J630" s="229"/>
      <c r="K630" s="229"/>
      <c r="L630" s="229"/>
      <c r="M630" s="229"/>
      <c r="N630" s="229"/>
      <c r="O630" s="229"/>
      <c r="P630" s="229"/>
      <c r="Q630" s="229"/>
      <c r="R630" s="229"/>
      <c r="S630" s="229"/>
      <c r="T630" s="229"/>
      <c r="U630" s="229"/>
      <c r="V630" s="229"/>
      <c r="W630" s="229"/>
      <c r="X630" s="229"/>
      <c r="Y630" s="229"/>
      <c r="Z630" s="229"/>
      <c r="AA630" s="229"/>
      <c r="AB630" s="229"/>
      <c r="AC630" s="229"/>
      <c r="AD630" s="229"/>
      <c r="AE630" s="229"/>
      <c r="AF630" s="229"/>
      <c r="AG630" s="229"/>
      <c r="AH630" s="229"/>
      <c r="AI630" s="229"/>
    </row>
    <row r="631" spans="9:35">
      <c r="I631" s="229"/>
      <c r="J631" s="229"/>
      <c r="K631" s="229"/>
      <c r="L631" s="229"/>
      <c r="M631" s="229"/>
      <c r="N631" s="229"/>
      <c r="O631" s="229"/>
      <c r="P631" s="229"/>
      <c r="Q631" s="229"/>
      <c r="R631" s="229"/>
      <c r="S631" s="229"/>
      <c r="T631" s="229"/>
      <c r="U631" s="229"/>
      <c r="V631" s="229"/>
      <c r="W631" s="229"/>
      <c r="X631" s="229"/>
      <c r="Y631" s="229"/>
      <c r="Z631" s="229"/>
      <c r="AA631" s="229"/>
      <c r="AB631" s="229"/>
      <c r="AC631" s="229"/>
      <c r="AD631" s="229"/>
      <c r="AE631" s="229"/>
      <c r="AF631" s="229"/>
      <c r="AG631" s="229"/>
      <c r="AH631" s="229"/>
      <c r="AI631" s="229"/>
    </row>
    <row r="632" spans="9:35">
      <c r="I632" s="229"/>
      <c r="J632" s="229"/>
      <c r="K632" s="229"/>
      <c r="L632" s="229"/>
      <c r="M632" s="229"/>
      <c r="N632" s="229"/>
      <c r="O632" s="229"/>
      <c r="P632" s="229"/>
      <c r="Q632" s="229"/>
      <c r="R632" s="229"/>
      <c r="S632" s="229"/>
      <c r="T632" s="229"/>
      <c r="U632" s="229"/>
      <c r="V632" s="229"/>
      <c r="W632" s="229"/>
      <c r="X632" s="229"/>
      <c r="Y632" s="229"/>
      <c r="Z632" s="229"/>
      <c r="AA632" s="229"/>
      <c r="AB632" s="229"/>
      <c r="AC632" s="229"/>
      <c r="AD632" s="229"/>
      <c r="AE632" s="229"/>
      <c r="AF632" s="229"/>
      <c r="AG632" s="229"/>
      <c r="AH632" s="229"/>
      <c r="AI632" s="229"/>
    </row>
    <row r="633" spans="9:35">
      <c r="I633" s="229"/>
      <c r="J633" s="229"/>
      <c r="K633" s="229"/>
      <c r="L633" s="229"/>
      <c r="M633" s="229"/>
      <c r="N633" s="229"/>
      <c r="O633" s="229"/>
      <c r="P633" s="229"/>
      <c r="Q633" s="229"/>
      <c r="R633" s="229"/>
      <c r="S633" s="229"/>
      <c r="T633" s="229"/>
      <c r="U633" s="229"/>
      <c r="V633" s="229"/>
      <c r="W633" s="229"/>
      <c r="X633" s="229"/>
      <c r="Y633" s="229"/>
      <c r="Z633" s="229"/>
      <c r="AA633" s="229"/>
      <c r="AB633" s="229"/>
      <c r="AC633" s="229"/>
      <c r="AD633" s="229"/>
      <c r="AE633" s="229"/>
      <c r="AF633" s="229"/>
      <c r="AG633" s="229"/>
      <c r="AH633" s="229"/>
      <c r="AI633" s="229"/>
    </row>
    <row r="634" spans="9:35">
      <c r="I634" s="229"/>
      <c r="J634" s="229"/>
      <c r="K634" s="229"/>
      <c r="L634" s="229"/>
      <c r="M634" s="229"/>
      <c r="N634" s="229"/>
      <c r="O634" s="229"/>
      <c r="P634" s="229"/>
      <c r="Q634" s="229"/>
      <c r="R634" s="229"/>
      <c r="S634" s="229"/>
      <c r="T634" s="229"/>
      <c r="U634" s="229"/>
      <c r="V634" s="229"/>
      <c r="W634" s="229"/>
      <c r="X634" s="229"/>
      <c r="Y634" s="229"/>
      <c r="Z634" s="229"/>
      <c r="AA634" s="229"/>
      <c r="AB634" s="229"/>
      <c r="AC634" s="229"/>
      <c r="AD634" s="229"/>
      <c r="AE634" s="229"/>
      <c r="AF634" s="229"/>
      <c r="AG634" s="229"/>
      <c r="AH634" s="229"/>
      <c r="AI634" s="229"/>
    </row>
    <row r="635" spans="9:35">
      <c r="I635" s="229"/>
      <c r="J635" s="229"/>
      <c r="K635" s="229"/>
      <c r="L635" s="229"/>
      <c r="M635" s="229"/>
      <c r="N635" s="229"/>
      <c r="O635" s="229"/>
      <c r="P635" s="229"/>
      <c r="Q635" s="229"/>
      <c r="R635" s="229"/>
      <c r="S635" s="229"/>
      <c r="T635" s="229"/>
      <c r="U635" s="229"/>
      <c r="V635" s="229"/>
      <c r="W635" s="229"/>
      <c r="X635" s="229"/>
      <c r="Y635" s="229"/>
      <c r="Z635" s="229"/>
      <c r="AA635" s="229"/>
      <c r="AB635" s="229"/>
      <c r="AC635" s="229"/>
      <c r="AD635" s="229"/>
      <c r="AE635" s="229"/>
      <c r="AF635" s="229"/>
      <c r="AG635" s="229"/>
      <c r="AH635" s="229"/>
      <c r="AI635" s="229"/>
    </row>
    <row r="636" spans="9:35">
      <c r="I636" s="229"/>
      <c r="J636" s="229"/>
      <c r="K636" s="229"/>
      <c r="L636" s="229"/>
      <c r="M636" s="229"/>
      <c r="N636" s="229"/>
      <c r="O636" s="229"/>
      <c r="P636" s="229"/>
      <c r="Q636" s="229"/>
      <c r="R636" s="229"/>
      <c r="S636" s="229"/>
      <c r="T636" s="229"/>
      <c r="U636" s="229"/>
      <c r="V636" s="229"/>
      <c r="W636" s="229"/>
      <c r="X636" s="229"/>
      <c r="Y636" s="229"/>
      <c r="Z636" s="229"/>
      <c r="AA636" s="229"/>
      <c r="AB636" s="229"/>
      <c r="AC636" s="229"/>
      <c r="AD636" s="229"/>
      <c r="AE636" s="229"/>
      <c r="AF636" s="229"/>
      <c r="AG636" s="229"/>
      <c r="AH636" s="229"/>
      <c r="AI636" s="229"/>
    </row>
    <row r="637" spans="9:35">
      <c r="I637" s="229"/>
      <c r="J637" s="229"/>
      <c r="K637" s="229"/>
      <c r="L637" s="229"/>
      <c r="M637" s="229"/>
      <c r="N637" s="229"/>
      <c r="O637" s="229"/>
      <c r="P637" s="229"/>
      <c r="Q637" s="229"/>
      <c r="R637" s="229"/>
      <c r="S637" s="229"/>
      <c r="T637" s="229"/>
      <c r="U637" s="229"/>
      <c r="V637" s="229"/>
      <c r="W637" s="229"/>
      <c r="X637" s="229"/>
      <c r="Y637" s="229"/>
      <c r="Z637" s="229"/>
      <c r="AA637" s="229"/>
      <c r="AB637" s="229"/>
      <c r="AC637" s="229"/>
      <c r="AD637" s="229"/>
      <c r="AE637" s="229"/>
      <c r="AF637" s="229"/>
      <c r="AG637" s="229"/>
      <c r="AH637" s="229"/>
      <c r="AI637" s="229"/>
    </row>
    <row r="638" spans="9:35">
      <c r="I638" s="229"/>
      <c r="J638" s="229"/>
      <c r="K638" s="229"/>
      <c r="L638" s="229"/>
      <c r="M638" s="229"/>
      <c r="N638" s="229"/>
      <c r="O638" s="229"/>
      <c r="P638" s="229"/>
      <c r="Q638" s="229"/>
      <c r="R638" s="229"/>
      <c r="S638" s="229"/>
      <c r="T638" s="229"/>
      <c r="U638" s="229"/>
      <c r="V638" s="229"/>
      <c r="W638" s="229"/>
      <c r="X638" s="229"/>
      <c r="Y638" s="229"/>
      <c r="Z638" s="229"/>
      <c r="AA638" s="229"/>
      <c r="AB638" s="229"/>
      <c r="AC638" s="229"/>
      <c r="AD638" s="229"/>
      <c r="AE638" s="229"/>
      <c r="AF638" s="229"/>
      <c r="AG638" s="229"/>
      <c r="AH638" s="229"/>
      <c r="AI638" s="229"/>
    </row>
    <row r="639" spans="9:35">
      <c r="I639" s="229"/>
      <c r="J639" s="229"/>
      <c r="K639" s="229"/>
      <c r="L639" s="229"/>
      <c r="M639" s="229"/>
      <c r="N639" s="229"/>
      <c r="O639" s="229"/>
      <c r="P639" s="229"/>
      <c r="Q639" s="229"/>
      <c r="R639" s="229"/>
      <c r="S639" s="229"/>
      <c r="T639" s="229"/>
      <c r="U639" s="229"/>
      <c r="V639" s="229"/>
      <c r="W639" s="229"/>
      <c r="X639" s="229"/>
      <c r="Y639" s="229"/>
      <c r="Z639" s="229"/>
      <c r="AA639" s="229"/>
      <c r="AB639" s="229"/>
      <c r="AC639" s="229"/>
      <c r="AD639" s="229"/>
      <c r="AE639" s="229"/>
      <c r="AF639" s="229"/>
      <c r="AG639" s="229"/>
      <c r="AH639" s="229"/>
      <c r="AI639" s="229"/>
    </row>
    <row r="640" spans="9:35">
      <c r="I640" s="229"/>
      <c r="J640" s="229"/>
      <c r="K640" s="229"/>
      <c r="L640" s="229"/>
      <c r="M640" s="229"/>
      <c r="N640" s="229"/>
      <c r="O640" s="229"/>
      <c r="P640" s="229"/>
      <c r="Q640" s="229"/>
      <c r="R640" s="229"/>
      <c r="S640" s="229"/>
      <c r="T640" s="229"/>
      <c r="U640" s="229"/>
      <c r="V640" s="229"/>
      <c r="W640" s="229"/>
      <c r="X640" s="229"/>
      <c r="Y640" s="229"/>
      <c r="Z640" s="229"/>
      <c r="AA640" s="229"/>
      <c r="AB640" s="229"/>
      <c r="AC640" s="229"/>
      <c r="AD640" s="229"/>
      <c r="AE640" s="229"/>
      <c r="AF640" s="229"/>
      <c r="AG640" s="229"/>
      <c r="AH640" s="229"/>
      <c r="AI640" s="229"/>
    </row>
    <row r="641" spans="9:35">
      <c r="I641" s="229"/>
      <c r="J641" s="229"/>
      <c r="K641" s="229"/>
      <c r="L641" s="229"/>
      <c r="M641" s="229"/>
      <c r="N641" s="229"/>
      <c r="O641" s="229"/>
      <c r="P641" s="229"/>
      <c r="Q641" s="229"/>
      <c r="R641" s="229"/>
      <c r="S641" s="229"/>
      <c r="T641" s="229"/>
      <c r="U641" s="229"/>
      <c r="V641" s="229"/>
      <c r="W641" s="229"/>
      <c r="X641" s="229"/>
      <c r="Y641" s="229"/>
      <c r="Z641" s="229"/>
      <c r="AA641" s="229"/>
      <c r="AB641" s="229"/>
      <c r="AC641" s="229"/>
      <c r="AD641" s="229"/>
      <c r="AE641" s="229"/>
      <c r="AF641" s="229"/>
      <c r="AG641" s="229"/>
      <c r="AH641" s="229"/>
      <c r="AI641" s="229"/>
    </row>
    <row r="642" spans="9:35">
      <c r="I642" s="229"/>
      <c r="J642" s="229"/>
      <c r="K642" s="229"/>
      <c r="L642" s="229"/>
      <c r="M642" s="229"/>
      <c r="N642" s="229"/>
      <c r="O642" s="229"/>
      <c r="P642" s="229"/>
      <c r="Q642" s="229"/>
      <c r="R642" s="229"/>
      <c r="S642" s="229"/>
      <c r="T642" s="229"/>
      <c r="U642" s="229"/>
      <c r="V642" s="229"/>
      <c r="W642" s="229"/>
      <c r="X642" s="229"/>
      <c r="Y642" s="229"/>
      <c r="Z642" s="229"/>
      <c r="AA642" s="229"/>
      <c r="AB642" s="229"/>
      <c r="AC642" s="229"/>
      <c r="AD642" s="229"/>
      <c r="AE642" s="229"/>
      <c r="AF642" s="229"/>
      <c r="AG642" s="229"/>
      <c r="AH642" s="229"/>
      <c r="AI642" s="229"/>
    </row>
    <row r="643" spans="9:35">
      <c r="I643" s="229"/>
      <c r="J643" s="229"/>
      <c r="K643" s="229"/>
      <c r="L643" s="229"/>
      <c r="M643" s="229"/>
      <c r="N643" s="229"/>
      <c r="O643" s="229"/>
      <c r="P643" s="229"/>
      <c r="Q643" s="229"/>
      <c r="R643" s="229"/>
      <c r="S643" s="229"/>
      <c r="T643" s="229"/>
      <c r="U643" s="229"/>
      <c r="V643" s="229"/>
      <c r="W643" s="229"/>
      <c r="X643" s="229"/>
      <c r="Y643" s="229"/>
      <c r="Z643" s="229"/>
      <c r="AA643" s="229"/>
      <c r="AB643" s="229"/>
      <c r="AC643" s="229"/>
      <c r="AD643" s="229"/>
      <c r="AE643" s="229"/>
      <c r="AF643" s="229"/>
      <c r="AG643" s="229"/>
      <c r="AH643" s="229"/>
      <c r="AI643" s="229"/>
    </row>
    <row r="644" spans="9:35">
      <c r="I644" s="229"/>
      <c r="J644" s="229"/>
      <c r="K644" s="229"/>
      <c r="L644" s="229"/>
      <c r="M644" s="229"/>
      <c r="N644" s="229"/>
      <c r="O644" s="229"/>
      <c r="P644" s="229"/>
      <c r="Q644" s="229"/>
      <c r="R644" s="229"/>
      <c r="S644" s="229"/>
      <c r="T644" s="229"/>
      <c r="U644" s="229"/>
      <c r="V644" s="229"/>
      <c r="W644" s="229"/>
      <c r="X644" s="229"/>
      <c r="Y644" s="229"/>
      <c r="Z644" s="229"/>
      <c r="AA644" s="229"/>
      <c r="AB644" s="229"/>
      <c r="AC644" s="229"/>
      <c r="AD644" s="229"/>
      <c r="AE644" s="229"/>
      <c r="AF644" s="229"/>
      <c r="AG644" s="229"/>
      <c r="AH644" s="229"/>
      <c r="AI644" s="229"/>
    </row>
    <row r="645" spans="9:35">
      <c r="I645" s="229"/>
      <c r="J645" s="229"/>
      <c r="K645" s="229"/>
      <c r="L645" s="229"/>
      <c r="M645" s="229"/>
      <c r="N645" s="229"/>
      <c r="O645" s="229"/>
      <c r="P645" s="229"/>
      <c r="Q645" s="229"/>
      <c r="R645" s="229"/>
      <c r="S645" s="229"/>
      <c r="T645" s="229"/>
      <c r="U645" s="229"/>
      <c r="V645" s="229"/>
      <c r="W645" s="229"/>
      <c r="X645" s="229"/>
      <c r="Y645" s="229"/>
      <c r="Z645" s="229"/>
      <c r="AA645" s="229"/>
      <c r="AB645" s="229"/>
      <c r="AC645" s="229"/>
      <c r="AD645" s="229"/>
      <c r="AE645" s="229"/>
      <c r="AF645" s="229"/>
      <c r="AG645" s="229"/>
      <c r="AH645" s="229"/>
      <c r="AI645" s="229"/>
    </row>
    <row r="646" spans="9:35">
      <c r="I646" s="229"/>
      <c r="J646" s="229"/>
      <c r="K646" s="229"/>
      <c r="L646" s="229"/>
      <c r="M646" s="229"/>
      <c r="N646" s="229"/>
      <c r="O646" s="229"/>
      <c r="P646" s="229"/>
      <c r="Q646" s="229"/>
      <c r="R646" s="229"/>
      <c r="S646" s="229"/>
      <c r="T646" s="229"/>
      <c r="U646" s="229"/>
      <c r="V646" s="229"/>
      <c r="W646" s="229"/>
      <c r="X646" s="229"/>
      <c r="Y646" s="229"/>
      <c r="Z646" s="229"/>
      <c r="AA646" s="229"/>
      <c r="AB646" s="229"/>
      <c r="AC646" s="229"/>
      <c r="AD646" s="229"/>
      <c r="AE646" s="229"/>
      <c r="AF646" s="229"/>
      <c r="AG646" s="229"/>
      <c r="AH646" s="229"/>
      <c r="AI646" s="229"/>
    </row>
    <row r="647" spans="9:35">
      <c r="I647" s="229"/>
      <c r="J647" s="229"/>
      <c r="K647" s="229"/>
      <c r="L647" s="229"/>
      <c r="M647" s="229"/>
      <c r="N647" s="229"/>
      <c r="O647" s="229"/>
      <c r="P647" s="229"/>
      <c r="Q647" s="229"/>
      <c r="R647" s="229"/>
      <c r="S647" s="229"/>
      <c r="T647" s="229"/>
      <c r="U647" s="229"/>
      <c r="V647" s="229"/>
      <c r="W647" s="229"/>
      <c r="X647" s="229"/>
      <c r="Y647" s="229"/>
      <c r="Z647" s="229"/>
      <c r="AA647" s="229"/>
      <c r="AB647" s="229"/>
      <c r="AC647" s="229"/>
      <c r="AD647" s="229"/>
      <c r="AE647" s="229"/>
      <c r="AF647" s="229"/>
      <c r="AG647" s="229"/>
      <c r="AH647" s="229"/>
      <c r="AI647" s="229"/>
    </row>
    <row r="648" spans="9:35">
      <c r="I648" s="229"/>
      <c r="J648" s="229"/>
      <c r="K648" s="229"/>
      <c r="L648" s="229"/>
      <c r="M648" s="229"/>
      <c r="N648" s="229"/>
      <c r="O648" s="229"/>
      <c r="P648" s="229"/>
      <c r="Q648" s="229"/>
      <c r="R648" s="229"/>
      <c r="S648" s="229"/>
      <c r="T648" s="229"/>
      <c r="U648" s="229"/>
      <c r="V648" s="229"/>
      <c r="W648" s="229"/>
      <c r="X648" s="229"/>
      <c r="Y648" s="229"/>
      <c r="Z648" s="229"/>
      <c r="AA648" s="229"/>
      <c r="AB648" s="229"/>
      <c r="AC648" s="229"/>
      <c r="AD648" s="229"/>
      <c r="AE648" s="229"/>
      <c r="AF648" s="229"/>
      <c r="AG648" s="229"/>
      <c r="AH648" s="229"/>
      <c r="AI648" s="229"/>
    </row>
    <row r="649" spans="9:35">
      <c r="I649" s="229"/>
      <c r="J649" s="229"/>
      <c r="K649" s="229"/>
      <c r="L649" s="229"/>
      <c r="M649" s="229"/>
      <c r="N649" s="229"/>
      <c r="O649" s="229"/>
      <c r="P649" s="229"/>
      <c r="Q649" s="229"/>
      <c r="R649" s="229"/>
      <c r="S649" s="229"/>
      <c r="T649" s="229"/>
      <c r="U649" s="229"/>
      <c r="V649" s="229"/>
      <c r="W649" s="229"/>
      <c r="X649" s="229"/>
      <c r="Y649" s="229"/>
      <c r="Z649" s="229"/>
      <c r="AA649" s="229"/>
      <c r="AB649" s="229"/>
      <c r="AC649" s="229"/>
      <c r="AD649" s="229"/>
      <c r="AE649" s="229"/>
      <c r="AF649" s="229"/>
      <c r="AG649" s="229"/>
      <c r="AH649" s="229"/>
      <c r="AI649" s="229"/>
    </row>
    <row r="650" spans="9:35">
      <c r="I650" s="229"/>
      <c r="J650" s="229"/>
      <c r="K650" s="229"/>
      <c r="L650" s="229"/>
      <c r="M650" s="229"/>
      <c r="N650" s="229"/>
      <c r="O650" s="229"/>
      <c r="P650" s="229"/>
      <c r="Q650" s="229"/>
      <c r="R650" s="229"/>
      <c r="S650" s="229"/>
      <c r="T650" s="229"/>
      <c r="U650" s="229"/>
      <c r="V650" s="229"/>
      <c r="W650" s="229"/>
      <c r="X650" s="229"/>
      <c r="Y650" s="229"/>
      <c r="Z650" s="229"/>
      <c r="AA650" s="229"/>
      <c r="AB650" s="229"/>
      <c r="AC650" s="229"/>
      <c r="AD650" s="229"/>
      <c r="AE650" s="229"/>
      <c r="AF650" s="229"/>
      <c r="AG650" s="229"/>
      <c r="AH650" s="229"/>
      <c r="AI650" s="229"/>
    </row>
    <row r="651" spans="9:35">
      <c r="I651" s="229"/>
      <c r="J651" s="229"/>
      <c r="K651" s="229"/>
      <c r="L651" s="229"/>
      <c r="M651" s="229"/>
      <c r="N651" s="229"/>
      <c r="O651" s="229"/>
      <c r="P651" s="229"/>
      <c r="Q651" s="229"/>
      <c r="R651" s="229"/>
      <c r="S651" s="229"/>
      <c r="T651" s="229"/>
      <c r="U651" s="229"/>
      <c r="V651" s="229"/>
      <c r="W651" s="229"/>
      <c r="X651" s="229"/>
      <c r="Y651" s="229"/>
      <c r="Z651" s="229"/>
      <c r="AA651" s="229"/>
      <c r="AB651" s="229"/>
      <c r="AC651" s="229"/>
      <c r="AD651" s="229"/>
      <c r="AE651" s="229"/>
      <c r="AF651" s="229"/>
      <c r="AG651" s="229"/>
      <c r="AH651" s="229"/>
      <c r="AI651" s="229"/>
    </row>
    <row r="652" spans="9:35">
      <c r="I652" s="229"/>
      <c r="J652" s="229"/>
      <c r="K652" s="229"/>
      <c r="L652" s="229"/>
      <c r="M652" s="229"/>
      <c r="N652" s="229"/>
      <c r="O652" s="229"/>
      <c r="P652" s="229"/>
      <c r="Q652" s="229"/>
      <c r="R652" s="229"/>
      <c r="S652" s="229"/>
      <c r="T652" s="229"/>
      <c r="U652" s="229"/>
      <c r="V652" s="229"/>
      <c r="W652" s="229"/>
      <c r="X652" s="229"/>
      <c r="Y652" s="229"/>
      <c r="Z652" s="229"/>
      <c r="AA652" s="229"/>
      <c r="AB652" s="229"/>
      <c r="AC652" s="229"/>
      <c r="AD652" s="229"/>
      <c r="AE652" s="229"/>
      <c r="AF652" s="229"/>
      <c r="AG652" s="229"/>
      <c r="AH652" s="229"/>
      <c r="AI652" s="229"/>
    </row>
    <row r="653" spans="9:35">
      <c r="I653" s="229"/>
      <c r="J653" s="229"/>
      <c r="K653" s="229"/>
      <c r="L653" s="229"/>
      <c r="M653" s="229"/>
      <c r="N653" s="229"/>
      <c r="O653" s="229"/>
      <c r="P653" s="229"/>
      <c r="Q653" s="229"/>
      <c r="R653" s="229"/>
      <c r="S653" s="229"/>
      <c r="T653" s="229"/>
      <c r="U653" s="229"/>
      <c r="V653" s="229"/>
      <c r="W653" s="229"/>
      <c r="X653" s="229"/>
      <c r="Y653" s="229"/>
      <c r="Z653" s="229"/>
      <c r="AA653" s="229"/>
      <c r="AB653" s="229"/>
      <c r="AC653" s="229"/>
      <c r="AD653" s="229"/>
      <c r="AE653" s="229"/>
      <c r="AF653" s="229"/>
      <c r="AG653" s="229"/>
      <c r="AH653" s="229"/>
      <c r="AI653" s="229"/>
    </row>
    <row r="654" spans="9:35">
      <c r="I654" s="229"/>
      <c r="J654" s="229"/>
      <c r="K654" s="229"/>
      <c r="L654" s="229"/>
      <c r="M654" s="229"/>
      <c r="N654" s="229"/>
      <c r="O654" s="229"/>
      <c r="P654" s="229"/>
      <c r="Q654" s="229"/>
      <c r="R654" s="229"/>
      <c r="S654" s="229"/>
      <c r="T654" s="229"/>
      <c r="U654" s="229"/>
      <c r="V654" s="229"/>
      <c r="W654" s="229"/>
      <c r="X654" s="229"/>
      <c r="Y654" s="229"/>
      <c r="Z654" s="229"/>
      <c r="AA654" s="229"/>
      <c r="AB654" s="229"/>
      <c r="AC654" s="229"/>
      <c r="AD654" s="229"/>
      <c r="AE654" s="229"/>
      <c r="AF654" s="229"/>
      <c r="AG654" s="229"/>
      <c r="AH654" s="229"/>
      <c r="AI654" s="229"/>
    </row>
    <row r="655" spans="9:35">
      <c r="I655" s="229"/>
      <c r="J655" s="229"/>
      <c r="K655" s="229"/>
      <c r="L655" s="229"/>
      <c r="M655" s="229"/>
      <c r="N655" s="229"/>
      <c r="O655" s="229"/>
      <c r="P655" s="229"/>
      <c r="Q655" s="229"/>
      <c r="R655" s="229"/>
      <c r="S655" s="229"/>
      <c r="T655" s="229"/>
      <c r="U655" s="229"/>
      <c r="V655" s="229"/>
      <c r="W655" s="229"/>
      <c r="X655" s="229"/>
      <c r="Y655" s="229"/>
      <c r="Z655" s="229"/>
      <c r="AA655" s="229"/>
      <c r="AB655" s="229"/>
      <c r="AC655" s="229"/>
      <c r="AD655" s="229"/>
      <c r="AE655" s="229"/>
      <c r="AF655" s="229"/>
      <c r="AG655" s="229"/>
      <c r="AH655" s="229"/>
      <c r="AI655" s="229"/>
    </row>
    <row r="656" spans="9:35">
      <c r="I656" s="229"/>
      <c r="J656" s="229"/>
      <c r="K656" s="229"/>
      <c r="L656" s="229"/>
      <c r="M656" s="229"/>
      <c r="N656" s="229"/>
      <c r="O656" s="229"/>
      <c r="P656" s="229"/>
      <c r="Q656" s="229"/>
      <c r="R656" s="229"/>
      <c r="S656" s="229"/>
      <c r="T656" s="229"/>
      <c r="U656" s="229"/>
      <c r="V656" s="229"/>
      <c r="W656" s="229"/>
      <c r="X656" s="229"/>
      <c r="Y656" s="229"/>
      <c r="Z656" s="229"/>
      <c r="AA656" s="229"/>
      <c r="AB656" s="229"/>
      <c r="AC656" s="229"/>
      <c r="AD656" s="229"/>
      <c r="AE656" s="229"/>
      <c r="AF656" s="229"/>
      <c r="AG656" s="229"/>
      <c r="AH656" s="229"/>
      <c r="AI656" s="229"/>
    </row>
    <row r="657" spans="9:35">
      <c r="I657" s="229"/>
      <c r="J657" s="229"/>
      <c r="K657" s="229"/>
      <c r="L657" s="229"/>
      <c r="M657" s="229"/>
      <c r="N657" s="229"/>
      <c r="O657" s="229"/>
      <c r="P657" s="229"/>
      <c r="Q657" s="229"/>
      <c r="R657" s="229"/>
      <c r="S657" s="229"/>
      <c r="T657" s="229"/>
      <c r="U657" s="229"/>
      <c r="V657" s="229"/>
      <c r="W657" s="229"/>
      <c r="X657" s="229"/>
      <c r="Y657" s="229"/>
      <c r="Z657" s="229"/>
      <c r="AA657" s="229"/>
      <c r="AB657" s="229"/>
      <c r="AC657" s="229"/>
      <c r="AD657" s="229"/>
      <c r="AE657" s="229"/>
      <c r="AF657" s="229"/>
      <c r="AG657" s="229"/>
      <c r="AH657" s="229"/>
      <c r="AI657" s="229"/>
    </row>
    <row r="658" spans="9:35">
      <c r="I658" s="229"/>
      <c r="J658" s="229"/>
      <c r="K658" s="229"/>
      <c r="L658" s="229"/>
      <c r="M658" s="229"/>
      <c r="N658" s="229"/>
      <c r="O658" s="229"/>
      <c r="P658" s="229"/>
      <c r="Q658" s="229"/>
      <c r="R658" s="229"/>
      <c r="S658" s="229"/>
      <c r="T658" s="229"/>
      <c r="U658" s="229"/>
      <c r="V658" s="229"/>
      <c r="W658" s="229"/>
      <c r="X658" s="229"/>
      <c r="Y658" s="229"/>
      <c r="Z658" s="229"/>
      <c r="AA658" s="229"/>
      <c r="AB658" s="229"/>
      <c r="AC658" s="229"/>
      <c r="AD658" s="229"/>
      <c r="AE658" s="229"/>
      <c r="AF658" s="229"/>
      <c r="AG658" s="229"/>
      <c r="AH658" s="229"/>
      <c r="AI658" s="229"/>
    </row>
    <row r="659" spans="9:35">
      <c r="I659" s="229"/>
      <c r="J659" s="229"/>
      <c r="K659" s="229"/>
      <c r="L659" s="229"/>
      <c r="M659" s="229"/>
      <c r="N659" s="229"/>
      <c r="O659" s="229"/>
      <c r="P659" s="229"/>
      <c r="Q659" s="229"/>
      <c r="R659" s="229"/>
      <c r="S659" s="229"/>
      <c r="T659" s="229"/>
      <c r="U659" s="229"/>
      <c r="V659" s="229"/>
      <c r="W659" s="229"/>
      <c r="X659" s="229"/>
      <c r="Y659" s="229"/>
      <c r="Z659" s="229"/>
      <c r="AA659" s="229"/>
      <c r="AB659" s="229"/>
      <c r="AC659" s="229"/>
      <c r="AD659" s="229"/>
      <c r="AE659" s="229"/>
      <c r="AF659" s="229"/>
      <c r="AG659" s="229"/>
      <c r="AH659" s="229"/>
      <c r="AI659" s="229"/>
    </row>
    <row r="660" spans="9:35">
      <c r="I660" s="229"/>
      <c r="J660" s="229"/>
      <c r="K660" s="229"/>
      <c r="L660" s="229"/>
      <c r="M660" s="229"/>
      <c r="N660" s="229"/>
      <c r="O660" s="229"/>
      <c r="P660" s="229"/>
      <c r="Q660" s="229"/>
      <c r="R660" s="229"/>
      <c r="S660" s="229"/>
      <c r="T660" s="229"/>
      <c r="U660" s="229"/>
      <c r="V660" s="229"/>
      <c r="W660" s="229"/>
      <c r="X660" s="229"/>
      <c r="Y660" s="229"/>
      <c r="Z660" s="229"/>
      <c r="AA660" s="229"/>
      <c r="AB660" s="229"/>
      <c r="AC660" s="229"/>
      <c r="AD660" s="229"/>
      <c r="AE660" s="229"/>
      <c r="AF660" s="229"/>
      <c r="AG660" s="229"/>
      <c r="AH660" s="229"/>
      <c r="AI660" s="229"/>
    </row>
    <row r="661" spans="9:35">
      <c r="I661" s="229"/>
      <c r="J661" s="229"/>
      <c r="K661" s="229"/>
      <c r="L661" s="229"/>
      <c r="M661" s="229"/>
      <c r="N661" s="229"/>
      <c r="O661" s="229"/>
      <c r="P661" s="229"/>
      <c r="Q661" s="229"/>
      <c r="R661" s="229"/>
      <c r="S661" s="229"/>
      <c r="T661" s="229"/>
      <c r="U661" s="229"/>
      <c r="V661" s="229"/>
      <c r="W661" s="229"/>
      <c r="X661" s="229"/>
      <c r="Y661" s="229"/>
      <c r="Z661" s="229"/>
      <c r="AA661" s="229"/>
      <c r="AB661" s="229"/>
      <c r="AC661" s="229"/>
      <c r="AD661" s="229"/>
      <c r="AE661" s="229"/>
      <c r="AF661" s="229"/>
      <c r="AG661" s="229"/>
      <c r="AH661" s="229"/>
      <c r="AI661" s="229"/>
    </row>
    <row r="662" spans="9:35">
      <c r="I662" s="229"/>
      <c r="J662" s="229"/>
      <c r="K662" s="229"/>
      <c r="L662" s="229"/>
      <c r="M662" s="229"/>
      <c r="N662" s="229"/>
      <c r="O662" s="229"/>
      <c r="P662" s="229"/>
      <c r="Q662" s="229"/>
      <c r="R662" s="229"/>
      <c r="S662" s="229"/>
      <c r="T662" s="229"/>
      <c r="U662" s="229"/>
      <c r="V662" s="229"/>
      <c r="W662" s="229"/>
      <c r="X662" s="229"/>
      <c r="Y662" s="229"/>
      <c r="Z662" s="229"/>
      <c r="AA662" s="229"/>
      <c r="AB662" s="229"/>
      <c r="AC662" s="229"/>
      <c r="AD662" s="229"/>
      <c r="AE662" s="229"/>
      <c r="AF662" s="229"/>
      <c r="AG662" s="229"/>
      <c r="AH662" s="229"/>
      <c r="AI662" s="229"/>
    </row>
    <row r="663" spans="9:35">
      <c r="I663" s="229"/>
      <c r="J663" s="229"/>
      <c r="K663" s="229"/>
      <c r="L663" s="229"/>
      <c r="M663" s="229"/>
      <c r="N663" s="229"/>
      <c r="O663" s="229"/>
      <c r="P663" s="229"/>
      <c r="Q663" s="229"/>
      <c r="R663" s="229"/>
      <c r="S663" s="229"/>
      <c r="T663" s="229"/>
      <c r="U663" s="229"/>
      <c r="V663" s="229"/>
      <c r="W663" s="229"/>
      <c r="X663" s="229"/>
      <c r="Y663" s="229"/>
      <c r="Z663" s="229"/>
      <c r="AA663" s="229"/>
      <c r="AB663" s="229"/>
      <c r="AC663" s="229"/>
      <c r="AD663" s="229"/>
      <c r="AE663" s="229"/>
      <c r="AF663" s="229"/>
      <c r="AG663" s="229"/>
      <c r="AH663" s="229"/>
      <c r="AI663" s="229"/>
    </row>
    <row r="664" spans="9:35">
      <c r="I664" s="229"/>
      <c r="J664" s="229"/>
      <c r="K664" s="229"/>
      <c r="L664" s="229"/>
      <c r="M664" s="229"/>
      <c r="N664" s="229"/>
      <c r="O664" s="229"/>
      <c r="P664" s="229"/>
      <c r="Q664" s="229"/>
      <c r="R664" s="229"/>
      <c r="S664" s="229"/>
      <c r="T664" s="229"/>
      <c r="U664" s="229"/>
      <c r="V664" s="229"/>
      <c r="W664" s="229"/>
      <c r="X664" s="229"/>
      <c r="Y664" s="229"/>
      <c r="Z664" s="229"/>
      <c r="AA664" s="229"/>
      <c r="AB664" s="229"/>
      <c r="AC664" s="229"/>
      <c r="AD664" s="229"/>
      <c r="AE664" s="229"/>
      <c r="AF664" s="229"/>
      <c r="AG664" s="229"/>
      <c r="AH664" s="229"/>
      <c r="AI664" s="229"/>
    </row>
    <row r="665" spans="9:35">
      <c r="I665" s="229"/>
      <c r="J665" s="229"/>
      <c r="K665" s="229"/>
      <c r="L665" s="229"/>
      <c r="M665" s="229"/>
      <c r="N665" s="229"/>
      <c r="O665" s="229"/>
      <c r="P665" s="229"/>
      <c r="Q665" s="229"/>
      <c r="R665" s="229"/>
      <c r="S665" s="229"/>
      <c r="T665" s="229"/>
      <c r="U665" s="229"/>
      <c r="V665" s="229"/>
      <c r="W665" s="229"/>
      <c r="X665" s="229"/>
      <c r="Y665" s="229"/>
      <c r="Z665" s="229"/>
      <c r="AA665" s="229"/>
      <c r="AB665" s="229"/>
      <c r="AC665" s="229"/>
      <c r="AD665" s="229"/>
      <c r="AE665" s="229"/>
      <c r="AF665" s="229"/>
      <c r="AG665" s="229"/>
      <c r="AH665" s="229"/>
      <c r="AI665" s="229"/>
    </row>
    <row r="666" spans="9:35">
      <c r="I666" s="229"/>
      <c r="J666" s="229"/>
      <c r="K666" s="229"/>
      <c r="L666" s="229"/>
      <c r="M666" s="229"/>
      <c r="N666" s="229"/>
      <c r="O666" s="229"/>
      <c r="P666" s="229"/>
      <c r="Q666" s="229"/>
      <c r="R666" s="229"/>
      <c r="S666" s="229"/>
      <c r="T666" s="229"/>
      <c r="U666" s="229"/>
      <c r="V666" s="229"/>
      <c r="W666" s="229"/>
      <c r="X666" s="229"/>
      <c r="Y666" s="229"/>
      <c r="Z666" s="229"/>
      <c r="AA666" s="229"/>
      <c r="AB666" s="229"/>
      <c r="AC666" s="229"/>
      <c r="AD666" s="229"/>
      <c r="AE666" s="229"/>
      <c r="AF666" s="229"/>
      <c r="AG666" s="229"/>
      <c r="AH666" s="229"/>
      <c r="AI666" s="229"/>
    </row>
    <row r="667" spans="9:35">
      <c r="I667" s="229"/>
      <c r="J667" s="229"/>
      <c r="K667" s="229"/>
      <c r="L667" s="229"/>
      <c r="M667" s="229"/>
      <c r="N667" s="229"/>
      <c r="O667" s="229"/>
      <c r="P667" s="229"/>
      <c r="Q667" s="229"/>
      <c r="R667" s="229"/>
      <c r="S667" s="229"/>
      <c r="T667" s="229"/>
      <c r="U667" s="229"/>
      <c r="V667" s="229"/>
      <c r="W667" s="229"/>
      <c r="X667" s="229"/>
      <c r="Y667" s="229"/>
      <c r="Z667" s="229"/>
      <c r="AA667" s="229"/>
      <c r="AB667" s="229"/>
      <c r="AC667" s="229"/>
      <c r="AD667" s="229"/>
      <c r="AE667" s="229"/>
      <c r="AF667" s="229"/>
      <c r="AG667" s="229"/>
      <c r="AH667" s="229"/>
      <c r="AI667" s="229"/>
    </row>
    <row r="668" spans="9:35">
      <c r="I668" s="229"/>
      <c r="J668" s="229"/>
      <c r="K668" s="229"/>
      <c r="L668" s="229"/>
      <c r="M668" s="229"/>
      <c r="N668" s="229"/>
      <c r="O668" s="229"/>
      <c r="P668" s="229"/>
      <c r="Q668" s="229"/>
      <c r="R668" s="229"/>
      <c r="S668" s="229"/>
      <c r="T668" s="229"/>
      <c r="U668" s="229"/>
      <c r="V668" s="229"/>
      <c r="W668" s="229"/>
      <c r="X668" s="229"/>
      <c r="Y668" s="229"/>
      <c r="Z668" s="229"/>
      <c r="AA668" s="229"/>
      <c r="AB668" s="229"/>
      <c r="AC668" s="229"/>
      <c r="AD668" s="229"/>
      <c r="AE668" s="229"/>
      <c r="AF668" s="229"/>
      <c r="AG668" s="229"/>
      <c r="AH668" s="229"/>
      <c r="AI668" s="229"/>
    </row>
    <row r="669" spans="9:35">
      <c r="I669" s="229"/>
      <c r="J669" s="229"/>
      <c r="K669" s="229"/>
      <c r="L669" s="229"/>
      <c r="M669" s="229"/>
      <c r="N669" s="229"/>
      <c r="O669" s="229"/>
      <c r="P669" s="229"/>
      <c r="Q669" s="229"/>
      <c r="R669" s="229"/>
      <c r="S669" s="229"/>
      <c r="T669" s="229"/>
      <c r="U669" s="229"/>
      <c r="V669" s="229"/>
      <c r="W669" s="229"/>
      <c r="X669" s="229"/>
      <c r="Y669" s="229"/>
      <c r="Z669" s="229"/>
      <c r="AA669" s="229"/>
      <c r="AB669" s="229"/>
      <c r="AC669" s="229"/>
      <c r="AD669" s="229"/>
      <c r="AE669" s="229"/>
      <c r="AF669" s="229"/>
      <c r="AG669" s="229"/>
      <c r="AH669" s="229"/>
      <c r="AI669" s="229"/>
    </row>
    <row r="670" spans="9:35">
      <c r="I670" s="229"/>
      <c r="J670" s="229"/>
      <c r="K670" s="229"/>
      <c r="L670" s="229"/>
      <c r="M670" s="229"/>
      <c r="N670" s="229"/>
      <c r="O670" s="229"/>
      <c r="P670" s="229"/>
      <c r="Q670" s="229"/>
      <c r="R670" s="229"/>
      <c r="S670" s="229"/>
      <c r="T670" s="229"/>
      <c r="U670" s="229"/>
      <c r="V670" s="229"/>
      <c r="W670" s="229"/>
      <c r="X670" s="229"/>
      <c r="Y670" s="229"/>
      <c r="Z670" s="229"/>
      <c r="AA670" s="229"/>
      <c r="AB670" s="229"/>
      <c r="AC670" s="229"/>
      <c r="AD670" s="229"/>
      <c r="AE670" s="229"/>
      <c r="AF670" s="229"/>
      <c r="AG670" s="229"/>
      <c r="AH670" s="229"/>
      <c r="AI670" s="229"/>
    </row>
    <row r="671" spans="9:35">
      <c r="I671" s="229"/>
      <c r="J671" s="229"/>
      <c r="K671" s="229"/>
      <c r="L671" s="229"/>
      <c r="M671" s="229"/>
      <c r="N671" s="229"/>
      <c r="O671" s="229"/>
      <c r="P671" s="229"/>
      <c r="Q671" s="229"/>
      <c r="R671" s="229"/>
      <c r="S671" s="229"/>
      <c r="T671" s="229"/>
      <c r="U671" s="229"/>
      <c r="V671" s="229"/>
      <c r="W671" s="229"/>
      <c r="X671" s="229"/>
      <c r="Y671" s="229"/>
      <c r="Z671" s="229"/>
      <c r="AA671" s="229"/>
      <c r="AB671" s="229"/>
      <c r="AC671" s="229"/>
      <c r="AD671" s="229"/>
      <c r="AE671" s="229"/>
      <c r="AF671" s="229"/>
      <c r="AG671" s="229"/>
      <c r="AH671" s="229"/>
      <c r="AI671" s="229"/>
    </row>
    <row r="672" spans="9:35">
      <c r="I672" s="229"/>
      <c r="J672" s="229"/>
      <c r="K672" s="229"/>
      <c r="L672" s="229"/>
      <c r="M672" s="229"/>
      <c r="N672" s="229"/>
      <c r="O672" s="229"/>
      <c r="P672" s="229"/>
      <c r="Q672" s="229"/>
      <c r="R672" s="229"/>
      <c r="S672" s="229"/>
      <c r="T672" s="229"/>
      <c r="U672" s="229"/>
      <c r="V672" s="229"/>
      <c r="W672" s="229"/>
      <c r="X672" s="229"/>
      <c r="Y672" s="229"/>
      <c r="Z672" s="229"/>
      <c r="AA672" s="229"/>
      <c r="AB672" s="229"/>
      <c r="AC672" s="229"/>
      <c r="AD672" s="229"/>
      <c r="AE672" s="229"/>
      <c r="AF672" s="229"/>
      <c r="AG672" s="229"/>
      <c r="AH672" s="229"/>
      <c r="AI672" s="229"/>
    </row>
    <row r="673" spans="9:35">
      <c r="I673" s="229"/>
      <c r="J673" s="229"/>
      <c r="K673" s="229"/>
      <c r="L673" s="229"/>
      <c r="M673" s="229"/>
      <c r="N673" s="229"/>
      <c r="O673" s="229"/>
      <c r="P673" s="229"/>
      <c r="Q673" s="229"/>
      <c r="R673" s="229"/>
      <c r="S673" s="229"/>
      <c r="T673" s="229"/>
      <c r="U673" s="229"/>
      <c r="V673" s="229"/>
      <c r="W673" s="229"/>
      <c r="X673" s="229"/>
      <c r="Y673" s="229"/>
      <c r="Z673" s="229"/>
      <c r="AA673" s="229"/>
      <c r="AB673" s="229"/>
      <c r="AC673" s="229"/>
      <c r="AD673" s="229"/>
      <c r="AE673" s="229"/>
      <c r="AF673" s="229"/>
      <c r="AG673" s="229"/>
      <c r="AH673" s="229"/>
      <c r="AI673" s="229"/>
    </row>
    <row r="674" spans="9:35">
      <c r="I674" s="229"/>
      <c r="J674" s="229"/>
      <c r="K674" s="229"/>
      <c r="L674" s="229"/>
      <c r="M674" s="229"/>
      <c r="N674" s="229"/>
      <c r="O674" s="229"/>
      <c r="P674" s="229"/>
      <c r="Q674" s="229"/>
      <c r="R674" s="229"/>
      <c r="S674" s="229"/>
      <c r="T674" s="229"/>
      <c r="U674" s="229"/>
      <c r="V674" s="229"/>
      <c r="W674" s="229"/>
      <c r="X674" s="229"/>
      <c r="Y674" s="229"/>
      <c r="Z674" s="229"/>
      <c r="AA674" s="229"/>
      <c r="AB674" s="229"/>
      <c r="AC674" s="229"/>
      <c r="AD674" s="229"/>
      <c r="AE674" s="229"/>
      <c r="AF674" s="229"/>
      <c r="AG674" s="229"/>
      <c r="AH674" s="229"/>
      <c r="AI674" s="229"/>
    </row>
    <row r="675" spans="9:35">
      <c r="I675" s="229"/>
      <c r="J675" s="229"/>
      <c r="K675" s="229"/>
      <c r="L675" s="229"/>
      <c r="M675" s="229"/>
      <c r="N675" s="229"/>
      <c r="O675" s="229"/>
      <c r="P675" s="229"/>
      <c r="Q675" s="229"/>
      <c r="R675" s="229"/>
      <c r="S675" s="229"/>
      <c r="T675" s="229"/>
      <c r="U675" s="229"/>
      <c r="V675" s="229"/>
      <c r="W675" s="229"/>
      <c r="X675" s="229"/>
      <c r="Y675" s="229"/>
      <c r="Z675" s="229"/>
      <c r="AA675" s="229"/>
      <c r="AB675" s="229"/>
      <c r="AC675" s="229"/>
      <c r="AD675" s="229"/>
      <c r="AE675" s="229"/>
      <c r="AF675" s="229"/>
      <c r="AG675" s="229"/>
      <c r="AH675" s="229"/>
      <c r="AI675" s="229"/>
    </row>
    <row r="676" spans="9:35">
      <c r="I676" s="229"/>
      <c r="J676" s="229"/>
      <c r="K676" s="229"/>
      <c r="L676" s="229"/>
      <c r="M676" s="229"/>
      <c r="N676" s="229"/>
      <c r="O676" s="229"/>
      <c r="P676" s="229"/>
      <c r="Q676" s="229"/>
      <c r="R676" s="229"/>
      <c r="S676" s="229"/>
      <c r="T676" s="229"/>
      <c r="U676" s="229"/>
      <c r="V676" s="229"/>
      <c r="W676" s="229"/>
      <c r="X676" s="229"/>
      <c r="Y676" s="229"/>
      <c r="Z676" s="229"/>
      <c r="AA676" s="229"/>
      <c r="AB676" s="229"/>
      <c r="AC676" s="229"/>
      <c r="AD676" s="229"/>
      <c r="AE676" s="229"/>
      <c r="AF676" s="229"/>
      <c r="AG676" s="229"/>
      <c r="AH676" s="229"/>
      <c r="AI676" s="229"/>
    </row>
    <row r="677" spans="9:35">
      <c r="I677" s="229"/>
      <c r="J677" s="229"/>
      <c r="K677" s="229"/>
      <c r="L677" s="229"/>
      <c r="M677" s="229"/>
      <c r="N677" s="229"/>
      <c r="O677" s="229"/>
      <c r="P677" s="229"/>
      <c r="Q677" s="229"/>
      <c r="R677" s="229"/>
      <c r="S677" s="229"/>
      <c r="T677" s="229"/>
      <c r="U677" s="229"/>
      <c r="V677" s="229"/>
      <c r="W677" s="229"/>
      <c r="X677" s="229"/>
      <c r="Y677" s="229"/>
      <c r="Z677" s="229"/>
      <c r="AA677" s="229"/>
      <c r="AB677" s="229"/>
      <c r="AC677" s="229"/>
      <c r="AD677" s="229"/>
      <c r="AE677" s="229"/>
      <c r="AF677" s="229"/>
      <c r="AG677" s="229"/>
      <c r="AH677" s="229"/>
      <c r="AI677" s="229"/>
    </row>
    <row r="678" spans="9:35">
      <c r="I678" s="229"/>
      <c r="J678" s="229"/>
      <c r="K678" s="229"/>
      <c r="L678" s="229"/>
      <c r="M678" s="229"/>
      <c r="N678" s="229"/>
      <c r="O678" s="229"/>
      <c r="P678" s="229"/>
      <c r="Q678" s="229"/>
      <c r="R678" s="229"/>
      <c r="S678" s="229"/>
      <c r="T678" s="229"/>
      <c r="U678" s="229"/>
      <c r="V678" s="229"/>
      <c r="W678" s="229"/>
      <c r="X678" s="229"/>
      <c r="Y678" s="229"/>
      <c r="Z678" s="229"/>
      <c r="AA678" s="229"/>
      <c r="AB678" s="229"/>
      <c r="AC678" s="229"/>
      <c r="AD678" s="229"/>
      <c r="AE678" s="229"/>
      <c r="AF678" s="229"/>
      <c r="AG678" s="229"/>
      <c r="AH678" s="229"/>
      <c r="AI678" s="229"/>
    </row>
    <row r="679" spans="9:35">
      <c r="I679" s="229"/>
      <c r="J679" s="229"/>
      <c r="K679" s="229"/>
      <c r="L679" s="229"/>
      <c r="M679" s="229"/>
      <c r="N679" s="229"/>
      <c r="O679" s="229"/>
      <c r="P679" s="229"/>
      <c r="Q679" s="229"/>
      <c r="R679" s="229"/>
      <c r="S679" s="229"/>
      <c r="T679" s="229"/>
      <c r="U679" s="229"/>
      <c r="V679" s="229"/>
      <c r="W679" s="229"/>
      <c r="X679" s="229"/>
      <c r="Y679" s="229"/>
      <c r="Z679" s="229"/>
      <c r="AA679" s="229"/>
      <c r="AB679" s="229"/>
      <c r="AC679" s="229"/>
      <c r="AD679" s="229"/>
      <c r="AE679" s="229"/>
      <c r="AF679" s="229"/>
      <c r="AG679" s="229"/>
      <c r="AH679" s="229"/>
      <c r="AI679" s="229"/>
    </row>
    <row r="680" spans="9:35">
      <c r="I680" s="229"/>
      <c r="J680" s="229"/>
      <c r="K680" s="229"/>
      <c r="L680" s="229"/>
      <c r="M680" s="229"/>
      <c r="N680" s="229"/>
      <c r="O680" s="229"/>
      <c r="P680" s="229"/>
      <c r="Q680" s="229"/>
      <c r="R680" s="229"/>
      <c r="S680" s="229"/>
      <c r="T680" s="229"/>
      <c r="U680" s="229"/>
      <c r="V680" s="229"/>
      <c r="W680" s="229"/>
      <c r="X680" s="229"/>
      <c r="Y680" s="229"/>
      <c r="Z680" s="229"/>
      <c r="AA680" s="229"/>
      <c r="AB680" s="229"/>
      <c r="AC680" s="229"/>
      <c r="AD680" s="229"/>
      <c r="AE680" s="229"/>
      <c r="AF680" s="229"/>
      <c r="AG680" s="229"/>
      <c r="AH680" s="229"/>
      <c r="AI680" s="229"/>
    </row>
    <row r="681" spans="9:35">
      <c r="I681" s="229"/>
      <c r="J681" s="229"/>
      <c r="K681" s="229"/>
      <c r="L681" s="229"/>
      <c r="M681" s="229"/>
      <c r="N681" s="229"/>
      <c r="O681" s="229"/>
      <c r="P681" s="229"/>
      <c r="Q681" s="229"/>
      <c r="R681" s="229"/>
      <c r="S681" s="229"/>
      <c r="T681" s="229"/>
      <c r="U681" s="229"/>
      <c r="V681" s="229"/>
      <c r="W681" s="229"/>
      <c r="X681" s="229"/>
      <c r="Y681" s="229"/>
      <c r="Z681" s="229"/>
      <c r="AA681" s="229"/>
      <c r="AB681" s="229"/>
      <c r="AC681" s="229"/>
      <c r="AD681" s="229"/>
      <c r="AE681" s="229"/>
      <c r="AF681" s="229"/>
      <c r="AG681" s="229"/>
      <c r="AH681" s="229"/>
      <c r="AI681" s="229"/>
    </row>
    <row r="682" spans="9:35">
      <c r="I682" s="229"/>
      <c r="J682" s="229"/>
      <c r="K682" s="229"/>
      <c r="L682" s="229"/>
      <c r="M682" s="229"/>
      <c r="N682" s="229"/>
      <c r="O682" s="229"/>
      <c r="P682" s="229"/>
      <c r="Q682" s="229"/>
      <c r="R682" s="229"/>
      <c r="S682" s="229"/>
      <c r="T682" s="229"/>
      <c r="U682" s="229"/>
      <c r="V682" s="229"/>
      <c r="W682" s="229"/>
      <c r="X682" s="229"/>
      <c r="Y682" s="229"/>
      <c r="Z682" s="229"/>
      <c r="AA682" s="229"/>
      <c r="AB682" s="229"/>
      <c r="AC682" s="229"/>
      <c r="AD682" s="229"/>
      <c r="AE682" s="229"/>
      <c r="AF682" s="229"/>
      <c r="AG682" s="229"/>
      <c r="AH682" s="229"/>
      <c r="AI682" s="229"/>
    </row>
    <row r="683" spans="9:35">
      <c r="I683" s="229"/>
      <c r="J683" s="229"/>
      <c r="K683" s="229"/>
      <c r="L683" s="229"/>
      <c r="M683" s="229"/>
      <c r="N683" s="229"/>
      <c r="O683" s="229"/>
      <c r="P683" s="229"/>
      <c r="Q683" s="229"/>
      <c r="R683" s="229"/>
      <c r="S683" s="229"/>
      <c r="T683" s="229"/>
      <c r="U683" s="229"/>
      <c r="V683" s="229"/>
      <c r="W683" s="229"/>
      <c r="X683" s="229"/>
      <c r="Y683" s="229"/>
      <c r="Z683" s="229"/>
      <c r="AA683" s="229"/>
      <c r="AB683" s="229"/>
      <c r="AC683" s="229"/>
      <c r="AD683" s="229"/>
      <c r="AE683" s="229"/>
      <c r="AF683" s="229"/>
      <c r="AG683" s="229"/>
      <c r="AH683" s="229"/>
      <c r="AI683" s="229"/>
    </row>
    <row r="684" spans="9:35">
      <c r="I684" s="229"/>
      <c r="J684" s="229"/>
      <c r="K684" s="229"/>
      <c r="L684" s="229"/>
      <c r="M684" s="229"/>
      <c r="N684" s="229"/>
      <c r="O684" s="229"/>
      <c r="P684" s="229"/>
      <c r="Q684" s="229"/>
      <c r="R684" s="229"/>
      <c r="S684" s="229"/>
      <c r="T684" s="229"/>
      <c r="U684" s="229"/>
      <c r="V684" s="229"/>
      <c r="W684" s="229"/>
      <c r="X684" s="229"/>
      <c r="Y684" s="229"/>
      <c r="Z684" s="229"/>
      <c r="AA684" s="229"/>
      <c r="AB684" s="229"/>
      <c r="AC684" s="229"/>
      <c r="AD684" s="229"/>
      <c r="AE684" s="229"/>
      <c r="AF684" s="229"/>
      <c r="AG684" s="229"/>
      <c r="AH684" s="229"/>
      <c r="AI684" s="229"/>
    </row>
    <row r="685" spans="9:35">
      <c r="I685" s="229"/>
      <c r="J685" s="229"/>
      <c r="K685" s="229"/>
      <c r="L685" s="229"/>
      <c r="M685" s="229"/>
      <c r="N685" s="229"/>
      <c r="O685" s="229"/>
      <c r="P685" s="229"/>
      <c r="Q685" s="229"/>
      <c r="R685" s="229"/>
      <c r="S685" s="229"/>
      <c r="T685" s="229"/>
      <c r="U685" s="229"/>
      <c r="V685" s="229"/>
      <c r="W685" s="229"/>
      <c r="X685" s="229"/>
      <c r="Y685" s="229"/>
      <c r="Z685" s="229"/>
      <c r="AA685" s="229"/>
      <c r="AB685" s="229"/>
      <c r="AC685" s="229"/>
      <c r="AD685" s="229"/>
      <c r="AE685" s="229"/>
      <c r="AF685" s="229"/>
      <c r="AG685" s="229"/>
      <c r="AH685" s="229"/>
      <c r="AI685" s="229"/>
    </row>
    <row r="686" spans="9:35">
      <c r="I686" s="229"/>
      <c r="J686" s="229"/>
      <c r="K686" s="229"/>
      <c r="L686" s="229"/>
      <c r="M686" s="229"/>
      <c r="N686" s="229"/>
      <c r="O686" s="229"/>
      <c r="P686" s="229"/>
      <c r="Q686" s="229"/>
      <c r="R686" s="229"/>
      <c r="S686" s="229"/>
      <c r="T686" s="229"/>
      <c r="U686" s="229"/>
      <c r="V686" s="229"/>
      <c r="W686" s="229"/>
      <c r="X686" s="229"/>
      <c r="Y686" s="229"/>
      <c r="Z686" s="229"/>
      <c r="AA686" s="229"/>
      <c r="AB686" s="229"/>
      <c r="AC686" s="229"/>
      <c r="AD686" s="229"/>
      <c r="AE686" s="229"/>
      <c r="AF686" s="229"/>
      <c r="AG686" s="229"/>
      <c r="AH686" s="229"/>
      <c r="AI686" s="229"/>
    </row>
    <row r="687" spans="9:35">
      <c r="I687" s="229"/>
      <c r="J687" s="229"/>
      <c r="K687" s="229"/>
      <c r="L687" s="229"/>
      <c r="M687" s="229"/>
      <c r="N687" s="229"/>
      <c r="O687" s="229"/>
      <c r="P687" s="229"/>
      <c r="Q687" s="229"/>
      <c r="R687" s="229"/>
      <c r="S687" s="229"/>
      <c r="T687" s="229"/>
      <c r="U687" s="229"/>
      <c r="V687" s="229"/>
      <c r="W687" s="229"/>
      <c r="X687" s="229"/>
      <c r="Y687" s="229"/>
      <c r="Z687" s="229"/>
      <c r="AA687" s="229"/>
      <c r="AB687" s="229"/>
      <c r="AC687" s="229"/>
      <c r="AD687" s="229"/>
      <c r="AE687" s="229"/>
      <c r="AF687" s="229"/>
      <c r="AG687" s="229"/>
      <c r="AH687" s="229"/>
      <c r="AI687" s="229"/>
    </row>
    <row r="688" spans="9:35">
      <c r="I688" s="229"/>
      <c r="J688" s="229"/>
      <c r="K688" s="229"/>
      <c r="L688" s="229"/>
      <c r="M688" s="229"/>
      <c r="N688" s="229"/>
      <c r="O688" s="229"/>
      <c r="P688" s="229"/>
      <c r="Q688" s="229"/>
      <c r="R688" s="229"/>
      <c r="S688" s="229"/>
      <c r="T688" s="229"/>
      <c r="U688" s="229"/>
      <c r="V688" s="229"/>
      <c r="W688" s="229"/>
      <c r="X688" s="229"/>
      <c r="Y688" s="229"/>
      <c r="Z688" s="229"/>
      <c r="AA688" s="229"/>
      <c r="AB688" s="229"/>
      <c r="AC688" s="229"/>
      <c r="AD688" s="229"/>
      <c r="AE688" s="229"/>
      <c r="AF688" s="229"/>
      <c r="AG688" s="229"/>
      <c r="AH688" s="229"/>
      <c r="AI688" s="229"/>
    </row>
    <row r="689" spans="9:35">
      <c r="I689" s="229"/>
      <c r="J689" s="229"/>
      <c r="K689" s="229"/>
      <c r="L689" s="229"/>
      <c r="M689" s="229"/>
      <c r="N689" s="229"/>
      <c r="O689" s="229"/>
      <c r="P689" s="229"/>
      <c r="Q689" s="229"/>
      <c r="R689" s="229"/>
      <c r="S689" s="229"/>
      <c r="T689" s="229"/>
      <c r="U689" s="229"/>
      <c r="V689" s="229"/>
      <c r="W689" s="229"/>
      <c r="X689" s="229"/>
      <c r="Y689" s="229"/>
      <c r="Z689" s="229"/>
      <c r="AA689" s="229"/>
      <c r="AB689" s="229"/>
      <c r="AC689" s="229"/>
      <c r="AD689" s="229"/>
      <c r="AE689" s="229"/>
      <c r="AF689" s="229"/>
      <c r="AG689" s="229"/>
      <c r="AH689" s="229"/>
      <c r="AI689" s="229"/>
    </row>
    <row r="690" spans="9:35">
      <c r="I690" s="229"/>
      <c r="J690" s="229"/>
      <c r="K690" s="229"/>
      <c r="L690" s="229"/>
      <c r="M690" s="229"/>
      <c r="N690" s="229"/>
      <c r="O690" s="229"/>
      <c r="P690" s="229"/>
      <c r="Q690" s="229"/>
      <c r="R690" s="229"/>
      <c r="S690" s="229"/>
      <c r="T690" s="229"/>
      <c r="U690" s="229"/>
      <c r="V690" s="229"/>
      <c r="W690" s="229"/>
      <c r="X690" s="229"/>
      <c r="Y690" s="229"/>
      <c r="Z690" s="229"/>
      <c r="AA690" s="229"/>
      <c r="AB690" s="229"/>
      <c r="AC690" s="229"/>
      <c r="AD690" s="229"/>
      <c r="AE690" s="229"/>
      <c r="AF690" s="229"/>
      <c r="AG690" s="229"/>
      <c r="AH690" s="229"/>
      <c r="AI690" s="229"/>
    </row>
    <row r="691" spans="9:35">
      <c r="I691" s="229"/>
      <c r="J691" s="229"/>
      <c r="K691" s="229"/>
      <c r="L691" s="229"/>
      <c r="M691" s="229"/>
      <c r="N691" s="229"/>
      <c r="O691" s="229"/>
      <c r="P691" s="229"/>
      <c r="Q691" s="229"/>
      <c r="R691" s="229"/>
      <c r="S691" s="229"/>
      <c r="T691" s="229"/>
      <c r="U691" s="229"/>
      <c r="V691" s="229"/>
      <c r="W691" s="229"/>
      <c r="X691" s="229"/>
      <c r="Y691" s="229"/>
      <c r="Z691" s="229"/>
      <c r="AA691" s="229"/>
      <c r="AB691" s="229"/>
      <c r="AC691" s="229"/>
      <c r="AD691" s="229"/>
      <c r="AE691" s="229"/>
      <c r="AF691" s="229"/>
      <c r="AG691" s="229"/>
      <c r="AH691" s="229"/>
      <c r="AI691" s="229"/>
    </row>
    <row r="692" spans="9:35">
      <c r="I692" s="229"/>
      <c r="J692" s="229"/>
      <c r="K692" s="229"/>
      <c r="L692" s="229"/>
      <c r="M692" s="229"/>
      <c r="N692" s="229"/>
      <c r="O692" s="229"/>
      <c r="P692" s="229"/>
      <c r="Q692" s="229"/>
      <c r="R692" s="229"/>
      <c r="S692" s="229"/>
      <c r="T692" s="229"/>
      <c r="U692" s="229"/>
      <c r="V692" s="229"/>
      <c r="W692" s="229"/>
      <c r="X692" s="229"/>
      <c r="Y692" s="229"/>
      <c r="Z692" s="229"/>
      <c r="AA692" s="229"/>
      <c r="AB692" s="229"/>
      <c r="AC692" s="229"/>
      <c r="AD692" s="229"/>
      <c r="AE692" s="229"/>
      <c r="AF692" s="229"/>
      <c r="AG692" s="229"/>
      <c r="AH692" s="229"/>
      <c r="AI692" s="229"/>
    </row>
    <row r="693" spans="9:35">
      <c r="I693" s="229"/>
      <c r="J693" s="229"/>
      <c r="K693" s="229"/>
      <c r="L693" s="229"/>
      <c r="M693" s="229"/>
      <c r="N693" s="229"/>
      <c r="O693" s="229"/>
      <c r="P693" s="229"/>
      <c r="Q693" s="229"/>
      <c r="R693" s="229"/>
      <c r="S693" s="229"/>
      <c r="T693" s="229"/>
      <c r="U693" s="229"/>
      <c r="V693" s="229"/>
      <c r="W693" s="229"/>
      <c r="X693" s="229"/>
      <c r="Y693" s="229"/>
      <c r="Z693" s="229"/>
      <c r="AA693" s="229"/>
      <c r="AB693" s="229"/>
      <c r="AC693" s="229"/>
      <c r="AD693" s="229"/>
      <c r="AE693" s="229"/>
      <c r="AF693" s="229"/>
      <c r="AG693" s="229"/>
      <c r="AH693" s="229"/>
      <c r="AI693" s="229"/>
    </row>
    <row r="694" spans="9:35">
      <c r="I694" s="229"/>
      <c r="J694" s="229"/>
      <c r="K694" s="229"/>
      <c r="L694" s="229"/>
      <c r="M694" s="229"/>
      <c r="N694" s="229"/>
      <c r="O694" s="229"/>
      <c r="P694" s="229"/>
      <c r="Q694" s="229"/>
      <c r="R694" s="229"/>
      <c r="S694" s="229"/>
      <c r="T694" s="229"/>
      <c r="U694" s="229"/>
      <c r="V694" s="229"/>
      <c r="W694" s="229"/>
      <c r="X694" s="229"/>
      <c r="Y694" s="229"/>
      <c r="Z694" s="229"/>
      <c r="AA694" s="229"/>
      <c r="AB694" s="229"/>
      <c r="AC694" s="229"/>
      <c r="AD694" s="229"/>
      <c r="AE694" s="229"/>
      <c r="AF694" s="229"/>
      <c r="AG694" s="229"/>
      <c r="AH694" s="229"/>
      <c r="AI694" s="229"/>
    </row>
    <row r="695" spans="9:35">
      <c r="I695" s="229"/>
      <c r="J695" s="229"/>
      <c r="K695" s="229"/>
      <c r="L695" s="229"/>
      <c r="M695" s="229"/>
      <c r="N695" s="229"/>
      <c r="O695" s="229"/>
      <c r="P695" s="229"/>
      <c r="Q695" s="229"/>
      <c r="R695" s="229"/>
      <c r="S695" s="229"/>
      <c r="T695" s="229"/>
      <c r="U695" s="229"/>
      <c r="V695" s="229"/>
      <c r="W695" s="229"/>
      <c r="X695" s="229"/>
      <c r="Y695" s="229"/>
      <c r="Z695" s="229"/>
      <c r="AA695" s="229"/>
      <c r="AB695" s="229"/>
      <c r="AC695" s="229"/>
      <c r="AD695" s="229"/>
      <c r="AE695" s="229"/>
      <c r="AF695" s="229"/>
      <c r="AG695" s="229"/>
      <c r="AH695" s="229"/>
      <c r="AI695" s="229"/>
    </row>
    <row r="696" spans="9:35">
      <c r="I696" s="229"/>
      <c r="J696" s="229"/>
      <c r="K696" s="229"/>
      <c r="L696" s="229"/>
      <c r="M696" s="229"/>
      <c r="N696" s="229"/>
      <c r="O696" s="229"/>
      <c r="P696" s="229"/>
      <c r="Q696" s="229"/>
      <c r="R696" s="229"/>
      <c r="S696" s="229"/>
      <c r="T696" s="229"/>
      <c r="U696" s="229"/>
      <c r="V696" s="229"/>
      <c r="W696" s="229"/>
      <c r="X696" s="229"/>
      <c r="Y696" s="229"/>
      <c r="Z696" s="229"/>
      <c r="AA696" s="229"/>
      <c r="AB696" s="229"/>
      <c r="AC696" s="229"/>
      <c r="AD696" s="229"/>
      <c r="AE696" s="229"/>
      <c r="AF696" s="229"/>
      <c r="AG696" s="229"/>
      <c r="AH696" s="229"/>
      <c r="AI696" s="229"/>
    </row>
    <row r="697" spans="9:35">
      <c r="I697" s="229"/>
      <c r="J697" s="229"/>
      <c r="K697" s="229"/>
      <c r="L697" s="229"/>
      <c r="M697" s="229"/>
      <c r="N697" s="229"/>
      <c r="O697" s="229"/>
      <c r="P697" s="229"/>
      <c r="Q697" s="229"/>
      <c r="R697" s="229"/>
      <c r="S697" s="229"/>
      <c r="T697" s="229"/>
      <c r="U697" s="229"/>
      <c r="V697" s="229"/>
      <c r="W697" s="229"/>
      <c r="X697" s="229"/>
      <c r="Y697" s="229"/>
      <c r="Z697" s="229"/>
      <c r="AA697" s="229"/>
      <c r="AB697" s="229"/>
      <c r="AC697" s="229"/>
      <c r="AD697" s="229"/>
      <c r="AE697" s="229"/>
      <c r="AF697" s="229"/>
      <c r="AG697" s="229"/>
      <c r="AH697" s="229"/>
      <c r="AI697" s="229"/>
    </row>
    <row r="698" spans="9:35">
      <c r="I698" s="229"/>
      <c r="J698" s="229"/>
      <c r="K698" s="229"/>
      <c r="L698" s="229"/>
      <c r="M698" s="229"/>
      <c r="N698" s="229"/>
      <c r="O698" s="229"/>
      <c r="P698" s="229"/>
      <c r="Q698" s="229"/>
      <c r="R698" s="229"/>
      <c r="S698" s="229"/>
      <c r="T698" s="229"/>
      <c r="U698" s="229"/>
      <c r="V698" s="229"/>
      <c r="W698" s="229"/>
      <c r="X698" s="229"/>
      <c r="Y698" s="229"/>
      <c r="Z698" s="229"/>
      <c r="AA698" s="229"/>
      <c r="AB698" s="229"/>
      <c r="AC698" s="229"/>
      <c r="AD698" s="229"/>
      <c r="AE698" s="229"/>
      <c r="AF698" s="229"/>
      <c r="AG698" s="229"/>
      <c r="AH698" s="229"/>
      <c r="AI698" s="229"/>
    </row>
    <row r="699" spans="9:35">
      <c r="I699" s="229"/>
      <c r="J699" s="229"/>
      <c r="K699" s="229"/>
      <c r="L699" s="229"/>
      <c r="M699" s="229"/>
      <c r="N699" s="229"/>
      <c r="O699" s="229"/>
      <c r="P699" s="229"/>
      <c r="Q699" s="229"/>
      <c r="R699" s="229"/>
      <c r="S699" s="229"/>
      <c r="T699" s="229"/>
      <c r="U699" s="229"/>
      <c r="V699" s="229"/>
      <c r="W699" s="229"/>
      <c r="X699" s="229"/>
      <c r="Y699" s="229"/>
      <c r="Z699" s="229"/>
      <c r="AA699" s="229"/>
      <c r="AB699" s="229"/>
      <c r="AC699" s="229"/>
      <c r="AD699" s="229"/>
      <c r="AE699" s="229"/>
      <c r="AF699" s="229"/>
      <c r="AG699" s="229"/>
      <c r="AH699" s="229"/>
      <c r="AI699" s="229"/>
    </row>
    <row r="700" spans="9:35">
      <c r="I700" s="229"/>
      <c r="J700" s="229"/>
      <c r="K700" s="229"/>
      <c r="L700" s="229"/>
      <c r="M700" s="229"/>
      <c r="N700" s="229"/>
      <c r="O700" s="229"/>
      <c r="P700" s="229"/>
      <c r="Q700" s="229"/>
      <c r="R700" s="229"/>
      <c r="S700" s="229"/>
      <c r="T700" s="229"/>
      <c r="U700" s="229"/>
      <c r="V700" s="229"/>
      <c r="W700" s="229"/>
      <c r="X700" s="229"/>
      <c r="Y700" s="229"/>
      <c r="Z700" s="229"/>
      <c r="AA700" s="229"/>
      <c r="AB700" s="229"/>
      <c r="AC700" s="229"/>
      <c r="AD700" s="229"/>
      <c r="AE700" s="229"/>
      <c r="AF700" s="229"/>
      <c r="AG700" s="229"/>
      <c r="AH700" s="229"/>
      <c r="AI700" s="229"/>
    </row>
    <row r="701" spans="9:35">
      <c r="I701" s="229"/>
      <c r="J701" s="229"/>
      <c r="K701" s="229"/>
      <c r="L701" s="229"/>
      <c r="M701" s="229"/>
      <c r="N701" s="229"/>
      <c r="O701" s="229"/>
      <c r="P701" s="229"/>
      <c r="Q701" s="229"/>
      <c r="R701" s="229"/>
      <c r="S701" s="229"/>
      <c r="T701" s="229"/>
      <c r="U701" s="229"/>
      <c r="V701" s="229"/>
      <c r="W701" s="229"/>
      <c r="X701" s="229"/>
      <c r="Y701" s="229"/>
      <c r="Z701" s="229"/>
      <c r="AA701" s="229"/>
      <c r="AB701" s="229"/>
      <c r="AC701" s="229"/>
      <c r="AD701" s="229"/>
      <c r="AE701" s="229"/>
      <c r="AF701" s="229"/>
      <c r="AG701" s="229"/>
      <c r="AH701" s="229"/>
      <c r="AI701" s="229"/>
    </row>
    <row r="702" spans="9:35">
      <c r="I702" s="229"/>
      <c r="J702" s="229"/>
      <c r="K702" s="229"/>
      <c r="L702" s="229"/>
      <c r="M702" s="229"/>
      <c r="N702" s="229"/>
      <c r="O702" s="229"/>
      <c r="P702" s="229"/>
      <c r="Q702" s="229"/>
      <c r="R702" s="229"/>
      <c r="S702" s="229"/>
      <c r="T702" s="229"/>
      <c r="U702" s="229"/>
      <c r="V702" s="229"/>
      <c r="W702" s="229"/>
      <c r="X702" s="229"/>
      <c r="Y702" s="229"/>
      <c r="Z702" s="229"/>
      <c r="AA702" s="229"/>
      <c r="AB702" s="229"/>
      <c r="AC702" s="229"/>
      <c r="AD702" s="229"/>
      <c r="AE702" s="229"/>
      <c r="AF702" s="229"/>
      <c r="AG702" s="229"/>
      <c r="AH702" s="229"/>
      <c r="AI702" s="229"/>
    </row>
    <row r="703" spans="9:35">
      <c r="I703" s="229"/>
      <c r="J703" s="229"/>
      <c r="K703" s="229"/>
      <c r="L703" s="229"/>
      <c r="M703" s="229"/>
      <c r="N703" s="229"/>
      <c r="O703" s="229"/>
      <c r="P703" s="229"/>
      <c r="Q703" s="229"/>
      <c r="R703" s="229"/>
      <c r="S703" s="229"/>
      <c r="T703" s="229"/>
      <c r="U703" s="229"/>
      <c r="V703" s="229"/>
      <c r="W703" s="229"/>
      <c r="X703" s="229"/>
      <c r="Y703" s="229"/>
      <c r="Z703" s="229"/>
      <c r="AA703" s="229"/>
      <c r="AB703" s="229"/>
      <c r="AC703" s="229"/>
      <c r="AD703" s="229"/>
      <c r="AE703" s="229"/>
      <c r="AF703" s="229"/>
      <c r="AG703" s="229"/>
      <c r="AH703" s="229"/>
      <c r="AI703" s="229"/>
    </row>
    <row r="704" spans="9:35">
      <c r="I704" s="229"/>
      <c r="J704" s="229"/>
      <c r="K704" s="229"/>
      <c r="L704" s="229"/>
      <c r="M704" s="229"/>
      <c r="N704" s="229"/>
      <c r="O704" s="229"/>
      <c r="P704" s="229"/>
      <c r="Q704" s="229"/>
      <c r="R704" s="229"/>
      <c r="S704" s="229"/>
      <c r="T704" s="229"/>
      <c r="U704" s="229"/>
      <c r="V704" s="229"/>
      <c r="W704" s="229"/>
      <c r="X704" s="229"/>
      <c r="Y704" s="229"/>
      <c r="Z704" s="229"/>
      <c r="AA704" s="229"/>
      <c r="AB704" s="229"/>
      <c r="AC704" s="229"/>
      <c r="AD704" s="229"/>
      <c r="AE704" s="229"/>
      <c r="AF704" s="229"/>
      <c r="AG704" s="229"/>
      <c r="AH704" s="229"/>
      <c r="AI704" s="229"/>
    </row>
    <row r="705" spans="9:35">
      <c r="I705" s="229"/>
      <c r="J705" s="229"/>
      <c r="K705" s="229"/>
      <c r="L705" s="229"/>
      <c r="M705" s="229"/>
      <c r="N705" s="229"/>
      <c r="O705" s="229"/>
      <c r="P705" s="229"/>
      <c r="Q705" s="229"/>
      <c r="R705" s="229"/>
      <c r="S705" s="229"/>
      <c r="T705" s="229"/>
      <c r="U705" s="229"/>
      <c r="V705" s="229"/>
      <c r="W705" s="229"/>
      <c r="X705" s="229"/>
      <c r="Y705" s="229"/>
      <c r="Z705" s="229"/>
      <c r="AA705" s="229"/>
      <c r="AB705" s="229"/>
      <c r="AC705" s="229"/>
      <c r="AD705" s="229"/>
      <c r="AE705" s="229"/>
      <c r="AF705" s="229"/>
      <c r="AG705" s="229"/>
      <c r="AH705" s="229"/>
      <c r="AI705" s="229"/>
    </row>
    <row r="706" spans="9:35">
      <c r="I706" s="229"/>
      <c r="J706" s="229"/>
      <c r="K706" s="229"/>
      <c r="L706" s="229"/>
      <c r="M706" s="229"/>
      <c r="N706" s="229"/>
      <c r="O706" s="229"/>
      <c r="P706" s="229"/>
      <c r="Q706" s="229"/>
      <c r="R706" s="229"/>
      <c r="S706" s="229"/>
      <c r="T706" s="229"/>
      <c r="U706" s="229"/>
      <c r="V706" s="229"/>
      <c r="W706" s="229"/>
      <c r="X706" s="229"/>
      <c r="Y706" s="229"/>
      <c r="Z706" s="229"/>
      <c r="AA706" s="229"/>
      <c r="AB706" s="229"/>
      <c r="AC706" s="229"/>
      <c r="AD706" s="229"/>
      <c r="AE706" s="229"/>
      <c r="AF706" s="229"/>
      <c r="AG706" s="229"/>
      <c r="AH706" s="229"/>
      <c r="AI706" s="229"/>
    </row>
    <row r="707" spans="9:35">
      <c r="I707" s="229"/>
      <c r="J707" s="229"/>
      <c r="K707" s="229"/>
      <c r="L707" s="229"/>
      <c r="M707" s="229"/>
      <c r="N707" s="229"/>
      <c r="O707" s="229"/>
      <c r="P707" s="229"/>
      <c r="Q707" s="229"/>
      <c r="R707" s="229"/>
      <c r="S707" s="229"/>
      <c r="T707" s="229"/>
      <c r="U707" s="229"/>
      <c r="V707" s="229"/>
      <c r="W707" s="229"/>
      <c r="X707" s="229"/>
      <c r="Y707" s="229"/>
      <c r="Z707" s="229"/>
      <c r="AA707" s="229"/>
      <c r="AB707" s="229"/>
      <c r="AC707" s="229"/>
      <c r="AD707" s="229"/>
      <c r="AE707" s="229"/>
      <c r="AF707" s="229"/>
      <c r="AG707" s="229"/>
      <c r="AH707" s="229"/>
      <c r="AI707" s="229"/>
    </row>
    <row r="708" spans="9:35">
      <c r="I708" s="229"/>
      <c r="J708" s="229"/>
      <c r="K708" s="229"/>
      <c r="L708" s="229"/>
      <c r="M708" s="229"/>
      <c r="N708" s="229"/>
      <c r="O708" s="229"/>
      <c r="P708" s="229"/>
      <c r="Q708" s="229"/>
      <c r="R708" s="229"/>
      <c r="S708" s="229"/>
      <c r="T708" s="229"/>
      <c r="U708" s="229"/>
      <c r="V708" s="229"/>
      <c r="W708" s="229"/>
      <c r="X708" s="229"/>
      <c r="Y708" s="229"/>
      <c r="Z708" s="229"/>
      <c r="AA708" s="229"/>
      <c r="AB708" s="229"/>
      <c r="AC708" s="229"/>
      <c r="AD708" s="229"/>
      <c r="AE708" s="229"/>
      <c r="AF708" s="229"/>
      <c r="AG708" s="229"/>
      <c r="AH708" s="229"/>
      <c r="AI708" s="229"/>
    </row>
    <row r="709" spans="9:35">
      <c r="I709" s="229"/>
      <c r="J709" s="229"/>
      <c r="K709" s="229"/>
      <c r="L709" s="229"/>
      <c r="M709" s="229"/>
      <c r="N709" s="229"/>
      <c r="O709" s="229"/>
      <c r="P709" s="229"/>
      <c r="Q709" s="229"/>
      <c r="R709" s="229"/>
      <c r="S709" s="229"/>
      <c r="T709" s="229"/>
      <c r="U709" s="229"/>
      <c r="V709" s="229"/>
      <c r="W709" s="229"/>
      <c r="X709" s="229"/>
      <c r="Y709" s="229"/>
      <c r="Z709" s="229"/>
      <c r="AA709" s="229"/>
      <c r="AB709" s="229"/>
      <c r="AC709" s="229"/>
      <c r="AD709" s="229"/>
      <c r="AE709" s="229"/>
      <c r="AF709" s="229"/>
      <c r="AG709" s="229"/>
      <c r="AH709" s="229"/>
      <c r="AI709" s="229"/>
    </row>
    <row r="710" spans="9:35">
      <c r="I710" s="229"/>
      <c r="J710" s="229"/>
      <c r="K710" s="229"/>
      <c r="L710" s="229"/>
      <c r="M710" s="229"/>
      <c r="N710" s="229"/>
      <c r="O710" s="229"/>
      <c r="P710" s="229"/>
      <c r="Q710" s="229"/>
      <c r="R710" s="229"/>
      <c r="S710" s="229"/>
      <c r="T710" s="229"/>
      <c r="U710" s="229"/>
      <c r="V710" s="229"/>
      <c r="W710" s="229"/>
      <c r="X710" s="229"/>
      <c r="Y710" s="229"/>
      <c r="Z710" s="229"/>
      <c r="AA710" s="229"/>
      <c r="AB710" s="229"/>
      <c r="AC710" s="229"/>
      <c r="AD710" s="229"/>
      <c r="AE710" s="229"/>
      <c r="AF710" s="229"/>
      <c r="AG710" s="229"/>
      <c r="AH710" s="229"/>
      <c r="AI710" s="229"/>
    </row>
    <row r="711" spans="9:35">
      <c r="I711" s="229"/>
      <c r="J711" s="229"/>
      <c r="K711" s="229"/>
      <c r="L711" s="229"/>
      <c r="M711" s="229"/>
      <c r="N711" s="229"/>
      <c r="O711" s="229"/>
      <c r="P711" s="229"/>
      <c r="Q711" s="229"/>
      <c r="R711" s="229"/>
      <c r="S711" s="229"/>
      <c r="T711" s="229"/>
      <c r="U711" s="229"/>
      <c r="V711" s="229"/>
      <c r="W711" s="229"/>
      <c r="X711" s="229"/>
      <c r="Y711" s="229"/>
      <c r="Z711" s="229"/>
      <c r="AA711" s="229"/>
      <c r="AB711" s="229"/>
      <c r="AC711" s="229"/>
      <c r="AD711" s="229"/>
      <c r="AE711" s="229"/>
      <c r="AF711" s="229"/>
      <c r="AG711" s="229"/>
      <c r="AH711" s="229"/>
      <c r="AI711" s="229"/>
    </row>
    <row r="712" spans="9:35">
      <c r="I712" s="229"/>
      <c r="J712" s="229"/>
      <c r="K712" s="229"/>
      <c r="L712" s="229"/>
      <c r="M712" s="229"/>
      <c r="N712" s="229"/>
      <c r="O712" s="229"/>
      <c r="P712" s="229"/>
      <c r="Q712" s="229"/>
      <c r="R712" s="229"/>
      <c r="S712" s="229"/>
      <c r="T712" s="229"/>
      <c r="U712" s="229"/>
      <c r="V712" s="229"/>
      <c r="W712" s="229"/>
      <c r="X712" s="229"/>
      <c r="Y712" s="229"/>
      <c r="Z712" s="229"/>
      <c r="AA712" s="229"/>
      <c r="AB712" s="229"/>
      <c r="AC712" s="229"/>
      <c r="AD712" s="229"/>
      <c r="AE712" s="229"/>
      <c r="AF712" s="229"/>
      <c r="AG712" s="229"/>
      <c r="AH712" s="229"/>
      <c r="AI712" s="229"/>
    </row>
    <row r="713" spans="9:35">
      <c r="I713" s="229"/>
      <c r="J713" s="229"/>
      <c r="K713" s="229"/>
      <c r="L713" s="229"/>
      <c r="M713" s="229"/>
      <c r="N713" s="229"/>
      <c r="O713" s="229"/>
      <c r="P713" s="229"/>
      <c r="Q713" s="229"/>
      <c r="R713" s="229"/>
      <c r="S713" s="229"/>
      <c r="T713" s="229"/>
      <c r="U713" s="229"/>
      <c r="V713" s="229"/>
      <c r="W713" s="229"/>
      <c r="X713" s="229"/>
      <c r="Y713" s="229"/>
      <c r="Z713" s="229"/>
      <c r="AA713" s="229"/>
      <c r="AB713" s="229"/>
      <c r="AC713" s="229"/>
      <c r="AD713" s="229"/>
      <c r="AE713" s="229"/>
      <c r="AF713" s="229"/>
      <c r="AG713" s="229"/>
      <c r="AH713" s="229"/>
      <c r="AI713" s="229"/>
    </row>
    <row r="714" spans="9:35">
      <c r="I714" s="229"/>
      <c r="J714" s="229"/>
      <c r="K714" s="229"/>
      <c r="L714" s="229"/>
      <c r="M714" s="229"/>
      <c r="N714" s="229"/>
      <c r="O714" s="229"/>
      <c r="P714" s="229"/>
      <c r="Q714" s="229"/>
      <c r="R714" s="229"/>
      <c r="S714" s="229"/>
      <c r="T714" s="229"/>
      <c r="U714" s="229"/>
      <c r="V714" s="229"/>
      <c r="W714" s="229"/>
      <c r="X714" s="229"/>
      <c r="Y714" s="229"/>
      <c r="Z714" s="229"/>
      <c r="AA714" s="229"/>
      <c r="AB714" s="229"/>
      <c r="AC714" s="229"/>
      <c r="AD714" s="229"/>
      <c r="AE714" s="229"/>
      <c r="AF714" s="229"/>
      <c r="AG714" s="229"/>
      <c r="AH714" s="229"/>
      <c r="AI714" s="229"/>
    </row>
    <row r="715" spans="9:35">
      <c r="I715" s="229"/>
      <c r="J715" s="229"/>
      <c r="K715" s="229"/>
      <c r="L715" s="229"/>
      <c r="M715" s="229"/>
      <c r="N715" s="229"/>
      <c r="O715" s="229"/>
      <c r="P715" s="229"/>
      <c r="Q715" s="229"/>
      <c r="R715" s="229"/>
      <c r="S715" s="229"/>
      <c r="T715" s="229"/>
      <c r="U715" s="229"/>
      <c r="V715" s="229"/>
      <c r="W715" s="229"/>
      <c r="X715" s="229"/>
      <c r="Y715" s="229"/>
      <c r="Z715" s="229"/>
      <c r="AA715" s="229"/>
      <c r="AB715" s="229"/>
      <c r="AC715" s="229"/>
      <c r="AD715" s="229"/>
      <c r="AE715" s="229"/>
      <c r="AF715" s="229"/>
      <c r="AG715" s="229"/>
      <c r="AH715" s="229"/>
      <c r="AI715" s="229"/>
    </row>
    <row r="716" spans="9:35">
      <c r="I716" s="229"/>
      <c r="J716" s="229"/>
      <c r="K716" s="229"/>
      <c r="L716" s="229"/>
      <c r="M716" s="229"/>
      <c r="N716" s="229"/>
      <c r="O716" s="229"/>
      <c r="P716" s="229"/>
      <c r="Q716" s="229"/>
      <c r="R716" s="229"/>
      <c r="S716" s="229"/>
      <c r="T716" s="229"/>
      <c r="U716" s="229"/>
      <c r="V716" s="229"/>
      <c r="W716" s="229"/>
      <c r="X716" s="229"/>
      <c r="Y716" s="229"/>
      <c r="Z716" s="229"/>
      <c r="AA716" s="229"/>
      <c r="AB716" s="229"/>
      <c r="AC716" s="229"/>
      <c r="AD716" s="229"/>
      <c r="AE716" s="229"/>
      <c r="AF716" s="229"/>
      <c r="AG716" s="229"/>
      <c r="AH716" s="229"/>
      <c r="AI716" s="229"/>
    </row>
    <row r="717" spans="9:35">
      <c r="I717" s="229"/>
      <c r="J717" s="229"/>
      <c r="K717" s="229"/>
      <c r="L717" s="229"/>
      <c r="M717" s="229"/>
      <c r="N717" s="229"/>
      <c r="O717" s="229"/>
      <c r="P717" s="229"/>
      <c r="Q717" s="229"/>
      <c r="R717" s="229"/>
      <c r="S717" s="229"/>
      <c r="T717" s="229"/>
      <c r="U717" s="229"/>
      <c r="V717" s="229"/>
      <c r="W717" s="229"/>
      <c r="X717" s="229"/>
      <c r="Y717" s="229"/>
      <c r="Z717" s="229"/>
      <c r="AA717" s="229"/>
      <c r="AB717" s="229"/>
      <c r="AC717" s="229"/>
      <c r="AD717" s="229"/>
      <c r="AE717" s="229"/>
      <c r="AF717" s="229"/>
      <c r="AG717" s="229"/>
      <c r="AH717" s="229"/>
      <c r="AI717" s="229"/>
    </row>
    <row r="718" spans="9:35">
      <c r="I718" s="229"/>
      <c r="J718" s="229"/>
      <c r="K718" s="229"/>
      <c r="L718" s="229"/>
      <c r="M718" s="229"/>
      <c r="N718" s="229"/>
      <c r="O718" s="229"/>
      <c r="P718" s="229"/>
      <c r="Q718" s="229"/>
      <c r="R718" s="229"/>
      <c r="S718" s="229"/>
      <c r="T718" s="229"/>
      <c r="U718" s="229"/>
      <c r="V718" s="229"/>
      <c r="W718" s="229"/>
      <c r="X718" s="229"/>
      <c r="Y718" s="229"/>
      <c r="Z718" s="229"/>
      <c r="AA718" s="229"/>
      <c r="AB718" s="229"/>
      <c r="AC718" s="229"/>
      <c r="AD718" s="229"/>
      <c r="AE718" s="229"/>
      <c r="AF718" s="229"/>
      <c r="AG718" s="229"/>
      <c r="AH718" s="229"/>
      <c r="AI718" s="229"/>
    </row>
    <row r="719" spans="9:35">
      <c r="I719" s="229"/>
      <c r="J719" s="229"/>
      <c r="K719" s="229"/>
      <c r="L719" s="229"/>
      <c r="M719" s="229"/>
      <c r="N719" s="229"/>
      <c r="O719" s="229"/>
      <c r="P719" s="229"/>
      <c r="Q719" s="229"/>
      <c r="R719" s="229"/>
      <c r="S719" s="229"/>
      <c r="T719" s="229"/>
      <c r="U719" s="229"/>
      <c r="V719" s="229"/>
      <c r="W719" s="229"/>
      <c r="X719" s="229"/>
      <c r="Y719" s="229"/>
      <c r="Z719" s="229"/>
      <c r="AA719" s="229"/>
      <c r="AB719" s="229"/>
      <c r="AC719" s="229"/>
      <c r="AD719" s="229"/>
      <c r="AE719" s="229"/>
      <c r="AF719" s="229"/>
      <c r="AG719" s="229"/>
      <c r="AH719" s="229"/>
      <c r="AI719" s="229"/>
    </row>
    <row r="720" spans="9:35">
      <c r="I720" s="229"/>
      <c r="J720" s="229"/>
      <c r="K720" s="229"/>
      <c r="L720" s="229"/>
      <c r="M720" s="229"/>
      <c r="N720" s="229"/>
      <c r="O720" s="229"/>
      <c r="P720" s="229"/>
      <c r="Q720" s="229"/>
      <c r="R720" s="229"/>
      <c r="S720" s="229"/>
      <c r="T720" s="229"/>
      <c r="U720" s="229"/>
      <c r="V720" s="229"/>
      <c r="W720" s="229"/>
      <c r="X720" s="229"/>
      <c r="Y720" s="229"/>
      <c r="Z720" s="229"/>
      <c r="AA720" s="229"/>
      <c r="AB720" s="229"/>
      <c r="AC720" s="229"/>
      <c r="AD720" s="229"/>
      <c r="AE720" s="229"/>
      <c r="AF720" s="229"/>
      <c r="AG720" s="229"/>
      <c r="AH720" s="229"/>
      <c r="AI720" s="229"/>
    </row>
    <row r="721" spans="9:35">
      <c r="I721" s="229"/>
      <c r="J721" s="229"/>
      <c r="K721" s="229"/>
      <c r="L721" s="229"/>
      <c r="M721" s="229"/>
      <c r="N721" s="229"/>
      <c r="O721" s="229"/>
      <c r="P721" s="229"/>
      <c r="Q721" s="229"/>
      <c r="R721" s="229"/>
      <c r="S721" s="229"/>
      <c r="T721" s="229"/>
      <c r="U721" s="229"/>
      <c r="V721" s="229"/>
      <c r="W721" s="229"/>
      <c r="X721" s="229"/>
      <c r="Y721" s="229"/>
      <c r="Z721" s="229"/>
      <c r="AA721" s="229"/>
      <c r="AB721" s="229"/>
      <c r="AC721" s="229"/>
      <c r="AD721" s="229"/>
      <c r="AE721" s="229"/>
      <c r="AF721" s="229"/>
      <c r="AG721" s="229"/>
      <c r="AH721" s="229"/>
      <c r="AI721" s="229"/>
    </row>
    <row r="722" spans="9:35">
      <c r="I722" s="229"/>
      <c r="J722" s="229"/>
      <c r="K722" s="229"/>
      <c r="L722" s="229"/>
      <c r="M722" s="229"/>
      <c r="N722" s="229"/>
      <c r="O722" s="229"/>
      <c r="P722" s="229"/>
      <c r="Q722" s="229"/>
      <c r="R722" s="229"/>
      <c r="S722" s="229"/>
      <c r="T722" s="229"/>
      <c r="U722" s="229"/>
      <c r="V722" s="229"/>
      <c r="W722" s="229"/>
      <c r="X722" s="229"/>
      <c r="Y722" s="229"/>
      <c r="Z722" s="229"/>
      <c r="AA722" s="229"/>
      <c r="AB722" s="229"/>
      <c r="AC722" s="229"/>
      <c r="AD722" s="229"/>
      <c r="AE722" s="229"/>
      <c r="AF722" s="229"/>
      <c r="AG722" s="229"/>
      <c r="AH722" s="229"/>
      <c r="AI722" s="229"/>
    </row>
    <row r="723" spans="9:35">
      <c r="I723" s="229"/>
      <c r="J723" s="229"/>
      <c r="K723" s="229"/>
      <c r="L723" s="229"/>
      <c r="M723" s="229"/>
      <c r="N723" s="229"/>
      <c r="O723" s="229"/>
      <c r="P723" s="229"/>
      <c r="Q723" s="229"/>
      <c r="R723" s="229"/>
      <c r="S723" s="229"/>
      <c r="T723" s="229"/>
      <c r="U723" s="229"/>
      <c r="V723" s="229"/>
      <c r="W723" s="229"/>
      <c r="X723" s="229"/>
      <c r="Y723" s="229"/>
      <c r="Z723" s="229"/>
      <c r="AA723" s="229"/>
      <c r="AB723" s="229"/>
      <c r="AC723" s="229"/>
      <c r="AD723" s="229"/>
      <c r="AE723" s="229"/>
      <c r="AF723" s="229"/>
      <c r="AG723" s="229"/>
      <c r="AH723" s="229"/>
      <c r="AI723" s="229"/>
    </row>
    <row r="724" spans="9:35">
      <c r="I724" s="229"/>
      <c r="J724" s="229"/>
      <c r="K724" s="229"/>
      <c r="L724" s="229"/>
      <c r="M724" s="229"/>
      <c r="N724" s="229"/>
      <c r="O724" s="229"/>
      <c r="P724" s="229"/>
      <c r="Q724" s="229"/>
      <c r="R724" s="229"/>
      <c r="S724" s="229"/>
      <c r="T724" s="229"/>
      <c r="U724" s="229"/>
      <c r="V724" s="229"/>
      <c r="W724" s="229"/>
      <c r="X724" s="229"/>
      <c r="Y724" s="229"/>
      <c r="Z724" s="229"/>
      <c r="AA724" s="229"/>
      <c r="AB724" s="229"/>
      <c r="AC724" s="229"/>
      <c r="AD724" s="229"/>
      <c r="AE724" s="229"/>
      <c r="AF724" s="229"/>
      <c r="AG724" s="229"/>
      <c r="AH724" s="229"/>
      <c r="AI724" s="229"/>
    </row>
    <row r="725" spans="9:35">
      <c r="I725" s="229"/>
      <c r="J725" s="229"/>
      <c r="K725" s="229"/>
      <c r="L725" s="229"/>
      <c r="M725" s="229"/>
      <c r="N725" s="229"/>
      <c r="O725" s="229"/>
      <c r="P725" s="229"/>
      <c r="Q725" s="229"/>
      <c r="R725" s="229"/>
      <c r="S725" s="229"/>
      <c r="T725" s="229"/>
      <c r="U725" s="229"/>
      <c r="V725" s="229"/>
      <c r="W725" s="229"/>
      <c r="X725" s="229"/>
      <c r="Y725" s="229"/>
      <c r="Z725" s="229"/>
      <c r="AA725" s="229"/>
      <c r="AB725" s="229"/>
      <c r="AC725" s="229"/>
      <c r="AD725" s="229"/>
      <c r="AE725" s="229"/>
      <c r="AF725" s="229"/>
      <c r="AG725" s="229"/>
      <c r="AH725" s="229"/>
      <c r="AI725" s="229"/>
    </row>
    <row r="726" spans="9:35">
      <c r="I726" s="229"/>
      <c r="J726" s="229"/>
      <c r="K726" s="229"/>
      <c r="L726" s="229"/>
      <c r="M726" s="229"/>
      <c r="N726" s="229"/>
      <c r="O726" s="229"/>
      <c r="P726" s="229"/>
      <c r="Q726" s="229"/>
      <c r="R726" s="229"/>
      <c r="S726" s="229"/>
      <c r="T726" s="229"/>
      <c r="U726" s="229"/>
      <c r="V726" s="229"/>
      <c r="W726" s="229"/>
      <c r="X726" s="229"/>
      <c r="Y726" s="229"/>
      <c r="Z726" s="229"/>
      <c r="AA726" s="229"/>
      <c r="AB726" s="229"/>
      <c r="AC726" s="229"/>
      <c r="AD726" s="229"/>
      <c r="AE726" s="229"/>
      <c r="AF726" s="229"/>
      <c r="AG726" s="229"/>
      <c r="AH726" s="229"/>
      <c r="AI726" s="229"/>
    </row>
    <row r="727" spans="9:35">
      <c r="I727" s="229"/>
      <c r="J727" s="229"/>
      <c r="K727" s="229"/>
      <c r="L727" s="229"/>
      <c r="M727" s="229"/>
      <c r="N727" s="229"/>
      <c r="O727" s="229"/>
      <c r="P727" s="229"/>
      <c r="Q727" s="229"/>
      <c r="R727" s="229"/>
      <c r="S727" s="229"/>
      <c r="T727" s="229"/>
      <c r="U727" s="229"/>
      <c r="V727" s="229"/>
      <c r="W727" s="229"/>
      <c r="X727" s="229"/>
      <c r="Y727" s="229"/>
      <c r="Z727" s="229"/>
      <c r="AA727" s="229"/>
      <c r="AB727" s="229"/>
      <c r="AC727" s="229"/>
      <c r="AD727" s="229"/>
      <c r="AE727" s="229"/>
      <c r="AF727" s="229"/>
      <c r="AG727" s="229"/>
      <c r="AH727" s="229"/>
      <c r="AI727" s="229"/>
    </row>
    <row r="728" spans="9:35">
      <c r="I728" s="229"/>
      <c r="J728" s="229"/>
      <c r="K728" s="229"/>
      <c r="L728" s="229"/>
      <c r="M728" s="229"/>
      <c r="N728" s="229"/>
      <c r="O728" s="229"/>
      <c r="P728" s="229"/>
      <c r="Q728" s="229"/>
      <c r="R728" s="229"/>
      <c r="S728" s="229"/>
      <c r="T728" s="229"/>
      <c r="U728" s="229"/>
      <c r="V728" s="229"/>
      <c r="W728" s="229"/>
      <c r="X728" s="229"/>
      <c r="Y728" s="229"/>
      <c r="Z728" s="229"/>
      <c r="AA728" s="229"/>
      <c r="AB728" s="229"/>
      <c r="AC728" s="229"/>
      <c r="AD728" s="229"/>
      <c r="AE728" s="229"/>
      <c r="AF728" s="229"/>
      <c r="AG728" s="229"/>
      <c r="AH728" s="229"/>
      <c r="AI728" s="229"/>
    </row>
    <row r="729" spans="9:35">
      <c r="I729" s="229"/>
      <c r="J729" s="229"/>
      <c r="K729" s="229"/>
      <c r="L729" s="229"/>
      <c r="M729" s="229"/>
      <c r="N729" s="229"/>
      <c r="O729" s="229"/>
      <c r="P729" s="229"/>
      <c r="Q729" s="229"/>
      <c r="R729" s="229"/>
      <c r="S729" s="229"/>
      <c r="T729" s="229"/>
      <c r="U729" s="229"/>
      <c r="V729" s="229"/>
      <c r="W729" s="229"/>
      <c r="X729" s="229"/>
      <c r="Y729" s="229"/>
      <c r="Z729" s="229"/>
      <c r="AA729" s="229"/>
      <c r="AB729" s="229"/>
      <c r="AC729" s="229"/>
      <c r="AD729" s="229"/>
      <c r="AE729" s="229"/>
      <c r="AF729" s="229"/>
      <c r="AG729" s="229"/>
      <c r="AH729" s="229"/>
      <c r="AI729" s="229"/>
    </row>
    <row r="730" spans="9:35">
      <c r="I730" s="229"/>
      <c r="J730" s="229"/>
      <c r="K730" s="229"/>
      <c r="L730" s="229"/>
      <c r="M730" s="229"/>
      <c r="N730" s="229"/>
      <c r="O730" s="229"/>
      <c r="P730" s="229"/>
      <c r="Q730" s="229"/>
      <c r="R730" s="229"/>
      <c r="S730" s="229"/>
      <c r="T730" s="229"/>
      <c r="U730" s="229"/>
      <c r="V730" s="229"/>
      <c r="W730" s="229"/>
      <c r="X730" s="229"/>
      <c r="Y730" s="229"/>
      <c r="Z730" s="229"/>
      <c r="AA730" s="229"/>
      <c r="AB730" s="229"/>
      <c r="AC730" s="229"/>
      <c r="AD730" s="229"/>
      <c r="AE730" s="229"/>
      <c r="AF730" s="229"/>
      <c r="AG730" s="229"/>
      <c r="AH730" s="229"/>
      <c r="AI730" s="229"/>
    </row>
    <row r="731" spans="9:35">
      <c r="I731" s="229"/>
      <c r="J731" s="229"/>
      <c r="K731" s="229"/>
      <c r="L731" s="229"/>
      <c r="M731" s="229"/>
      <c r="N731" s="229"/>
      <c r="O731" s="229"/>
      <c r="P731" s="229"/>
      <c r="Q731" s="229"/>
      <c r="R731" s="229"/>
      <c r="S731" s="229"/>
      <c r="T731" s="229"/>
      <c r="U731" s="229"/>
      <c r="V731" s="229"/>
      <c r="W731" s="229"/>
      <c r="X731" s="229"/>
      <c r="Y731" s="229"/>
      <c r="Z731" s="229"/>
      <c r="AA731" s="229"/>
      <c r="AB731" s="229"/>
      <c r="AC731" s="229"/>
      <c r="AD731" s="229"/>
      <c r="AE731" s="229"/>
      <c r="AF731" s="229"/>
      <c r="AG731" s="229"/>
      <c r="AH731" s="229"/>
      <c r="AI731" s="229"/>
    </row>
    <row r="732" spans="9:35">
      <c r="I732" s="229"/>
      <c r="J732" s="229"/>
      <c r="K732" s="229"/>
      <c r="L732" s="229"/>
      <c r="M732" s="229"/>
      <c r="N732" s="229"/>
      <c r="O732" s="229"/>
      <c r="P732" s="229"/>
      <c r="Q732" s="229"/>
      <c r="R732" s="229"/>
      <c r="S732" s="229"/>
      <c r="T732" s="229"/>
      <c r="U732" s="229"/>
      <c r="V732" s="229"/>
      <c r="W732" s="229"/>
      <c r="X732" s="229"/>
      <c r="Y732" s="229"/>
      <c r="Z732" s="229"/>
      <c r="AA732" s="229"/>
      <c r="AB732" s="229"/>
      <c r="AC732" s="229"/>
      <c r="AD732" s="229"/>
      <c r="AE732" s="229"/>
      <c r="AF732" s="229"/>
      <c r="AG732" s="229"/>
      <c r="AH732" s="229"/>
      <c r="AI732" s="229"/>
    </row>
    <row r="733" spans="9:35">
      <c r="I733" s="229"/>
      <c r="J733" s="229"/>
      <c r="K733" s="229"/>
      <c r="L733" s="229"/>
      <c r="M733" s="229"/>
      <c r="N733" s="229"/>
      <c r="O733" s="229"/>
      <c r="P733" s="229"/>
      <c r="Q733" s="229"/>
      <c r="R733" s="229"/>
      <c r="S733" s="229"/>
      <c r="T733" s="229"/>
      <c r="U733" s="229"/>
      <c r="V733" s="229"/>
      <c r="W733" s="229"/>
      <c r="X733" s="229"/>
      <c r="Y733" s="229"/>
      <c r="Z733" s="229"/>
      <c r="AA733" s="229"/>
      <c r="AB733" s="229"/>
      <c r="AC733" s="229"/>
      <c r="AD733" s="229"/>
      <c r="AE733" s="229"/>
      <c r="AF733" s="229"/>
      <c r="AG733" s="229"/>
      <c r="AH733" s="229"/>
      <c r="AI733" s="229"/>
    </row>
    <row r="734" spans="9:35">
      <c r="I734" s="229"/>
      <c r="J734" s="229"/>
      <c r="K734" s="229"/>
      <c r="L734" s="229"/>
      <c r="M734" s="229"/>
      <c r="N734" s="229"/>
      <c r="O734" s="229"/>
      <c r="P734" s="229"/>
      <c r="Q734" s="229"/>
      <c r="R734" s="229"/>
      <c r="S734" s="229"/>
      <c r="T734" s="229"/>
      <c r="U734" s="229"/>
      <c r="V734" s="229"/>
      <c r="W734" s="229"/>
      <c r="X734" s="229"/>
      <c r="Y734" s="229"/>
      <c r="Z734" s="229"/>
      <c r="AA734" s="229"/>
      <c r="AB734" s="229"/>
      <c r="AC734" s="229"/>
      <c r="AD734" s="229"/>
      <c r="AE734" s="229"/>
      <c r="AF734" s="229"/>
      <c r="AG734" s="229"/>
      <c r="AH734" s="229"/>
      <c r="AI734" s="229"/>
    </row>
    <row r="735" spans="9:35">
      <c r="I735" s="229"/>
      <c r="J735" s="229"/>
      <c r="K735" s="229"/>
      <c r="L735" s="229"/>
      <c r="M735" s="229"/>
      <c r="N735" s="229"/>
      <c r="O735" s="229"/>
      <c r="P735" s="229"/>
      <c r="Q735" s="229"/>
      <c r="R735" s="229"/>
      <c r="S735" s="229"/>
      <c r="T735" s="229"/>
      <c r="U735" s="229"/>
      <c r="V735" s="229"/>
      <c r="W735" s="229"/>
      <c r="X735" s="229"/>
      <c r="Y735" s="229"/>
      <c r="Z735" s="229"/>
      <c r="AA735" s="229"/>
      <c r="AB735" s="229"/>
      <c r="AC735" s="229"/>
      <c r="AD735" s="229"/>
      <c r="AE735" s="229"/>
      <c r="AF735" s="229"/>
      <c r="AG735" s="229"/>
      <c r="AH735" s="229"/>
      <c r="AI735" s="229"/>
    </row>
    <row r="736" spans="9:35">
      <c r="I736" s="229"/>
      <c r="J736" s="229"/>
      <c r="K736" s="229"/>
      <c r="L736" s="229"/>
      <c r="M736" s="229"/>
      <c r="N736" s="229"/>
      <c r="O736" s="229"/>
      <c r="P736" s="229"/>
      <c r="Q736" s="229"/>
      <c r="R736" s="229"/>
      <c r="S736" s="229"/>
      <c r="T736" s="229"/>
      <c r="U736" s="229"/>
      <c r="V736" s="229"/>
      <c r="W736" s="229"/>
      <c r="X736" s="229"/>
      <c r="Y736" s="229"/>
      <c r="Z736" s="229"/>
      <c r="AA736" s="229"/>
      <c r="AB736" s="229"/>
      <c r="AC736" s="229"/>
      <c r="AD736" s="229"/>
      <c r="AE736" s="229"/>
      <c r="AF736" s="229"/>
      <c r="AG736" s="229"/>
      <c r="AH736" s="229"/>
      <c r="AI736" s="229"/>
    </row>
    <row r="737" spans="9:35">
      <c r="I737" s="229"/>
      <c r="J737" s="229"/>
      <c r="K737" s="229"/>
      <c r="L737" s="229"/>
      <c r="M737" s="229"/>
      <c r="N737" s="229"/>
      <c r="O737" s="229"/>
      <c r="P737" s="229"/>
      <c r="Q737" s="229"/>
      <c r="R737" s="229"/>
      <c r="S737" s="229"/>
      <c r="T737" s="229"/>
      <c r="U737" s="229"/>
      <c r="V737" s="229"/>
      <c r="W737" s="229"/>
      <c r="X737" s="229"/>
      <c r="Y737" s="229"/>
      <c r="Z737" s="229"/>
      <c r="AA737" s="229"/>
      <c r="AB737" s="229"/>
      <c r="AC737" s="229"/>
      <c r="AD737" s="229"/>
      <c r="AE737" s="229"/>
      <c r="AF737" s="229"/>
      <c r="AG737" s="229"/>
      <c r="AH737" s="229"/>
      <c r="AI737" s="229"/>
    </row>
    <row r="738" spans="9:35">
      <c r="I738" s="229"/>
      <c r="J738" s="229"/>
      <c r="K738" s="229"/>
      <c r="L738" s="229"/>
      <c r="M738" s="229"/>
      <c r="N738" s="229"/>
      <c r="O738" s="229"/>
      <c r="P738" s="229"/>
      <c r="Q738" s="229"/>
      <c r="R738" s="229"/>
      <c r="S738" s="229"/>
      <c r="T738" s="229"/>
      <c r="U738" s="229"/>
      <c r="V738" s="229"/>
      <c r="W738" s="229"/>
      <c r="X738" s="229"/>
      <c r="Y738" s="229"/>
      <c r="Z738" s="229"/>
      <c r="AA738" s="229"/>
      <c r="AB738" s="229"/>
      <c r="AC738" s="229"/>
      <c r="AD738" s="229"/>
      <c r="AE738" s="229"/>
      <c r="AF738" s="229"/>
      <c r="AG738" s="229"/>
      <c r="AH738" s="229"/>
      <c r="AI738" s="229"/>
    </row>
    <row r="739" spans="9:35">
      <c r="I739" s="229"/>
      <c r="J739" s="229"/>
      <c r="K739" s="229"/>
      <c r="L739" s="229"/>
      <c r="M739" s="229"/>
      <c r="N739" s="229"/>
      <c r="O739" s="229"/>
      <c r="P739" s="229"/>
      <c r="Q739" s="229"/>
      <c r="R739" s="229"/>
      <c r="S739" s="229"/>
      <c r="T739" s="229"/>
      <c r="U739" s="229"/>
      <c r="V739" s="229"/>
      <c r="W739" s="229"/>
      <c r="X739" s="229"/>
      <c r="Y739" s="229"/>
      <c r="Z739" s="229"/>
      <c r="AA739" s="229"/>
      <c r="AB739" s="229"/>
      <c r="AC739" s="229"/>
      <c r="AD739" s="229"/>
      <c r="AE739" s="229"/>
      <c r="AF739" s="229"/>
      <c r="AG739" s="229"/>
      <c r="AH739" s="229"/>
      <c r="AI739" s="229"/>
    </row>
    <row r="740" spans="9:35">
      <c r="I740" s="229"/>
      <c r="J740" s="229"/>
      <c r="K740" s="229"/>
      <c r="L740" s="229"/>
      <c r="M740" s="229"/>
      <c r="N740" s="229"/>
      <c r="O740" s="229"/>
      <c r="P740" s="229"/>
      <c r="Q740" s="229"/>
      <c r="R740" s="229"/>
      <c r="S740" s="229"/>
      <c r="T740" s="229"/>
      <c r="U740" s="229"/>
      <c r="V740" s="229"/>
      <c r="W740" s="229"/>
      <c r="X740" s="229"/>
      <c r="Y740" s="229"/>
      <c r="Z740" s="229"/>
      <c r="AA740" s="229"/>
      <c r="AB740" s="229"/>
      <c r="AC740" s="229"/>
      <c r="AD740" s="229"/>
      <c r="AE740" s="229"/>
      <c r="AF740" s="229"/>
      <c r="AG740" s="229"/>
      <c r="AH740" s="229"/>
      <c r="AI740" s="229"/>
    </row>
    <row r="741" spans="9:35">
      <c r="I741" s="229"/>
      <c r="J741" s="229"/>
      <c r="K741" s="229"/>
      <c r="L741" s="229"/>
      <c r="M741" s="229"/>
      <c r="N741" s="229"/>
      <c r="O741" s="229"/>
      <c r="P741" s="229"/>
      <c r="Q741" s="229"/>
      <c r="R741" s="229"/>
      <c r="S741" s="229"/>
      <c r="T741" s="229"/>
      <c r="U741" s="229"/>
      <c r="V741" s="229"/>
      <c r="W741" s="229"/>
      <c r="X741" s="229"/>
      <c r="Y741" s="229"/>
      <c r="Z741" s="229"/>
      <c r="AA741" s="229"/>
      <c r="AB741" s="229"/>
      <c r="AC741" s="229"/>
      <c r="AD741" s="229"/>
      <c r="AE741" s="229"/>
      <c r="AF741" s="229"/>
      <c r="AG741" s="229"/>
      <c r="AH741" s="229"/>
      <c r="AI741" s="229"/>
    </row>
    <row r="742" spans="9:35">
      <c r="I742" s="229"/>
      <c r="J742" s="229"/>
      <c r="K742" s="229"/>
      <c r="L742" s="229"/>
      <c r="M742" s="229"/>
      <c r="N742" s="229"/>
      <c r="O742" s="229"/>
      <c r="P742" s="229"/>
      <c r="Q742" s="229"/>
      <c r="R742" s="229"/>
      <c r="S742" s="229"/>
      <c r="T742" s="229"/>
      <c r="U742" s="229"/>
      <c r="V742" s="229"/>
      <c r="W742" s="229"/>
      <c r="X742" s="229"/>
      <c r="Y742" s="229"/>
      <c r="Z742" s="229"/>
      <c r="AA742" s="229"/>
      <c r="AB742" s="229"/>
      <c r="AC742" s="229"/>
      <c r="AD742" s="229"/>
      <c r="AE742" s="229"/>
      <c r="AF742" s="229"/>
      <c r="AG742" s="229"/>
      <c r="AH742" s="229"/>
      <c r="AI742" s="229"/>
    </row>
    <row r="743" spans="9:35">
      <c r="I743" s="229"/>
      <c r="J743" s="229"/>
      <c r="K743" s="229"/>
      <c r="L743" s="229"/>
      <c r="M743" s="229"/>
      <c r="N743" s="229"/>
      <c r="O743" s="229"/>
      <c r="P743" s="229"/>
      <c r="Q743" s="229"/>
      <c r="R743" s="229"/>
      <c r="S743" s="229"/>
      <c r="T743" s="229"/>
      <c r="U743" s="229"/>
      <c r="V743" s="229"/>
      <c r="W743" s="229"/>
      <c r="X743" s="229"/>
      <c r="Y743" s="229"/>
      <c r="Z743" s="229"/>
      <c r="AA743" s="229"/>
      <c r="AB743" s="229"/>
      <c r="AC743" s="229"/>
      <c r="AD743" s="229"/>
      <c r="AE743" s="229"/>
      <c r="AF743" s="229"/>
      <c r="AG743" s="229"/>
      <c r="AH743" s="229"/>
      <c r="AI743" s="229"/>
    </row>
    <row r="744" spans="9:35">
      <c r="I744" s="229"/>
      <c r="J744" s="229"/>
      <c r="K744" s="229"/>
      <c r="L744" s="229"/>
      <c r="M744" s="229"/>
      <c r="N744" s="229"/>
      <c r="O744" s="229"/>
      <c r="P744" s="229"/>
      <c r="Q744" s="229"/>
      <c r="R744" s="229"/>
      <c r="S744" s="229"/>
      <c r="T744" s="229"/>
      <c r="U744" s="229"/>
      <c r="V744" s="229"/>
      <c r="W744" s="229"/>
      <c r="X744" s="229"/>
      <c r="Y744" s="229"/>
      <c r="Z744" s="229"/>
      <c r="AA744" s="229"/>
      <c r="AB744" s="229"/>
      <c r="AC744" s="229"/>
      <c r="AD744" s="229"/>
      <c r="AE744" s="229"/>
      <c r="AF744" s="229"/>
      <c r="AG744" s="229"/>
      <c r="AH744" s="229"/>
      <c r="AI744" s="229"/>
    </row>
    <row r="745" spans="9:35">
      <c r="I745" s="229"/>
      <c r="J745" s="229"/>
      <c r="K745" s="229"/>
      <c r="L745" s="229"/>
      <c r="M745" s="229"/>
      <c r="N745" s="229"/>
      <c r="O745" s="229"/>
      <c r="P745" s="229"/>
      <c r="Q745" s="229"/>
      <c r="R745" s="229"/>
      <c r="S745" s="229"/>
      <c r="T745" s="229"/>
      <c r="U745" s="229"/>
      <c r="V745" s="229"/>
      <c r="W745" s="229"/>
      <c r="X745" s="229"/>
      <c r="Y745" s="229"/>
      <c r="Z745" s="229"/>
      <c r="AA745" s="229"/>
      <c r="AB745" s="229"/>
      <c r="AC745" s="229"/>
      <c r="AD745" s="229"/>
      <c r="AE745" s="229"/>
      <c r="AF745" s="229"/>
      <c r="AG745" s="229"/>
      <c r="AH745" s="229"/>
      <c r="AI745" s="229"/>
    </row>
    <row r="746" spans="9:35">
      <c r="I746" s="229"/>
      <c r="J746" s="229"/>
      <c r="K746" s="229"/>
      <c r="L746" s="229"/>
      <c r="M746" s="229"/>
      <c r="N746" s="229"/>
      <c r="O746" s="229"/>
      <c r="P746" s="229"/>
      <c r="Q746" s="229"/>
      <c r="R746" s="229"/>
      <c r="S746" s="229"/>
      <c r="T746" s="229"/>
      <c r="U746" s="229"/>
      <c r="V746" s="229"/>
      <c r="W746" s="229"/>
      <c r="X746" s="229"/>
      <c r="Y746" s="229"/>
      <c r="Z746" s="229"/>
      <c r="AA746" s="229"/>
      <c r="AB746" s="229"/>
      <c r="AC746" s="229"/>
      <c r="AD746" s="229"/>
      <c r="AE746" s="229"/>
      <c r="AF746" s="229"/>
      <c r="AG746" s="229"/>
      <c r="AH746" s="229"/>
      <c r="AI746" s="229"/>
    </row>
    <row r="747" spans="9:35">
      <c r="I747" s="229"/>
      <c r="J747" s="229"/>
      <c r="K747" s="229"/>
      <c r="L747" s="229"/>
      <c r="M747" s="229"/>
      <c r="N747" s="229"/>
      <c r="O747" s="229"/>
      <c r="P747" s="229"/>
      <c r="Q747" s="229"/>
      <c r="R747" s="229"/>
      <c r="S747" s="229"/>
      <c r="T747" s="229"/>
      <c r="U747" s="229"/>
      <c r="V747" s="229"/>
      <c r="W747" s="229"/>
      <c r="X747" s="229"/>
      <c r="Y747" s="229"/>
      <c r="Z747" s="229"/>
      <c r="AA747" s="229"/>
      <c r="AB747" s="229"/>
      <c r="AC747" s="229"/>
      <c r="AD747" s="229"/>
      <c r="AE747" s="229"/>
      <c r="AF747" s="229"/>
      <c r="AG747" s="229"/>
      <c r="AH747" s="229"/>
      <c r="AI747" s="229"/>
    </row>
    <row r="748" spans="9:35">
      <c r="I748" s="229"/>
      <c r="J748" s="229"/>
      <c r="K748" s="229"/>
      <c r="L748" s="229"/>
      <c r="M748" s="229"/>
      <c r="N748" s="229"/>
      <c r="O748" s="229"/>
      <c r="P748" s="229"/>
      <c r="Q748" s="229"/>
      <c r="R748" s="229"/>
      <c r="S748" s="229"/>
      <c r="T748" s="229"/>
      <c r="U748" s="229"/>
      <c r="V748" s="229"/>
      <c r="W748" s="229"/>
      <c r="X748" s="229"/>
      <c r="Y748" s="229"/>
      <c r="Z748" s="229"/>
      <c r="AA748" s="229"/>
      <c r="AB748" s="229"/>
      <c r="AC748" s="229"/>
      <c r="AD748" s="229"/>
      <c r="AE748" s="229"/>
      <c r="AF748" s="229"/>
      <c r="AG748" s="229"/>
      <c r="AH748" s="229"/>
      <c r="AI748" s="229"/>
    </row>
    <row r="749" spans="9:35">
      <c r="I749" s="229"/>
      <c r="J749" s="229"/>
      <c r="K749" s="229"/>
      <c r="L749" s="229"/>
      <c r="M749" s="229"/>
      <c r="N749" s="229"/>
      <c r="O749" s="229"/>
      <c r="P749" s="229"/>
      <c r="Q749" s="229"/>
      <c r="R749" s="229"/>
      <c r="S749" s="229"/>
      <c r="T749" s="229"/>
      <c r="U749" s="229"/>
      <c r="V749" s="229"/>
      <c r="W749" s="229"/>
      <c r="X749" s="229"/>
      <c r="Y749" s="229"/>
      <c r="Z749" s="229"/>
      <c r="AA749" s="229"/>
      <c r="AB749" s="229"/>
      <c r="AC749" s="229"/>
      <c r="AD749" s="229"/>
      <c r="AE749" s="229"/>
      <c r="AF749" s="229"/>
      <c r="AG749" s="229"/>
      <c r="AH749" s="229"/>
      <c r="AI749" s="229"/>
    </row>
    <row r="750" spans="9:35">
      <c r="I750" s="229"/>
      <c r="J750" s="229"/>
      <c r="K750" s="229"/>
      <c r="L750" s="229"/>
      <c r="M750" s="229"/>
      <c r="N750" s="229"/>
      <c r="O750" s="229"/>
      <c r="P750" s="229"/>
      <c r="Q750" s="229"/>
      <c r="R750" s="229"/>
      <c r="S750" s="229"/>
      <c r="T750" s="229"/>
      <c r="U750" s="229"/>
      <c r="V750" s="229"/>
      <c r="W750" s="229"/>
      <c r="X750" s="229"/>
      <c r="Y750" s="229"/>
      <c r="Z750" s="229"/>
      <c r="AA750" s="229"/>
      <c r="AB750" s="229"/>
      <c r="AC750" s="229"/>
      <c r="AD750" s="229"/>
      <c r="AE750" s="229"/>
      <c r="AF750" s="229"/>
      <c r="AG750" s="229"/>
      <c r="AH750" s="229"/>
      <c r="AI750" s="229"/>
    </row>
    <row r="751" spans="9:35">
      <c r="I751" s="229"/>
      <c r="J751" s="229"/>
      <c r="K751" s="229"/>
      <c r="L751" s="229"/>
      <c r="M751" s="229"/>
      <c r="N751" s="229"/>
      <c r="O751" s="229"/>
      <c r="P751" s="229"/>
      <c r="Q751" s="229"/>
      <c r="R751" s="229"/>
      <c r="S751" s="229"/>
      <c r="T751" s="229"/>
      <c r="U751" s="229"/>
      <c r="V751" s="229"/>
      <c r="W751" s="229"/>
      <c r="X751" s="229"/>
      <c r="Y751" s="229"/>
      <c r="Z751" s="229"/>
      <c r="AA751" s="229"/>
      <c r="AB751" s="229"/>
      <c r="AC751" s="229"/>
      <c r="AD751" s="229"/>
      <c r="AE751" s="229"/>
      <c r="AF751" s="229"/>
      <c r="AG751" s="229"/>
      <c r="AH751" s="229"/>
      <c r="AI751" s="229"/>
    </row>
    <row r="752" spans="9:35">
      <c r="I752" s="229"/>
      <c r="J752" s="229"/>
      <c r="K752" s="229"/>
      <c r="L752" s="229"/>
      <c r="M752" s="229"/>
      <c r="N752" s="229"/>
      <c r="O752" s="229"/>
      <c r="P752" s="229"/>
      <c r="Q752" s="229"/>
      <c r="R752" s="229"/>
      <c r="S752" s="229"/>
      <c r="T752" s="229"/>
      <c r="U752" s="229"/>
      <c r="V752" s="229"/>
      <c r="W752" s="229"/>
      <c r="X752" s="229"/>
      <c r="Y752" s="229"/>
      <c r="Z752" s="229"/>
      <c r="AA752" s="229"/>
      <c r="AB752" s="229"/>
      <c r="AC752" s="229"/>
      <c r="AD752" s="229"/>
      <c r="AE752" s="229"/>
      <c r="AF752" s="229"/>
      <c r="AG752" s="229"/>
      <c r="AH752" s="229"/>
      <c r="AI752" s="229"/>
    </row>
    <row r="753" spans="9:35">
      <c r="I753" s="229"/>
      <c r="J753" s="229"/>
      <c r="K753" s="229"/>
      <c r="L753" s="229"/>
      <c r="M753" s="229"/>
      <c r="N753" s="229"/>
      <c r="O753" s="229"/>
      <c r="P753" s="229"/>
      <c r="Q753" s="229"/>
      <c r="R753" s="229"/>
      <c r="S753" s="229"/>
      <c r="T753" s="229"/>
      <c r="U753" s="229"/>
      <c r="V753" s="229"/>
      <c r="W753" s="229"/>
      <c r="X753" s="229"/>
      <c r="Y753" s="229"/>
      <c r="Z753" s="229"/>
      <c r="AA753" s="229"/>
      <c r="AB753" s="229"/>
      <c r="AC753" s="229"/>
      <c r="AD753" s="229"/>
      <c r="AE753" s="229"/>
      <c r="AF753" s="229"/>
      <c r="AG753" s="229"/>
      <c r="AH753" s="229"/>
      <c r="AI753" s="229"/>
    </row>
    <row r="754" spans="9:35">
      <c r="I754" s="229"/>
      <c r="J754" s="229"/>
      <c r="K754" s="229"/>
      <c r="L754" s="229"/>
      <c r="M754" s="229"/>
      <c r="N754" s="229"/>
      <c r="O754" s="229"/>
      <c r="P754" s="229"/>
      <c r="Q754" s="229"/>
      <c r="R754" s="229"/>
      <c r="S754" s="229"/>
      <c r="T754" s="229"/>
      <c r="U754" s="229"/>
      <c r="V754" s="229"/>
      <c r="W754" s="229"/>
      <c r="X754" s="229"/>
      <c r="Y754" s="229"/>
      <c r="Z754" s="229"/>
      <c r="AA754" s="229"/>
      <c r="AB754" s="229"/>
      <c r="AC754" s="229"/>
      <c r="AD754" s="229"/>
      <c r="AE754" s="229"/>
      <c r="AF754" s="229"/>
      <c r="AG754" s="229"/>
      <c r="AH754" s="229"/>
      <c r="AI754" s="229"/>
    </row>
    <row r="755" spans="9:35">
      <c r="I755" s="229"/>
      <c r="J755" s="229"/>
      <c r="K755" s="229"/>
      <c r="L755" s="229"/>
      <c r="M755" s="229"/>
      <c r="N755" s="229"/>
      <c r="O755" s="229"/>
      <c r="P755" s="229"/>
      <c r="Q755" s="229"/>
      <c r="R755" s="229"/>
      <c r="S755" s="229"/>
      <c r="T755" s="229"/>
      <c r="U755" s="229"/>
      <c r="V755" s="229"/>
      <c r="W755" s="229"/>
      <c r="X755" s="229"/>
      <c r="Y755" s="229"/>
      <c r="Z755" s="229"/>
      <c r="AA755" s="229"/>
      <c r="AB755" s="229"/>
      <c r="AC755" s="229"/>
      <c r="AD755" s="229"/>
      <c r="AE755" s="229"/>
      <c r="AF755" s="229"/>
      <c r="AG755" s="229"/>
      <c r="AH755" s="229"/>
      <c r="AI755" s="229"/>
    </row>
    <row r="756" spans="9:35">
      <c r="I756" s="229"/>
      <c r="J756" s="229"/>
      <c r="K756" s="229"/>
      <c r="L756" s="229"/>
      <c r="M756" s="229"/>
      <c r="N756" s="229"/>
      <c r="O756" s="229"/>
      <c r="P756" s="229"/>
      <c r="Q756" s="229"/>
      <c r="R756" s="229"/>
      <c r="S756" s="229"/>
      <c r="T756" s="229"/>
      <c r="U756" s="229"/>
      <c r="V756" s="229"/>
      <c r="W756" s="229"/>
      <c r="X756" s="229"/>
      <c r="Y756" s="229"/>
      <c r="Z756" s="229"/>
      <c r="AA756" s="229"/>
      <c r="AB756" s="229"/>
      <c r="AC756" s="229"/>
      <c r="AD756" s="229"/>
      <c r="AE756" s="229"/>
      <c r="AF756" s="229"/>
      <c r="AG756" s="229"/>
      <c r="AH756" s="229"/>
      <c r="AI756" s="229"/>
    </row>
    <row r="757" spans="9:35">
      <c r="I757" s="229"/>
      <c r="J757" s="229"/>
      <c r="K757" s="229"/>
      <c r="L757" s="229"/>
      <c r="M757" s="229"/>
      <c r="N757" s="229"/>
      <c r="O757" s="229"/>
      <c r="P757" s="229"/>
      <c r="Q757" s="229"/>
      <c r="R757" s="229"/>
      <c r="S757" s="229"/>
      <c r="T757" s="229"/>
      <c r="U757" s="229"/>
      <c r="V757" s="229"/>
      <c r="W757" s="229"/>
      <c r="X757" s="229"/>
      <c r="Y757" s="229"/>
      <c r="Z757" s="229"/>
      <c r="AA757" s="229"/>
      <c r="AB757" s="229"/>
      <c r="AC757" s="229"/>
      <c r="AD757" s="229"/>
      <c r="AE757" s="229"/>
      <c r="AF757" s="229"/>
      <c r="AG757" s="229"/>
      <c r="AH757" s="229"/>
      <c r="AI757" s="229"/>
    </row>
    <row r="758" spans="9:35">
      <c r="I758" s="229"/>
      <c r="J758" s="229"/>
      <c r="K758" s="229"/>
      <c r="L758" s="229"/>
      <c r="M758" s="229"/>
      <c r="N758" s="229"/>
      <c r="O758" s="229"/>
      <c r="P758" s="229"/>
      <c r="Q758" s="229"/>
      <c r="R758" s="229"/>
      <c r="S758" s="229"/>
      <c r="T758" s="229"/>
      <c r="U758" s="229"/>
      <c r="V758" s="229"/>
      <c r="W758" s="229"/>
      <c r="X758" s="229"/>
      <c r="Y758" s="229"/>
      <c r="Z758" s="229"/>
      <c r="AA758" s="229"/>
      <c r="AB758" s="229"/>
      <c r="AC758" s="229"/>
      <c r="AD758" s="229"/>
      <c r="AE758" s="229"/>
      <c r="AF758" s="229"/>
      <c r="AG758" s="229"/>
      <c r="AH758" s="229"/>
      <c r="AI758" s="229"/>
    </row>
    <row r="759" spans="9:35">
      <c r="I759" s="229"/>
      <c r="J759" s="229"/>
      <c r="K759" s="229"/>
      <c r="L759" s="229"/>
      <c r="M759" s="229"/>
      <c r="N759" s="229"/>
      <c r="O759" s="229"/>
      <c r="P759" s="229"/>
      <c r="Q759" s="229"/>
      <c r="R759" s="229"/>
      <c r="S759" s="229"/>
      <c r="T759" s="229"/>
      <c r="U759" s="229"/>
      <c r="V759" s="229"/>
      <c r="W759" s="229"/>
      <c r="X759" s="229"/>
      <c r="Y759" s="229"/>
      <c r="Z759" s="229"/>
      <c r="AA759" s="229"/>
      <c r="AB759" s="229"/>
      <c r="AC759" s="229"/>
      <c r="AD759" s="229"/>
      <c r="AE759" s="229"/>
      <c r="AF759" s="229"/>
      <c r="AG759" s="229"/>
      <c r="AH759" s="229"/>
      <c r="AI759" s="229"/>
    </row>
    <row r="760" spans="9:35">
      <c r="I760" s="229"/>
      <c r="J760" s="229"/>
      <c r="K760" s="229"/>
      <c r="L760" s="229"/>
      <c r="M760" s="229"/>
      <c r="N760" s="229"/>
      <c r="O760" s="229"/>
      <c r="P760" s="229"/>
      <c r="Q760" s="229"/>
      <c r="R760" s="229"/>
      <c r="S760" s="229"/>
      <c r="T760" s="229"/>
      <c r="U760" s="229"/>
      <c r="V760" s="229"/>
      <c r="W760" s="229"/>
      <c r="X760" s="229"/>
      <c r="Y760" s="229"/>
      <c r="Z760" s="229"/>
      <c r="AA760" s="229"/>
      <c r="AB760" s="229"/>
      <c r="AC760" s="229"/>
      <c r="AD760" s="229"/>
      <c r="AE760" s="229"/>
      <c r="AF760" s="229"/>
      <c r="AG760" s="229"/>
      <c r="AH760" s="229"/>
      <c r="AI760" s="229"/>
    </row>
    <row r="761" spans="9:35">
      <c r="I761" s="229"/>
      <c r="J761" s="229"/>
      <c r="K761" s="229"/>
      <c r="L761" s="229"/>
      <c r="M761" s="229"/>
      <c r="N761" s="229"/>
      <c r="O761" s="229"/>
      <c r="P761" s="229"/>
      <c r="Q761" s="229"/>
      <c r="R761" s="229"/>
      <c r="S761" s="229"/>
      <c r="T761" s="229"/>
      <c r="U761" s="229"/>
      <c r="V761" s="229"/>
      <c r="W761" s="229"/>
      <c r="X761" s="229"/>
      <c r="Y761" s="229"/>
      <c r="Z761" s="229"/>
      <c r="AA761" s="229"/>
      <c r="AB761" s="229"/>
      <c r="AC761" s="229"/>
      <c r="AD761" s="229"/>
      <c r="AE761" s="229"/>
      <c r="AF761" s="229"/>
      <c r="AG761" s="229"/>
      <c r="AH761" s="229"/>
      <c r="AI761" s="229"/>
    </row>
    <row r="762" spans="9:35">
      <c r="I762" s="229"/>
      <c r="J762" s="229"/>
      <c r="K762" s="229"/>
      <c r="L762" s="229"/>
      <c r="M762" s="229"/>
      <c r="N762" s="229"/>
      <c r="O762" s="229"/>
      <c r="P762" s="229"/>
      <c r="Q762" s="229"/>
      <c r="R762" s="229"/>
      <c r="S762" s="229"/>
      <c r="T762" s="229"/>
      <c r="U762" s="229"/>
      <c r="V762" s="229"/>
      <c r="W762" s="229"/>
      <c r="X762" s="229"/>
      <c r="Y762" s="229"/>
      <c r="Z762" s="229"/>
      <c r="AA762" s="229"/>
      <c r="AB762" s="229"/>
      <c r="AC762" s="229"/>
      <c r="AD762" s="229"/>
      <c r="AE762" s="229"/>
      <c r="AF762" s="229"/>
      <c r="AG762" s="229"/>
      <c r="AH762" s="229"/>
      <c r="AI762" s="229"/>
    </row>
    <row r="763" spans="9:35">
      <c r="I763" s="229"/>
      <c r="J763" s="229"/>
      <c r="K763" s="229"/>
      <c r="L763" s="229"/>
      <c r="M763" s="229"/>
      <c r="N763" s="229"/>
      <c r="O763" s="229"/>
      <c r="P763" s="229"/>
      <c r="Q763" s="229"/>
      <c r="R763" s="229"/>
      <c r="S763" s="229"/>
      <c r="T763" s="229"/>
      <c r="U763" s="229"/>
      <c r="V763" s="229"/>
      <c r="W763" s="229"/>
      <c r="X763" s="229"/>
      <c r="Y763" s="229"/>
      <c r="Z763" s="229"/>
      <c r="AA763" s="229"/>
      <c r="AB763" s="229"/>
      <c r="AC763" s="229"/>
      <c r="AD763" s="229"/>
      <c r="AE763" s="229"/>
      <c r="AF763" s="229"/>
      <c r="AG763" s="229"/>
      <c r="AH763" s="229"/>
      <c r="AI763" s="229"/>
    </row>
    <row r="764" spans="9:35">
      <c r="I764" s="229"/>
      <c r="J764" s="229"/>
      <c r="K764" s="229"/>
      <c r="L764" s="229"/>
      <c r="M764" s="229"/>
      <c r="N764" s="229"/>
      <c r="O764" s="229"/>
      <c r="P764" s="229"/>
      <c r="Q764" s="229"/>
      <c r="R764" s="229"/>
      <c r="S764" s="229"/>
      <c r="T764" s="229"/>
      <c r="U764" s="229"/>
      <c r="V764" s="229"/>
      <c r="W764" s="229"/>
      <c r="X764" s="229"/>
      <c r="Y764" s="229"/>
      <c r="Z764" s="229"/>
      <c r="AA764" s="229"/>
      <c r="AB764" s="229"/>
      <c r="AC764" s="229"/>
      <c r="AD764" s="229"/>
      <c r="AE764" s="229"/>
      <c r="AF764" s="229"/>
      <c r="AG764" s="229"/>
      <c r="AH764" s="229"/>
      <c r="AI764" s="229"/>
    </row>
    <row r="765" spans="9:35">
      <c r="I765" s="229"/>
      <c r="J765" s="229"/>
      <c r="K765" s="229"/>
      <c r="L765" s="229"/>
      <c r="M765" s="229"/>
      <c r="N765" s="229"/>
      <c r="O765" s="229"/>
      <c r="P765" s="229"/>
      <c r="Q765" s="229"/>
      <c r="R765" s="229"/>
      <c r="S765" s="229"/>
      <c r="T765" s="229"/>
      <c r="U765" s="229"/>
      <c r="V765" s="229"/>
      <c r="W765" s="229"/>
      <c r="X765" s="229"/>
      <c r="Y765" s="229"/>
      <c r="Z765" s="229"/>
      <c r="AA765" s="229"/>
      <c r="AB765" s="229"/>
      <c r="AC765" s="229"/>
      <c r="AD765" s="229"/>
      <c r="AE765" s="229"/>
      <c r="AF765" s="229"/>
      <c r="AG765" s="229"/>
      <c r="AH765" s="229"/>
      <c r="AI765" s="229"/>
    </row>
    <row r="766" spans="9:35">
      <c r="I766" s="229"/>
      <c r="J766" s="229"/>
      <c r="K766" s="229"/>
      <c r="L766" s="229"/>
      <c r="M766" s="229"/>
      <c r="N766" s="229"/>
      <c r="O766" s="229"/>
      <c r="P766" s="229"/>
      <c r="Q766" s="229"/>
      <c r="R766" s="229"/>
      <c r="S766" s="229"/>
      <c r="T766" s="229"/>
      <c r="U766" s="229"/>
      <c r="V766" s="229"/>
      <c r="W766" s="229"/>
      <c r="X766" s="229"/>
      <c r="Y766" s="229"/>
      <c r="Z766" s="229"/>
      <c r="AA766" s="229"/>
      <c r="AB766" s="229"/>
      <c r="AC766" s="229"/>
      <c r="AD766" s="229"/>
      <c r="AE766" s="229"/>
      <c r="AF766" s="229"/>
      <c r="AG766" s="229"/>
      <c r="AH766" s="229"/>
      <c r="AI766" s="229"/>
    </row>
    <row r="767" spans="9:35">
      <c r="I767" s="229"/>
      <c r="J767" s="229"/>
      <c r="K767" s="229"/>
      <c r="L767" s="229"/>
      <c r="M767" s="229"/>
      <c r="N767" s="229"/>
      <c r="O767" s="229"/>
      <c r="P767" s="229"/>
      <c r="Q767" s="229"/>
      <c r="R767" s="229"/>
      <c r="S767" s="229"/>
      <c r="T767" s="229"/>
      <c r="U767" s="229"/>
      <c r="V767" s="229"/>
      <c r="W767" s="229"/>
      <c r="X767" s="229"/>
      <c r="Y767" s="229"/>
      <c r="Z767" s="229"/>
      <c r="AA767" s="229"/>
      <c r="AB767" s="229"/>
      <c r="AC767" s="229"/>
      <c r="AD767" s="229"/>
      <c r="AE767" s="229"/>
      <c r="AF767" s="229"/>
      <c r="AG767" s="229"/>
      <c r="AH767" s="229"/>
      <c r="AI767" s="229"/>
    </row>
    <row r="768" spans="9:35">
      <c r="I768" s="229"/>
      <c r="J768" s="229"/>
      <c r="K768" s="229"/>
      <c r="L768" s="229"/>
      <c r="M768" s="229"/>
      <c r="N768" s="229"/>
      <c r="O768" s="229"/>
      <c r="P768" s="229"/>
      <c r="Q768" s="229"/>
      <c r="R768" s="229"/>
      <c r="S768" s="229"/>
      <c r="T768" s="229"/>
      <c r="U768" s="229"/>
      <c r="V768" s="229"/>
      <c r="W768" s="229"/>
      <c r="X768" s="229"/>
      <c r="Y768" s="229"/>
      <c r="Z768" s="229"/>
      <c r="AA768" s="229"/>
      <c r="AB768" s="229"/>
      <c r="AC768" s="229"/>
      <c r="AD768" s="229"/>
      <c r="AE768" s="229"/>
      <c r="AF768" s="229"/>
      <c r="AG768" s="229"/>
      <c r="AH768" s="229"/>
      <c r="AI768" s="229"/>
    </row>
    <row r="769" spans="9:35">
      <c r="I769" s="229"/>
      <c r="J769" s="229"/>
      <c r="K769" s="229"/>
      <c r="L769" s="229"/>
      <c r="M769" s="229"/>
      <c r="N769" s="229"/>
      <c r="O769" s="229"/>
      <c r="P769" s="229"/>
      <c r="Q769" s="229"/>
      <c r="R769" s="229"/>
      <c r="S769" s="229"/>
      <c r="T769" s="229"/>
      <c r="U769" s="229"/>
      <c r="V769" s="229"/>
      <c r="W769" s="229"/>
      <c r="X769" s="229"/>
      <c r="Y769" s="229"/>
      <c r="Z769" s="229"/>
      <c r="AA769" s="229"/>
      <c r="AB769" s="229"/>
      <c r="AC769" s="229"/>
      <c r="AD769" s="229"/>
      <c r="AE769" s="229"/>
      <c r="AF769" s="229"/>
      <c r="AG769" s="229"/>
      <c r="AH769" s="229"/>
      <c r="AI769" s="229"/>
    </row>
    <row r="770" spans="9:35">
      <c r="I770" s="229"/>
      <c r="J770" s="229"/>
      <c r="K770" s="229"/>
      <c r="L770" s="229"/>
      <c r="M770" s="229"/>
      <c r="N770" s="229"/>
      <c r="O770" s="229"/>
      <c r="P770" s="229"/>
      <c r="Q770" s="229"/>
      <c r="R770" s="229"/>
      <c r="S770" s="229"/>
      <c r="T770" s="229"/>
      <c r="U770" s="229"/>
      <c r="V770" s="229"/>
      <c r="W770" s="229"/>
      <c r="X770" s="229"/>
      <c r="Y770" s="229"/>
      <c r="Z770" s="229"/>
      <c r="AA770" s="229"/>
      <c r="AB770" s="229"/>
      <c r="AC770" s="229"/>
      <c r="AD770" s="229"/>
      <c r="AE770" s="229"/>
      <c r="AF770" s="229"/>
      <c r="AG770" s="229"/>
      <c r="AH770" s="229"/>
      <c r="AI770" s="229"/>
    </row>
    <row r="771" spans="9:35">
      <c r="I771" s="229"/>
      <c r="J771" s="229"/>
      <c r="K771" s="229"/>
      <c r="L771" s="229"/>
      <c r="M771" s="229"/>
      <c r="N771" s="229"/>
      <c r="O771" s="229"/>
      <c r="P771" s="229"/>
      <c r="Q771" s="229"/>
      <c r="R771" s="229"/>
      <c r="S771" s="229"/>
      <c r="T771" s="229"/>
      <c r="U771" s="229"/>
      <c r="V771" s="229"/>
      <c r="W771" s="229"/>
      <c r="X771" s="229"/>
      <c r="Y771" s="229"/>
      <c r="Z771" s="229"/>
      <c r="AA771" s="229"/>
      <c r="AB771" s="229"/>
      <c r="AC771" s="229"/>
      <c r="AD771" s="229"/>
      <c r="AE771" s="229"/>
      <c r="AF771" s="229"/>
      <c r="AG771" s="229"/>
      <c r="AH771" s="229"/>
      <c r="AI771" s="229"/>
    </row>
    <row r="772" spans="9:35">
      <c r="I772" s="229"/>
      <c r="J772" s="229"/>
      <c r="K772" s="229"/>
      <c r="L772" s="229"/>
      <c r="M772" s="229"/>
      <c r="N772" s="229"/>
      <c r="O772" s="229"/>
      <c r="P772" s="229"/>
      <c r="Q772" s="229"/>
      <c r="R772" s="229"/>
      <c r="S772" s="229"/>
      <c r="T772" s="229"/>
      <c r="U772" s="229"/>
      <c r="V772" s="229"/>
      <c r="W772" s="229"/>
      <c r="X772" s="229"/>
      <c r="Y772" s="229"/>
      <c r="Z772" s="229"/>
      <c r="AA772" s="229"/>
      <c r="AB772" s="229"/>
      <c r="AC772" s="229"/>
      <c r="AD772" s="229"/>
      <c r="AE772" s="229"/>
      <c r="AF772" s="229"/>
      <c r="AG772" s="229"/>
      <c r="AH772" s="229"/>
      <c r="AI772" s="229"/>
    </row>
    <row r="773" spans="9:35">
      <c r="I773" s="229"/>
      <c r="J773" s="229"/>
      <c r="K773" s="229"/>
      <c r="L773" s="229"/>
      <c r="M773" s="229"/>
      <c r="N773" s="229"/>
      <c r="O773" s="229"/>
      <c r="P773" s="229"/>
      <c r="Q773" s="229"/>
      <c r="R773" s="229"/>
      <c r="S773" s="229"/>
      <c r="T773" s="229"/>
      <c r="U773" s="229"/>
      <c r="V773" s="229"/>
      <c r="W773" s="229"/>
      <c r="X773" s="229"/>
      <c r="Y773" s="229"/>
      <c r="Z773" s="229"/>
      <c r="AA773" s="229"/>
      <c r="AB773" s="229"/>
      <c r="AC773" s="229"/>
      <c r="AD773" s="229"/>
      <c r="AE773" s="229"/>
      <c r="AF773" s="229"/>
      <c r="AG773" s="229"/>
      <c r="AH773" s="229"/>
      <c r="AI773" s="229"/>
    </row>
    <row r="774" spans="9:35">
      <c r="I774" s="229"/>
      <c r="J774" s="229"/>
      <c r="K774" s="229"/>
      <c r="L774" s="229"/>
      <c r="M774" s="229"/>
      <c r="N774" s="229"/>
      <c r="O774" s="229"/>
      <c r="P774" s="229"/>
      <c r="Q774" s="229"/>
      <c r="R774" s="229"/>
      <c r="S774" s="229"/>
      <c r="T774" s="229"/>
      <c r="U774" s="229"/>
      <c r="V774" s="229"/>
      <c r="W774" s="229"/>
      <c r="X774" s="229"/>
      <c r="Y774" s="229"/>
      <c r="Z774" s="229"/>
      <c r="AA774" s="229"/>
      <c r="AB774" s="229"/>
      <c r="AC774" s="229"/>
      <c r="AD774" s="229"/>
      <c r="AE774" s="229"/>
      <c r="AF774" s="229"/>
      <c r="AG774" s="229"/>
      <c r="AH774" s="229"/>
      <c r="AI774" s="229"/>
    </row>
    <row r="775" spans="9:35">
      <c r="I775" s="229"/>
      <c r="J775" s="229"/>
      <c r="K775" s="229"/>
      <c r="L775" s="229"/>
      <c r="M775" s="229"/>
      <c r="N775" s="229"/>
      <c r="O775" s="229"/>
      <c r="P775" s="229"/>
      <c r="Q775" s="229"/>
      <c r="R775" s="229"/>
      <c r="S775" s="229"/>
      <c r="T775" s="229"/>
      <c r="U775" s="229"/>
      <c r="V775" s="229"/>
      <c r="W775" s="229"/>
      <c r="X775" s="229"/>
      <c r="Y775" s="229"/>
      <c r="Z775" s="229"/>
      <c r="AA775" s="229"/>
      <c r="AB775" s="229"/>
      <c r="AC775" s="229"/>
      <c r="AD775" s="229"/>
      <c r="AE775" s="229"/>
      <c r="AF775" s="229"/>
      <c r="AG775" s="229"/>
      <c r="AH775" s="229"/>
      <c r="AI775" s="229"/>
    </row>
    <row r="776" spans="9:35">
      <c r="I776" s="229"/>
      <c r="J776" s="229"/>
      <c r="K776" s="229"/>
      <c r="L776" s="229"/>
      <c r="M776" s="229"/>
      <c r="N776" s="229"/>
      <c r="O776" s="229"/>
      <c r="P776" s="229"/>
      <c r="Q776" s="229"/>
      <c r="R776" s="229"/>
      <c r="S776" s="229"/>
      <c r="T776" s="229"/>
      <c r="U776" s="229"/>
      <c r="V776" s="229"/>
      <c r="W776" s="229"/>
      <c r="X776" s="229"/>
      <c r="Y776" s="229"/>
      <c r="Z776" s="229"/>
      <c r="AA776" s="229"/>
      <c r="AB776" s="229"/>
      <c r="AC776" s="229"/>
      <c r="AD776" s="229"/>
      <c r="AE776" s="229"/>
      <c r="AF776" s="229"/>
      <c r="AG776" s="229"/>
      <c r="AH776" s="229"/>
      <c r="AI776" s="229"/>
    </row>
    <row r="777" spans="9:35">
      <c r="I777" s="229"/>
      <c r="J777" s="229"/>
      <c r="K777" s="229"/>
      <c r="L777" s="229"/>
      <c r="M777" s="229"/>
      <c r="N777" s="229"/>
      <c r="O777" s="229"/>
      <c r="P777" s="229"/>
      <c r="Q777" s="229"/>
      <c r="R777" s="229"/>
      <c r="S777" s="229"/>
      <c r="T777" s="229"/>
      <c r="U777" s="229"/>
      <c r="V777" s="229"/>
      <c r="W777" s="229"/>
      <c r="X777" s="229"/>
      <c r="Y777" s="229"/>
      <c r="Z777" s="229"/>
      <c r="AA777" s="229"/>
      <c r="AB777" s="229"/>
      <c r="AC777" s="229"/>
      <c r="AD777" s="229"/>
      <c r="AE777" s="229"/>
      <c r="AF777" s="229"/>
      <c r="AG777" s="229"/>
      <c r="AH777" s="229"/>
      <c r="AI777" s="229"/>
    </row>
    <row r="778" spans="9:35">
      <c r="I778" s="229"/>
      <c r="J778" s="229"/>
      <c r="K778" s="229"/>
      <c r="L778" s="229"/>
      <c r="M778" s="229"/>
      <c r="N778" s="229"/>
      <c r="O778" s="229"/>
      <c r="P778" s="229"/>
      <c r="Q778" s="229"/>
      <c r="R778" s="229"/>
      <c r="S778" s="229"/>
      <c r="T778" s="229"/>
      <c r="U778" s="229"/>
      <c r="V778" s="229"/>
      <c r="W778" s="229"/>
      <c r="X778" s="229"/>
      <c r="Y778" s="229"/>
      <c r="Z778" s="229"/>
      <c r="AA778" s="229"/>
      <c r="AB778" s="229"/>
      <c r="AC778" s="229"/>
      <c r="AD778" s="229"/>
      <c r="AE778" s="229"/>
      <c r="AF778" s="229"/>
      <c r="AG778" s="229"/>
      <c r="AH778" s="229"/>
      <c r="AI778" s="229"/>
    </row>
    <row r="779" spans="9:35">
      <c r="I779" s="229"/>
      <c r="J779" s="229"/>
      <c r="K779" s="229"/>
      <c r="L779" s="229"/>
      <c r="M779" s="229"/>
      <c r="N779" s="229"/>
      <c r="O779" s="229"/>
      <c r="P779" s="229"/>
      <c r="Q779" s="229"/>
      <c r="R779" s="229"/>
      <c r="S779" s="229"/>
      <c r="T779" s="229"/>
      <c r="U779" s="229"/>
      <c r="V779" s="229"/>
      <c r="W779" s="229"/>
      <c r="X779" s="229"/>
      <c r="Y779" s="229"/>
      <c r="Z779" s="229"/>
      <c r="AA779" s="229"/>
      <c r="AB779" s="229"/>
      <c r="AC779" s="229"/>
      <c r="AD779" s="229"/>
      <c r="AE779" s="229"/>
      <c r="AF779" s="229"/>
      <c r="AG779" s="229"/>
      <c r="AH779" s="229"/>
      <c r="AI779" s="229"/>
    </row>
    <row r="780" spans="9:35">
      <c r="I780" s="229"/>
      <c r="J780" s="229"/>
      <c r="K780" s="229"/>
      <c r="L780" s="229"/>
      <c r="M780" s="229"/>
      <c r="N780" s="229"/>
      <c r="O780" s="229"/>
      <c r="P780" s="229"/>
      <c r="Q780" s="229"/>
      <c r="R780" s="229"/>
      <c r="S780" s="229"/>
      <c r="T780" s="229"/>
      <c r="U780" s="229"/>
      <c r="V780" s="229"/>
      <c r="W780" s="229"/>
      <c r="X780" s="229"/>
      <c r="Y780" s="229"/>
      <c r="Z780" s="229"/>
      <c r="AA780" s="229"/>
      <c r="AB780" s="229"/>
      <c r="AC780" s="229"/>
      <c r="AD780" s="229"/>
      <c r="AE780" s="229"/>
      <c r="AF780" s="229"/>
      <c r="AG780" s="229"/>
      <c r="AH780" s="229"/>
      <c r="AI780" s="229"/>
    </row>
    <row r="781" spans="9:35">
      <c r="I781" s="229"/>
      <c r="J781" s="229"/>
      <c r="K781" s="229"/>
      <c r="L781" s="229"/>
      <c r="M781" s="229"/>
      <c r="N781" s="229"/>
      <c r="O781" s="229"/>
      <c r="P781" s="229"/>
      <c r="Q781" s="229"/>
      <c r="R781" s="229"/>
      <c r="S781" s="229"/>
      <c r="T781" s="229"/>
      <c r="U781" s="229"/>
      <c r="V781" s="229"/>
      <c r="W781" s="229"/>
      <c r="X781" s="229"/>
      <c r="Y781" s="229"/>
      <c r="Z781" s="229"/>
      <c r="AA781" s="229"/>
      <c r="AB781" s="229"/>
      <c r="AC781" s="229"/>
      <c r="AD781" s="229"/>
      <c r="AE781" s="229"/>
      <c r="AF781" s="229"/>
      <c r="AG781" s="229"/>
      <c r="AH781" s="229"/>
      <c r="AI781" s="229"/>
    </row>
    <row r="782" spans="9:35">
      <c r="I782" s="229"/>
      <c r="J782" s="229"/>
      <c r="K782" s="229"/>
      <c r="L782" s="229"/>
      <c r="M782" s="229"/>
      <c r="N782" s="229"/>
      <c r="O782" s="229"/>
      <c r="P782" s="229"/>
      <c r="Q782" s="229"/>
      <c r="R782" s="229"/>
      <c r="S782" s="229"/>
      <c r="T782" s="229"/>
      <c r="U782" s="229"/>
      <c r="V782" s="229"/>
      <c r="W782" s="229"/>
      <c r="X782" s="229"/>
      <c r="Y782" s="229"/>
      <c r="Z782" s="229"/>
      <c r="AA782" s="229"/>
      <c r="AB782" s="229"/>
      <c r="AC782" s="229"/>
      <c r="AD782" s="229"/>
      <c r="AE782" s="229"/>
      <c r="AF782" s="229"/>
      <c r="AG782" s="229"/>
      <c r="AH782" s="229"/>
      <c r="AI782" s="229"/>
    </row>
    <row r="783" spans="9:35">
      <c r="I783" s="229"/>
      <c r="J783" s="229"/>
      <c r="K783" s="229"/>
      <c r="L783" s="229"/>
      <c r="M783" s="229"/>
      <c r="N783" s="229"/>
      <c r="O783" s="229"/>
      <c r="P783" s="229"/>
      <c r="Q783" s="229"/>
      <c r="R783" s="229"/>
      <c r="S783" s="229"/>
      <c r="T783" s="229"/>
      <c r="U783" s="229"/>
      <c r="V783" s="229"/>
      <c r="W783" s="229"/>
      <c r="X783" s="229"/>
      <c r="Y783" s="229"/>
      <c r="Z783" s="229"/>
      <c r="AA783" s="229"/>
      <c r="AB783" s="229"/>
      <c r="AC783" s="229"/>
      <c r="AD783" s="229"/>
      <c r="AE783" s="229"/>
      <c r="AF783" s="229"/>
      <c r="AG783" s="229"/>
      <c r="AH783" s="229"/>
      <c r="AI783" s="229"/>
    </row>
    <row r="784" spans="9:35">
      <c r="I784" s="229"/>
      <c r="J784" s="229"/>
      <c r="K784" s="229"/>
      <c r="L784" s="229"/>
      <c r="M784" s="229"/>
      <c r="N784" s="229"/>
      <c r="O784" s="229"/>
      <c r="P784" s="229"/>
      <c r="Q784" s="229"/>
      <c r="R784" s="229"/>
      <c r="S784" s="229"/>
      <c r="T784" s="229"/>
      <c r="U784" s="229"/>
      <c r="V784" s="229"/>
      <c r="W784" s="229"/>
      <c r="X784" s="229"/>
      <c r="Y784" s="229"/>
      <c r="Z784" s="229"/>
      <c r="AA784" s="229"/>
      <c r="AB784" s="229"/>
      <c r="AC784" s="229"/>
      <c r="AD784" s="229"/>
      <c r="AE784" s="229"/>
      <c r="AF784" s="229"/>
      <c r="AG784" s="229"/>
      <c r="AH784" s="229"/>
      <c r="AI784" s="229"/>
    </row>
    <row r="785" spans="9:35">
      <c r="I785" s="229"/>
      <c r="J785" s="229"/>
      <c r="K785" s="229"/>
      <c r="L785" s="229"/>
      <c r="M785" s="229"/>
      <c r="N785" s="229"/>
      <c r="O785" s="229"/>
      <c r="P785" s="229"/>
      <c r="Q785" s="229"/>
      <c r="R785" s="229"/>
      <c r="S785" s="229"/>
      <c r="T785" s="229"/>
      <c r="U785" s="229"/>
      <c r="V785" s="229"/>
      <c r="W785" s="229"/>
      <c r="X785" s="229"/>
      <c r="Y785" s="229"/>
      <c r="Z785" s="229"/>
      <c r="AA785" s="229"/>
      <c r="AB785" s="229"/>
      <c r="AC785" s="229"/>
      <c r="AD785" s="229"/>
      <c r="AE785" s="229"/>
      <c r="AF785" s="229"/>
      <c r="AG785" s="229"/>
      <c r="AH785" s="229"/>
      <c r="AI785" s="229"/>
    </row>
    <row r="786" spans="9:35">
      <c r="I786" s="229"/>
      <c r="J786" s="229"/>
      <c r="K786" s="229"/>
      <c r="L786" s="229"/>
      <c r="M786" s="229"/>
      <c r="N786" s="229"/>
      <c r="O786" s="229"/>
      <c r="P786" s="229"/>
      <c r="Q786" s="229"/>
      <c r="R786" s="229"/>
      <c r="S786" s="229"/>
      <c r="T786" s="229"/>
      <c r="U786" s="229"/>
      <c r="V786" s="229"/>
      <c r="W786" s="229"/>
      <c r="X786" s="229"/>
      <c r="Y786" s="229"/>
      <c r="Z786" s="229"/>
      <c r="AA786" s="229"/>
      <c r="AB786" s="229"/>
      <c r="AC786" s="229"/>
      <c r="AD786" s="229"/>
      <c r="AE786" s="229"/>
      <c r="AF786" s="229"/>
      <c r="AG786" s="229"/>
      <c r="AH786" s="229"/>
      <c r="AI786" s="229"/>
    </row>
    <row r="787" spans="9:35">
      <c r="I787" s="229"/>
      <c r="J787" s="229"/>
      <c r="K787" s="229"/>
      <c r="L787" s="229"/>
      <c r="M787" s="229"/>
      <c r="N787" s="229"/>
      <c r="O787" s="229"/>
      <c r="P787" s="229"/>
      <c r="Q787" s="229"/>
      <c r="R787" s="229"/>
      <c r="S787" s="229"/>
      <c r="T787" s="229"/>
      <c r="U787" s="229"/>
      <c r="V787" s="229"/>
      <c r="W787" s="229"/>
      <c r="X787" s="229"/>
      <c r="Y787" s="229"/>
      <c r="Z787" s="229"/>
      <c r="AA787" s="229"/>
      <c r="AB787" s="229"/>
      <c r="AC787" s="229"/>
      <c r="AD787" s="229"/>
      <c r="AE787" s="229"/>
      <c r="AF787" s="229"/>
      <c r="AG787" s="229"/>
      <c r="AH787" s="229"/>
      <c r="AI787" s="229"/>
    </row>
    <row r="788" spans="9:35">
      <c r="I788" s="229"/>
      <c r="J788" s="229"/>
      <c r="K788" s="229"/>
      <c r="L788" s="229"/>
      <c r="M788" s="229"/>
      <c r="N788" s="229"/>
      <c r="O788" s="229"/>
      <c r="P788" s="229"/>
      <c r="Q788" s="229"/>
      <c r="R788" s="229"/>
      <c r="S788" s="229"/>
      <c r="T788" s="229"/>
      <c r="U788" s="229"/>
      <c r="V788" s="229"/>
      <c r="W788" s="229"/>
      <c r="X788" s="229"/>
      <c r="Y788" s="229"/>
      <c r="Z788" s="229"/>
      <c r="AA788" s="229"/>
      <c r="AB788" s="229"/>
      <c r="AC788" s="229"/>
      <c r="AD788" s="229"/>
      <c r="AE788" s="229"/>
      <c r="AF788" s="229"/>
      <c r="AG788" s="229"/>
      <c r="AH788" s="229"/>
      <c r="AI788" s="229"/>
    </row>
    <row r="789" spans="9:35">
      <c r="I789" s="229"/>
      <c r="J789" s="229"/>
      <c r="K789" s="229"/>
      <c r="L789" s="229"/>
      <c r="M789" s="229"/>
      <c r="N789" s="229"/>
      <c r="O789" s="229"/>
      <c r="P789" s="229"/>
      <c r="Q789" s="229"/>
      <c r="R789" s="229"/>
      <c r="S789" s="229"/>
      <c r="T789" s="229"/>
      <c r="U789" s="229"/>
      <c r="V789" s="229"/>
      <c r="W789" s="229"/>
      <c r="X789" s="229"/>
      <c r="Y789" s="229"/>
      <c r="Z789" s="229"/>
      <c r="AA789" s="229"/>
      <c r="AB789" s="229"/>
      <c r="AC789" s="229"/>
      <c r="AD789" s="229"/>
      <c r="AE789" s="229"/>
      <c r="AF789" s="229"/>
      <c r="AG789" s="229"/>
      <c r="AH789" s="229"/>
      <c r="AI789" s="229"/>
    </row>
    <row r="790" spans="9:35">
      <c r="I790" s="229"/>
      <c r="J790" s="229"/>
      <c r="K790" s="229"/>
      <c r="L790" s="229"/>
      <c r="M790" s="229"/>
      <c r="N790" s="229"/>
      <c r="O790" s="229"/>
      <c r="P790" s="229"/>
      <c r="Q790" s="229"/>
      <c r="R790" s="229"/>
      <c r="S790" s="229"/>
      <c r="T790" s="229"/>
      <c r="U790" s="229"/>
      <c r="V790" s="229"/>
      <c r="W790" s="229"/>
      <c r="X790" s="229"/>
      <c r="Y790" s="229"/>
      <c r="Z790" s="229"/>
      <c r="AA790" s="229"/>
      <c r="AB790" s="229"/>
      <c r="AC790" s="229"/>
      <c r="AD790" s="229"/>
      <c r="AE790" s="229"/>
      <c r="AF790" s="229"/>
      <c r="AG790" s="229"/>
      <c r="AH790" s="229"/>
      <c r="AI790" s="229"/>
    </row>
    <row r="791" spans="9:35">
      <c r="I791" s="229"/>
      <c r="J791" s="229"/>
      <c r="K791" s="229"/>
      <c r="L791" s="229"/>
      <c r="M791" s="229"/>
      <c r="N791" s="229"/>
      <c r="O791" s="229"/>
      <c r="P791" s="229"/>
      <c r="Q791" s="229"/>
      <c r="R791" s="229"/>
      <c r="S791" s="229"/>
      <c r="T791" s="229"/>
      <c r="U791" s="229"/>
      <c r="V791" s="229"/>
      <c r="W791" s="229"/>
      <c r="X791" s="229"/>
      <c r="Y791" s="229"/>
      <c r="Z791" s="229"/>
      <c r="AA791" s="229"/>
      <c r="AB791" s="229"/>
      <c r="AC791" s="229"/>
      <c r="AD791" s="229"/>
      <c r="AE791" s="229"/>
      <c r="AF791" s="229"/>
      <c r="AG791" s="229"/>
      <c r="AH791" s="229"/>
      <c r="AI791" s="229"/>
    </row>
    <row r="792" spans="9:35">
      <c r="I792" s="229"/>
      <c r="J792" s="229"/>
      <c r="K792" s="229"/>
      <c r="L792" s="229"/>
      <c r="M792" s="229"/>
      <c r="N792" s="229"/>
      <c r="O792" s="229"/>
      <c r="P792" s="229"/>
      <c r="Q792" s="229"/>
      <c r="R792" s="229"/>
      <c r="S792" s="229"/>
      <c r="T792" s="229"/>
      <c r="U792" s="229"/>
      <c r="V792" s="229"/>
      <c r="W792" s="229"/>
      <c r="X792" s="229"/>
      <c r="Y792" s="229"/>
      <c r="Z792" s="229"/>
      <c r="AA792" s="229"/>
      <c r="AB792" s="229"/>
      <c r="AC792" s="229"/>
      <c r="AD792" s="229"/>
      <c r="AE792" s="229"/>
      <c r="AF792" s="229"/>
      <c r="AG792" s="229"/>
      <c r="AH792" s="229"/>
      <c r="AI792" s="229"/>
    </row>
    <row r="793" spans="9:35">
      <c r="I793" s="229"/>
      <c r="J793" s="229"/>
      <c r="K793" s="229"/>
      <c r="L793" s="229"/>
      <c r="M793" s="229"/>
      <c r="N793" s="229"/>
      <c r="O793" s="229"/>
      <c r="P793" s="229"/>
      <c r="Q793" s="229"/>
      <c r="R793" s="229"/>
      <c r="S793" s="229"/>
      <c r="T793" s="229"/>
      <c r="U793" s="229"/>
      <c r="V793" s="229"/>
      <c r="W793" s="229"/>
      <c r="X793" s="229"/>
      <c r="Y793" s="229"/>
      <c r="Z793" s="229"/>
      <c r="AA793" s="229"/>
      <c r="AB793" s="229"/>
      <c r="AC793" s="229"/>
      <c r="AD793" s="229"/>
      <c r="AE793" s="229"/>
      <c r="AF793" s="229"/>
      <c r="AG793" s="229"/>
      <c r="AH793" s="229"/>
      <c r="AI793" s="229"/>
    </row>
    <row r="794" spans="9:35">
      <c r="I794" s="229"/>
      <c r="J794" s="229"/>
      <c r="K794" s="229"/>
      <c r="L794" s="229"/>
      <c r="M794" s="229"/>
      <c r="N794" s="229"/>
      <c r="O794" s="229"/>
      <c r="P794" s="229"/>
      <c r="Q794" s="229"/>
      <c r="R794" s="229"/>
      <c r="S794" s="229"/>
      <c r="T794" s="229"/>
      <c r="U794" s="229"/>
      <c r="V794" s="229"/>
      <c r="W794" s="229"/>
      <c r="X794" s="229"/>
      <c r="Y794" s="229"/>
      <c r="Z794" s="229"/>
      <c r="AA794" s="229"/>
      <c r="AB794" s="229"/>
      <c r="AC794" s="229"/>
      <c r="AD794" s="229"/>
      <c r="AE794" s="229"/>
      <c r="AF794" s="229"/>
      <c r="AG794" s="229"/>
      <c r="AH794" s="229"/>
      <c r="AI794" s="229"/>
    </row>
    <row r="795" spans="9:35">
      <c r="I795" s="229"/>
      <c r="J795" s="229"/>
      <c r="K795" s="229"/>
      <c r="L795" s="229"/>
      <c r="M795" s="229"/>
      <c r="N795" s="229"/>
      <c r="O795" s="229"/>
      <c r="P795" s="229"/>
      <c r="Q795" s="229"/>
      <c r="R795" s="229"/>
      <c r="S795" s="229"/>
      <c r="T795" s="229"/>
      <c r="U795" s="229"/>
      <c r="V795" s="229"/>
      <c r="W795" s="229"/>
      <c r="X795" s="229"/>
      <c r="Y795" s="229"/>
      <c r="Z795" s="229"/>
      <c r="AA795" s="229"/>
      <c r="AB795" s="229"/>
      <c r="AC795" s="229"/>
      <c r="AD795" s="229"/>
      <c r="AE795" s="229"/>
      <c r="AF795" s="229"/>
      <c r="AG795" s="229"/>
      <c r="AH795" s="229"/>
      <c r="AI795" s="229"/>
    </row>
    <row r="796" spans="9:35">
      <c r="I796" s="229"/>
      <c r="J796" s="229"/>
      <c r="K796" s="229"/>
      <c r="L796" s="229"/>
      <c r="M796" s="229"/>
      <c r="N796" s="229"/>
      <c r="O796" s="229"/>
      <c r="P796" s="229"/>
      <c r="Q796" s="229"/>
      <c r="R796" s="229"/>
      <c r="S796" s="229"/>
      <c r="T796" s="229"/>
      <c r="U796" s="229"/>
      <c r="V796" s="229"/>
      <c r="W796" s="229"/>
      <c r="X796" s="229"/>
      <c r="Y796" s="229"/>
      <c r="Z796" s="229"/>
      <c r="AA796" s="229"/>
      <c r="AB796" s="229"/>
      <c r="AC796" s="229"/>
      <c r="AD796" s="229"/>
      <c r="AE796" s="229"/>
      <c r="AF796" s="229"/>
      <c r="AG796" s="229"/>
      <c r="AH796" s="229"/>
      <c r="AI796" s="229"/>
    </row>
    <row r="797" spans="9:35">
      <c r="I797" s="229"/>
      <c r="J797" s="229"/>
      <c r="K797" s="229"/>
      <c r="L797" s="229"/>
      <c r="M797" s="229"/>
      <c r="N797" s="229"/>
      <c r="O797" s="229"/>
      <c r="P797" s="229"/>
      <c r="Q797" s="229"/>
      <c r="R797" s="229"/>
      <c r="S797" s="229"/>
      <c r="T797" s="229"/>
      <c r="U797" s="229"/>
      <c r="V797" s="229"/>
      <c r="W797" s="229"/>
      <c r="X797" s="229"/>
      <c r="Y797" s="229"/>
      <c r="Z797" s="229"/>
      <c r="AA797" s="229"/>
      <c r="AB797" s="229"/>
      <c r="AC797" s="229"/>
      <c r="AD797" s="229"/>
      <c r="AE797" s="229"/>
      <c r="AF797" s="229"/>
      <c r="AG797" s="229"/>
      <c r="AH797" s="229"/>
      <c r="AI797" s="229"/>
    </row>
    <row r="798" spans="9:35">
      <c r="I798" s="229"/>
      <c r="J798" s="229"/>
      <c r="K798" s="229"/>
      <c r="L798" s="229"/>
      <c r="M798" s="229"/>
      <c r="N798" s="229"/>
      <c r="O798" s="229"/>
      <c r="P798" s="229"/>
      <c r="Q798" s="229"/>
      <c r="R798" s="229"/>
      <c r="S798" s="229"/>
      <c r="T798" s="229"/>
      <c r="U798" s="229"/>
      <c r="V798" s="229"/>
      <c r="W798" s="229"/>
      <c r="X798" s="229"/>
      <c r="Y798" s="229"/>
      <c r="Z798" s="229"/>
      <c r="AA798" s="229"/>
      <c r="AB798" s="229"/>
      <c r="AC798" s="229"/>
      <c r="AD798" s="229"/>
      <c r="AE798" s="229"/>
      <c r="AF798" s="229"/>
      <c r="AG798" s="229"/>
      <c r="AH798" s="229"/>
      <c r="AI798" s="229"/>
    </row>
    <row r="799" spans="9:35">
      <c r="I799" s="229"/>
      <c r="J799" s="229"/>
      <c r="K799" s="229"/>
      <c r="L799" s="229"/>
      <c r="M799" s="229"/>
      <c r="N799" s="229"/>
      <c r="O799" s="229"/>
      <c r="P799" s="229"/>
      <c r="Q799" s="229"/>
      <c r="R799" s="229"/>
      <c r="S799" s="229"/>
      <c r="T799" s="229"/>
      <c r="U799" s="229"/>
      <c r="V799" s="229"/>
      <c r="W799" s="229"/>
      <c r="X799" s="229"/>
      <c r="Y799" s="229"/>
      <c r="Z799" s="229"/>
      <c r="AA799" s="229"/>
      <c r="AB799" s="229"/>
      <c r="AC799" s="229"/>
      <c r="AD799" s="229"/>
      <c r="AE799" s="229"/>
      <c r="AF799" s="229"/>
      <c r="AG799" s="229"/>
      <c r="AH799" s="229"/>
      <c r="AI799" s="229"/>
    </row>
    <row r="800" spans="9:35">
      <c r="I800" s="229"/>
      <c r="J800" s="229"/>
      <c r="K800" s="229"/>
      <c r="L800" s="229"/>
      <c r="M800" s="229"/>
      <c r="N800" s="229"/>
      <c r="O800" s="229"/>
      <c r="P800" s="229"/>
      <c r="Q800" s="229"/>
      <c r="R800" s="229"/>
      <c r="S800" s="229"/>
      <c r="T800" s="229"/>
      <c r="U800" s="229"/>
      <c r="V800" s="229"/>
      <c r="W800" s="229"/>
      <c r="X800" s="229"/>
      <c r="Y800" s="229"/>
      <c r="Z800" s="229"/>
      <c r="AA800" s="229"/>
      <c r="AB800" s="229"/>
      <c r="AC800" s="229"/>
      <c r="AD800" s="229"/>
      <c r="AE800" s="229"/>
      <c r="AF800" s="229"/>
      <c r="AG800" s="229"/>
      <c r="AH800" s="229"/>
      <c r="AI800" s="229"/>
    </row>
    <row r="801" spans="9:35">
      <c r="I801" s="229"/>
      <c r="J801" s="229"/>
      <c r="K801" s="229"/>
      <c r="L801" s="229"/>
      <c r="M801" s="229"/>
      <c r="N801" s="229"/>
      <c r="O801" s="229"/>
      <c r="P801" s="229"/>
      <c r="Q801" s="229"/>
      <c r="R801" s="229"/>
      <c r="S801" s="229"/>
      <c r="T801" s="229"/>
      <c r="U801" s="229"/>
      <c r="V801" s="229"/>
      <c r="W801" s="229"/>
      <c r="X801" s="229"/>
      <c r="Y801" s="229"/>
      <c r="Z801" s="229"/>
      <c r="AA801" s="229"/>
      <c r="AB801" s="229"/>
      <c r="AC801" s="229"/>
      <c r="AD801" s="229"/>
      <c r="AE801" s="229"/>
      <c r="AF801" s="229"/>
      <c r="AG801" s="229"/>
      <c r="AH801" s="229"/>
      <c r="AI801" s="229"/>
    </row>
    <row r="802" spans="9:35">
      <c r="I802" s="229"/>
      <c r="J802" s="229"/>
      <c r="K802" s="229"/>
      <c r="L802" s="229"/>
      <c r="M802" s="229"/>
      <c r="N802" s="229"/>
      <c r="O802" s="229"/>
      <c r="P802" s="229"/>
      <c r="Q802" s="229"/>
      <c r="R802" s="229"/>
      <c r="S802" s="229"/>
      <c r="T802" s="229"/>
      <c r="U802" s="229"/>
      <c r="V802" s="229"/>
      <c r="W802" s="229"/>
      <c r="X802" s="229"/>
      <c r="Y802" s="229"/>
      <c r="Z802" s="229"/>
      <c r="AA802" s="229"/>
      <c r="AB802" s="229"/>
      <c r="AC802" s="229"/>
      <c r="AD802" s="229"/>
      <c r="AE802" s="229"/>
      <c r="AF802" s="229"/>
      <c r="AG802" s="229"/>
      <c r="AH802" s="229"/>
      <c r="AI802" s="229"/>
    </row>
    <row r="803" spans="9:35">
      <c r="I803" s="229"/>
      <c r="J803" s="229"/>
      <c r="K803" s="229"/>
      <c r="L803" s="229"/>
      <c r="M803" s="229"/>
      <c r="N803" s="229"/>
      <c r="O803" s="229"/>
      <c r="P803" s="229"/>
      <c r="Q803" s="229"/>
      <c r="R803" s="229"/>
      <c r="S803" s="229"/>
      <c r="T803" s="229"/>
      <c r="U803" s="229"/>
      <c r="V803" s="229"/>
      <c r="W803" s="229"/>
      <c r="X803" s="229"/>
      <c r="Y803" s="229"/>
      <c r="Z803" s="229"/>
      <c r="AA803" s="229"/>
      <c r="AB803" s="229"/>
      <c r="AC803" s="229"/>
      <c r="AD803" s="229"/>
      <c r="AE803" s="229"/>
      <c r="AF803" s="229"/>
      <c r="AG803" s="229"/>
      <c r="AH803" s="229"/>
      <c r="AI803" s="229"/>
    </row>
    <row r="804" spans="9:35">
      <c r="I804" s="229"/>
      <c r="J804" s="229"/>
      <c r="K804" s="229"/>
      <c r="L804" s="229"/>
      <c r="M804" s="229"/>
      <c r="N804" s="229"/>
      <c r="O804" s="229"/>
      <c r="P804" s="229"/>
      <c r="Q804" s="229"/>
      <c r="R804" s="229"/>
      <c r="S804" s="229"/>
      <c r="T804" s="229"/>
      <c r="U804" s="229"/>
      <c r="V804" s="229"/>
      <c r="W804" s="229"/>
      <c r="X804" s="229"/>
      <c r="Y804" s="229"/>
      <c r="Z804" s="229"/>
      <c r="AA804" s="229"/>
      <c r="AB804" s="229"/>
      <c r="AC804" s="229"/>
      <c r="AD804" s="229"/>
      <c r="AE804" s="229"/>
      <c r="AF804" s="229"/>
      <c r="AG804" s="229"/>
      <c r="AH804" s="229"/>
      <c r="AI804" s="229"/>
    </row>
    <row r="805" spans="9:35">
      <c r="I805" s="229"/>
      <c r="J805" s="229"/>
      <c r="K805" s="229"/>
      <c r="L805" s="229"/>
      <c r="M805" s="229"/>
      <c r="N805" s="229"/>
      <c r="O805" s="229"/>
      <c r="P805" s="229"/>
      <c r="Q805" s="229"/>
      <c r="R805" s="229"/>
      <c r="S805" s="229"/>
      <c r="T805" s="229"/>
      <c r="U805" s="229"/>
      <c r="V805" s="229"/>
      <c r="W805" s="229"/>
      <c r="X805" s="229"/>
      <c r="Y805" s="229"/>
      <c r="Z805" s="229"/>
      <c r="AA805" s="229"/>
      <c r="AB805" s="229"/>
      <c r="AC805" s="229"/>
      <c r="AD805" s="229"/>
      <c r="AE805" s="229"/>
      <c r="AF805" s="229"/>
      <c r="AG805" s="229"/>
      <c r="AH805" s="229"/>
      <c r="AI805" s="229"/>
    </row>
    <row r="806" spans="9:35">
      <c r="I806" s="229"/>
      <c r="J806" s="229"/>
      <c r="K806" s="229"/>
      <c r="L806" s="229"/>
      <c r="M806" s="229"/>
      <c r="N806" s="229"/>
      <c r="O806" s="229"/>
      <c r="P806" s="229"/>
      <c r="Q806" s="229"/>
      <c r="R806" s="229"/>
      <c r="S806" s="229"/>
      <c r="T806" s="229"/>
      <c r="U806" s="229"/>
      <c r="V806" s="229"/>
      <c r="W806" s="229"/>
      <c r="X806" s="229"/>
      <c r="Y806" s="229"/>
      <c r="Z806" s="229"/>
      <c r="AA806" s="229"/>
      <c r="AB806" s="229"/>
      <c r="AC806" s="229"/>
      <c r="AD806" s="229"/>
      <c r="AE806" s="229"/>
      <c r="AF806" s="229"/>
      <c r="AG806" s="229"/>
      <c r="AH806" s="229"/>
      <c r="AI806" s="229"/>
    </row>
    <row r="807" spans="9:35">
      <c r="I807" s="229"/>
      <c r="J807" s="229"/>
      <c r="K807" s="229"/>
      <c r="L807" s="229"/>
      <c r="M807" s="229"/>
      <c r="N807" s="229"/>
      <c r="O807" s="229"/>
      <c r="P807" s="229"/>
      <c r="Q807" s="229"/>
      <c r="R807" s="229"/>
      <c r="S807" s="229"/>
      <c r="T807" s="229"/>
      <c r="U807" s="229"/>
      <c r="V807" s="229"/>
      <c r="W807" s="229"/>
      <c r="X807" s="229"/>
      <c r="Y807" s="229"/>
      <c r="Z807" s="229"/>
      <c r="AA807" s="229"/>
      <c r="AB807" s="229"/>
      <c r="AC807" s="229"/>
      <c r="AD807" s="229"/>
      <c r="AE807" s="229"/>
      <c r="AF807" s="229"/>
      <c r="AG807" s="229"/>
      <c r="AH807" s="229"/>
      <c r="AI807" s="229"/>
    </row>
    <row r="808" spans="9:35">
      <c r="I808" s="229"/>
      <c r="J808" s="229"/>
      <c r="K808" s="229"/>
      <c r="L808" s="229"/>
      <c r="M808" s="229"/>
      <c r="N808" s="229"/>
      <c r="O808" s="229"/>
      <c r="P808" s="229"/>
      <c r="Q808" s="229"/>
      <c r="R808" s="229"/>
      <c r="S808" s="229"/>
      <c r="T808" s="229"/>
      <c r="U808" s="229"/>
      <c r="V808" s="229"/>
      <c r="W808" s="229"/>
      <c r="X808" s="229"/>
      <c r="Y808" s="229"/>
      <c r="Z808" s="229"/>
      <c r="AA808" s="229"/>
      <c r="AB808" s="229"/>
      <c r="AC808" s="229"/>
      <c r="AD808" s="229"/>
      <c r="AE808" s="229"/>
      <c r="AF808" s="229"/>
      <c r="AG808" s="229"/>
      <c r="AH808" s="229"/>
      <c r="AI808" s="229"/>
    </row>
    <row r="809" spans="9:35">
      <c r="I809" s="229"/>
      <c r="J809" s="229"/>
      <c r="K809" s="229"/>
      <c r="L809" s="229"/>
      <c r="M809" s="229"/>
      <c r="N809" s="229"/>
      <c r="O809" s="229"/>
      <c r="P809" s="229"/>
      <c r="Q809" s="229"/>
      <c r="R809" s="229"/>
      <c r="S809" s="229"/>
      <c r="T809" s="229"/>
      <c r="U809" s="229"/>
      <c r="V809" s="229"/>
      <c r="W809" s="229"/>
      <c r="X809" s="229"/>
      <c r="Y809" s="229"/>
      <c r="Z809" s="229"/>
      <c r="AA809" s="229"/>
      <c r="AB809" s="229"/>
      <c r="AC809" s="229"/>
      <c r="AD809" s="229"/>
      <c r="AE809" s="229"/>
      <c r="AF809" s="229"/>
      <c r="AG809" s="229"/>
      <c r="AH809" s="229"/>
      <c r="AI809" s="229"/>
    </row>
    <row r="810" spans="9:35">
      <c r="I810" s="229"/>
      <c r="J810" s="229"/>
      <c r="K810" s="229"/>
      <c r="L810" s="229"/>
      <c r="M810" s="229"/>
      <c r="N810" s="229"/>
      <c r="O810" s="229"/>
      <c r="P810" s="229"/>
      <c r="Q810" s="229"/>
      <c r="R810" s="229"/>
      <c r="S810" s="229"/>
      <c r="T810" s="229"/>
      <c r="U810" s="229"/>
      <c r="V810" s="229"/>
      <c r="W810" s="229"/>
      <c r="X810" s="229"/>
      <c r="Y810" s="229"/>
      <c r="Z810" s="229"/>
      <c r="AA810" s="229"/>
      <c r="AB810" s="229"/>
      <c r="AC810" s="229"/>
      <c r="AD810" s="229"/>
      <c r="AE810" s="229"/>
      <c r="AF810" s="229"/>
      <c r="AG810" s="229"/>
      <c r="AH810" s="229"/>
      <c r="AI810" s="229"/>
    </row>
    <row r="811" spans="9:35">
      <c r="I811" s="229"/>
      <c r="J811" s="229"/>
      <c r="K811" s="229"/>
      <c r="L811" s="229"/>
      <c r="M811" s="229"/>
      <c r="N811" s="229"/>
      <c r="O811" s="229"/>
      <c r="P811" s="229"/>
      <c r="Q811" s="229"/>
      <c r="R811" s="229"/>
      <c r="S811" s="229"/>
      <c r="T811" s="229"/>
      <c r="U811" s="229"/>
      <c r="V811" s="229"/>
      <c r="W811" s="229"/>
      <c r="X811" s="229"/>
      <c r="Y811" s="229"/>
      <c r="Z811" s="229"/>
      <c r="AA811" s="229"/>
      <c r="AB811" s="229"/>
      <c r="AC811" s="229"/>
      <c r="AD811" s="229"/>
      <c r="AE811" s="229"/>
      <c r="AF811" s="229"/>
      <c r="AG811" s="229"/>
      <c r="AH811" s="229"/>
      <c r="AI811" s="229"/>
    </row>
    <row r="812" spans="9:35">
      <c r="I812" s="229"/>
      <c r="J812" s="229"/>
      <c r="K812" s="229"/>
      <c r="L812" s="229"/>
      <c r="M812" s="229"/>
      <c r="N812" s="229"/>
      <c r="O812" s="229"/>
      <c r="P812" s="229"/>
      <c r="Q812" s="229"/>
      <c r="R812" s="229"/>
      <c r="S812" s="229"/>
      <c r="T812" s="229"/>
      <c r="U812" s="229"/>
      <c r="V812" s="229"/>
      <c r="W812" s="229"/>
      <c r="X812" s="229"/>
      <c r="Y812" s="229"/>
      <c r="Z812" s="229"/>
      <c r="AA812" s="229"/>
      <c r="AB812" s="229"/>
      <c r="AC812" s="229"/>
      <c r="AD812" s="229"/>
      <c r="AE812" s="229"/>
      <c r="AF812" s="229"/>
      <c r="AG812" s="229"/>
      <c r="AH812" s="229"/>
      <c r="AI812" s="229"/>
    </row>
    <row r="813" spans="9:35">
      <c r="I813" s="229"/>
      <c r="J813" s="229"/>
      <c r="K813" s="229"/>
      <c r="L813" s="229"/>
      <c r="M813" s="229"/>
      <c r="N813" s="229"/>
      <c r="O813" s="229"/>
      <c r="P813" s="229"/>
      <c r="Q813" s="229"/>
      <c r="R813" s="229"/>
      <c r="S813" s="229"/>
      <c r="T813" s="229"/>
      <c r="U813" s="229"/>
      <c r="V813" s="229"/>
      <c r="W813" s="229"/>
      <c r="X813" s="229"/>
      <c r="Y813" s="229"/>
      <c r="Z813" s="229"/>
      <c r="AA813" s="229"/>
      <c r="AB813" s="229"/>
      <c r="AC813" s="229"/>
      <c r="AD813" s="229"/>
      <c r="AE813" s="229"/>
      <c r="AF813" s="229"/>
      <c r="AG813" s="229"/>
      <c r="AH813" s="229"/>
      <c r="AI813" s="229"/>
    </row>
    <row r="814" spans="9:35">
      <c r="I814" s="229"/>
      <c r="J814" s="229"/>
      <c r="K814" s="229"/>
      <c r="L814" s="229"/>
      <c r="M814" s="229"/>
      <c r="N814" s="229"/>
      <c r="O814" s="229"/>
      <c r="P814" s="229"/>
      <c r="Q814" s="229"/>
      <c r="R814" s="229"/>
      <c r="S814" s="229"/>
      <c r="T814" s="229"/>
      <c r="U814" s="229"/>
      <c r="V814" s="229"/>
      <c r="W814" s="229"/>
      <c r="X814" s="229"/>
      <c r="Y814" s="229"/>
      <c r="Z814" s="229"/>
      <c r="AA814" s="229"/>
      <c r="AB814" s="229"/>
      <c r="AC814" s="229"/>
      <c r="AD814" s="229"/>
      <c r="AE814" s="229"/>
      <c r="AF814" s="229"/>
      <c r="AG814" s="229"/>
      <c r="AH814" s="229"/>
      <c r="AI814" s="229"/>
    </row>
    <row r="815" spans="9:35">
      <c r="I815" s="229"/>
      <c r="J815" s="229"/>
      <c r="K815" s="229"/>
      <c r="L815" s="229"/>
      <c r="M815" s="229"/>
      <c r="N815" s="229"/>
      <c r="O815" s="229"/>
      <c r="P815" s="229"/>
      <c r="Q815" s="229"/>
      <c r="R815" s="229"/>
      <c r="S815" s="229"/>
      <c r="T815" s="229"/>
      <c r="U815" s="229"/>
      <c r="V815" s="229"/>
      <c r="W815" s="229"/>
      <c r="X815" s="229"/>
      <c r="Y815" s="229"/>
      <c r="Z815" s="229"/>
      <c r="AA815" s="229"/>
      <c r="AB815" s="229"/>
      <c r="AC815" s="229"/>
      <c r="AD815" s="229"/>
      <c r="AE815" s="229"/>
      <c r="AF815" s="229"/>
      <c r="AG815" s="229"/>
      <c r="AH815" s="229"/>
      <c r="AI815" s="229"/>
    </row>
    <row r="816" spans="9:35">
      <c r="I816" s="229"/>
      <c r="J816" s="229"/>
      <c r="K816" s="229"/>
      <c r="L816" s="229"/>
      <c r="M816" s="229"/>
      <c r="N816" s="229"/>
      <c r="O816" s="229"/>
      <c r="P816" s="229"/>
      <c r="Q816" s="229"/>
      <c r="R816" s="229"/>
      <c r="S816" s="229"/>
      <c r="T816" s="229"/>
      <c r="U816" s="229"/>
      <c r="V816" s="229"/>
      <c r="W816" s="229"/>
      <c r="X816" s="229"/>
      <c r="Y816" s="229"/>
      <c r="Z816" s="229"/>
      <c r="AA816" s="229"/>
      <c r="AB816" s="229"/>
      <c r="AC816" s="229"/>
      <c r="AD816" s="229"/>
      <c r="AE816" s="229"/>
      <c r="AF816" s="229"/>
      <c r="AG816" s="229"/>
      <c r="AH816" s="229"/>
      <c r="AI816" s="229"/>
    </row>
    <row r="817" spans="9:35">
      <c r="I817" s="229"/>
      <c r="J817" s="229"/>
      <c r="K817" s="229"/>
      <c r="L817" s="229"/>
      <c r="M817" s="229"/>
      <c r="N817" s="229"/>
      <c r="O817" s="229"/>
      <c r="P817" s="229"/>
      <c r="Q817" s="229"/>
      <c r="R817" s="229"/>
      <c r="S817" s="229"/>
      <c r="T817" s="229"/>
      <c r="U817" s="229"/>
      <c r="V817" s="229"/>
      <c r="W817" s="229"/>
      <c r="X817" s="229"/>
      <c r="Y817" s="229"/>
      <c r="Z817" s="229"/>
      <c r="AA817" s="229"/>
      <c r="AB817" s="229"/>
      <c r="AC817" s="229"/>
      <c r="AD817" s="229"/>
      <c r="AE817" s="229"/>
      <c r="AF817" s="229"/>
      <c r="AG817" s="229"/>
      <c r="AH817" s="229"/>
      <c r="AI817" s="229"/>
    </row>
    <row r="818" spans="9:35">
      <c r="I818" s="229"/>
      <c r="J818" s="229"/>
      <c r="K818" s="229"/>
      <c r="L818" s="229"/>
      <c r="M818" s="229"/>
      <c r="N818" s="229"/>
      <c r="O818" s="229"/>
      <c r="P818" s="229"/>
      <c r="Q818" s="229"/>
      <c r="R818" s="229"/>
      <c r="S818" s="229"/>
      <c r="T818" s="229"/>
      <c r="U818" s="229"/>
      <c r="V818" s="229"/>
      <c r="W818" s="229"/>
      <c r="X818" s="229"/>
      <c r="Y818" s="229"/>
      <c r="Z818" s="229"/>
      <c r="AA818" s="229"/>
      <c r="AB818" s="229"/>
      <c r="AC818" s="229"/>
      <c r="AD818" s="229"/>
      <c r="AE818" s="229"/>
      <c r="AF818" s="229"/>
      <c r="AG818" s="229"/>
      <c r="AH818" s="229"/>
      <c r="AI818" s="229"/>
    </row>
    <row r="819" spans="9:35">
      <c r="I819" s="229"/>
      <c r="J819" s="229"/>
      <c r="K819" s="229"/>
      <c r="L819" s="229"/>
      <c r="M819" s="229"/>
      <c r="N819" s="229"/>
      <c r="O819" s="229"/>
      <c r="P819" s="229"/>
      <c r="Q819" s="229"/>
      <c r="R819" s="229"/>
      <c r="S819" s="229"/>
      <c r="T819" s="229"/>
      <c r="U819" s="229"/>
      <c r="V819" s="229"/>
      <c r="W819" s="229"/>
      <c r="X819" s="229"/>
      <c r="Y819" s="229"/>
      <c r="Z819" s="229"/>
      <c r="AA819" s="229"/>
      <c r="AB819" s="229"/>
      <c r="AC819" s="229"/>
      <c r="AD819" s="229"/>
      <c r="AE819" s="229"/>
      <c r="AF819" s="229"/>
      <c r="AG819" s="229"/>
      <c r="AH819" s="229"/>
      <c r="AI819" s="229"/>
    </row>
    <row r="820" spans="9:35">
      <c r="I820" s="229"/>
      <c r="J820" s="229"/>
      <c r="K820" s="229"/>
      <c r="L820" s="229"/>
      <c r="M820" s="229"/>
      <c r="N820" s="229"/>
      <c r="O820" s="229"/>
      <c r="P820" s="229"/>
      <c r="Q820" s="229"/>
      <c r="R820" s="229"/>
      <c r="S820" s="229"/>
      <c r="T820" s="229"/>
      <c r="U820" s="229"/>
      <c r="V820" s="229"/>
      <c r="W820" s="229"/>
      <c r="X820" s="229"/>
      <c r="Y820" s="229"/>
      <c r="Z820" s="229"/>
      <c r="AA820" s="229"/>
      <c r="AB820" s="229"/>
      <c r="AC820" s="229"/>
      <c r="AD820" s="229"/>
      <c r="AE820" s="229"/>
      <c r="AF820" s="229"/>
      <c r="AG820" s="229"/>
      <c r="AH820" s="229"/>
      <c r="AI820" s="229"/>
    </row>
    <row r="821" spans="9:35">
      <c r="I821" s="229"/>
      <c r="J821" s="229"/>
      <c r="K821" s="229"/>
      <c r="L821" s="229"/>
      <c r="M821" s="229"/>
      <c r="N821" s="229"/>
      <c r="O821" s="229"/>
      <c r="P821" s="229"/>
      <c r="Q821" s="229"/>
      <c r="R821" s="229"/>
      <c r="S821" s="229"/>
      <c r="T821" s="229"/>
      <c r="U821" s="229"/>
      <c r="V821" s="229"/>
      <c r="W821" s="229"/>
      <c r="X821" s="229"/>
      <c r="Y821" s="229"/>
      <c r="Z821" s="229"/>
      <c r="AA821" s="229"/>
      <c r="AB821" s="229"/>
      <c r="AC821" s="229"/>
      <c r="AD821" s="229"/>
      <c r="AE821" s="229"/>
      <c r="AF821" s="229"/>
      <c r="AG821" s="229"/>
      <c r="AH821" s="229"/>
      <c r="AI821" s="229"/>
    </row>
    <row r="822" spans="9:35">
      <c r="I822" s="229"/>
      <c r="J822" s="229"/>
      <c r="K822" s="229"/>
      <c r="L822" s="229"/>
      <c r="M822" s="229"/>
      <c r="N822" s="229"/>
      <c r="O822" s="229"/>
      <c r="P822" s="229"/>
      <c r="Q822" s="229"/>
      <c r="R822" s="229"/>
      <c r="S822" s="229"/>
      <c r="T822" s="229"/>
      <c r="U822" s="229"/>
      <c r="V822" s="229"/>
      <c r="W822" s="229"/>
      <c r="X822" s="229"/>
      <c r="Y822" s="229"/>
      <c r="Z822" s="229"/>
      <c r="AA822" s="229"/>
      <c r="AB822" s="229"/>
      <c r="AC822" s="229"/>
      <c r="AD822" s="229"/>
      <c r="AE822" s="229"/>
      <c r="AF822" s="229"/>
      <c r="AG822" s="229"/>
      <c r="AH822" s="229"/>
      <c r="AI822" s="229"/>
    </row>
    <row r="823" spans="9:35">
      <c r="I823" s="229"/>
      <c r="J823" s="229"/>
      <c r="K823" s="229"/>
      <c r="L823" s="229"/>
      <c r="M823" s="229"/>
      <c r="N823" s="229"/>
      <c r="O823" s="229"/>
      <c r="P823" s="229"/>
      <c r="Q823" s="229"/>
      <c r="R823" s="229"/>
      <c r="S823" s="229"/>
      <c r="T823" s="229"/>
      <c r="U823" s="229"/>
      <c r="V823" s="229"/>
      <c r="W823" s="229"/>
      <c r="X823" s="229"/>
      <c r="Y823" s="229"/>
      <c r="Z823" s="229"/>
      <c r="AA823" s="229"/>
      <c r="AB823" s="229"/>
      <c r="AC823" s="229"/>
      <c r="AD823" s="229"/>
      <c r="AE823" s="229"/>
      <c r="AF823" s="229"/>
      <c r="AG823" s="229"/>
      <c r="AH823" s="229"/>
      <c r="AI823" s="229"/>
    </row>
    <row r="824" spans="9:35">
      <c r="I824" s="229"/>
      <c r="J824" s="229"/>
      <c r="K824" s="229"/>
      <c r="L824" s="229"/>
      <c r="M824" s="229"/>
      <c r="N824" s="229"/>
      <c r="O824" s="229"/>
      <c r="P824" s="229"/>
      <c r="Q824" s="229"/>
      <c r="R824" s="229"/>
      <c r="S824" s="229"/>
      <c r="T824" s="229"/>
      <c r="U824" s="229"/>
      <c r="V824" s="229"/>
      <c r="W824" s="229"/>
      <c r="X824" s="229"/>
      <c r="Y824" s="229"/>
      <c r="Z824" s="229"/>
      <c r="AA824" s="229"/>
      <c r="AB824" s="229"/>
      <c r="AC824" s="229"/>
      <c r="AD824" s="229"/>
      <c r="AE824" s="229"/>
      <c r="AF824" s="229"/>
      <c r="AG824" s="229"/>
      <c r="AH824" s="229"/>
      <c r="AI824" s="229"/>
    </row>
    <row r="825" spans="9:35">
      <c r="I825" s="229"/>
      <c r="J825" s="229"/>
      <c r="K825" s="229"/>
      <c r="L825" s="229"/>
      <c r="M825" s="229"/>
      <c r="N825" s="229"/>
      <c r="O825" s="229"/>
      <c r="P825" s="229"/>
      <c r="Q825" s="229"/>
      <c r="R825" s="229"/>
      <c r="S825" s="229"/>
      <c r="T825" s="229"/>
      <c r="U825" s="229"/>
      <c r="V825" s="229"/>
      <c r="W825" s="229"/>
      <c r="X825" s="229"/>
      <c r="Y825" s="229"/>
      <c r="Z825" s="229"/>
      <c r="AA825" s="229"/>
      <c r="AB825" s="229"/>
      <c r="AC825" s="229"/>
      <c r="AD825" s="229"/>
      <c r="AE825" s="229"/>
      <c r="AF825" s="229"/>
      <c r="AG825" s="229"/>
      <c r="AH825" s="229"/>
      <c r="AI825" s="229"/>
    </row>
    <row r="826" spans="9:35">
      <c r="I826" s="229"/>
      <c r="J826" s="229"/>
      <c r="K826" s="229"/>
      <c r="L826" s="229"/>
      <c r="M826" s="229"/>
      <c r="N826" s="229"/>
      <c r="O826" s="229"/>
      <c r="P826" s="229"/>
      <c r="Q826" s="229"/>
      <c r="R826" s="229"/>
      <c r="S826" s="229"/>
      <c r="T826" s="229"/>
      <c r="U826" s="229"/>
      <c r="V826" s="229"/>
      <c r="W826" s="229"/>
      <c r="X826" s="229"/>
      <c r="Y826" s="229"/>
      <c r="Z826" s="229"/>
      <c r="AA826" s="229"/>
      <c r="AB826" s="229"/>
      <c r="AC826" s="229"/>
      <c r="AD826" s="229"/>
      <c r="AE826" s="229"/>
      <c r="AF826" s="229"/>
      <c r="AG826" s="229"/>
      <c r="AH826" s="229"/>
      <c r="AI826" s="229"/>
    </row>
    <row r="827" spans="9:35">
      <c r="I827" s="229"/>
      <c r="J827" s="229"/>
      <c r="K827" s="229"/>
      <c r="L827" s="229"/>
      <c r="M827" s="229"/>
      <c r="N827" s="229"/>
      <c r="O827" s="229"/>
      <c r="P827" s="229"/>
      <c r="Q827" s="229"/>
      <c r="R827" s="229"/>
      <c r="S827" s="229"/>
      <c r="T827" s="229"/>
      <c r="U827" s="229"/>
      <c r="V827" s="229"/>
      <c r="W827" s="229"/>
      <c r="X827" s="229"/>
      <c r="Y827" s="229"/>
      <c r="Z827" s="229"/>
      <c r="AA827" s="229"/>
      <c r="AB827" s="229"/>
      <c r="AC827" s="229"/>
      <c r="AD827" s="229"/>
      <c r="AE827" s="229"/>
      <c r="AF827" s="229"/>
      <c r="AG827" s="229"/>
      <c r="AH827" s="229"/>
      <c r="AI827" s="229"/>
    </row>
    <row r="828" spans="9:35">
      <c r="I828" s="229"/>
      <c r="J828" s="229"/>
      <c r="K828" s="229"/>
      <c r="L828" s="229"/>
      <c r="M828" s="229"/>
      <c r="N828" s="229"/>
      <c r="O828" s="229"/>
      <c r="P828" s="229"/>
      <c r="Q828" s="229"/>
      <c r="R828" s="229"/>
      <c r="S828" s="229"/>
      <c r="T828" s="229"/>
      <c r="U828" s="229"/>
      <c r="V828" s="229"/>
      <c r="W828" s="229"/>
      <c r="X828" s="229"/>
      <c r="Y828" s="229"/>
      <c r="Z828" s="229"/>
      <c r="AA828" s="229"/>
      <c r="AB828" s="229"/>
      <c r="AC828" s="229"/>
      <c r="AD828" s="229"/>
      <c r="AE828" s="229"/>
      <c r="AF828" s="229"/>
      <c r="AG828" s="229"/>
      <c r="AH828" s="229"/>
      <c r="AI828" s="229"/>
    </row>
    <row r="829" spans="9:35">
      <c r="I829" s="229"/>
      <c r="J829" s="229"/>
      <c r="K829" s="229"/>
      <c r="L829" s="229"/>
      <c r="M829" s="229"/>
      <c r="N829" s="229"/>
      <c r="O829" s="229"/>
      <c r="P829" s="229"/>
      <c r="Q829" s="229"/>
      <c r="R829" s="229"/>
      <c r="S829" s="229"/>
      <c r="T829" s="229"/>
      <c r="U829" s="229"/>
      <c r="V829" s="229"/>
      <c r="W829" s="229"/>
      <c r="X829" s="229"/>
      <c r="Y829" s="229"/>
      <c r="Z829" s="229"/>
      <c r="AA829" s="229"/>
      <c r="AB829" s="229"/>
      <c r="AC829" s="229"/>
      <c r="AD829" s="229"/>
      <c r="AE829" s="229"/>
      <c r="AF829" s="229"/>
      <c r="AG829" s="229"/>
      <c r="AH829" s="229"/>
      <c r="AI829" s="229"/>
    </row>
    <row r="830" spans="9:35">
      <c r="I830" s="229"/>
      <c r="J830" s="229"/>
      <c r="K830" s="229"/>
      <c r="L830" s="229"/>
      <c r="M830" s="229"/>
      <c r="N830" s="229"/>
      <c r="O830" s="229"/>
      <c r="P830" s="229"/>
      <c r="Q830" s="229"/>
      <c r="R830" s="229"/>
      <c r="S830" s="229"/>
      <c r="T830" s="229"/>
      <c r="U830" s="229"/>
      <c r="V830" s="229"/>
      <c r="W830" s="229"/>
      <c r="X830" s="229"/>
      <c r="Y830" s="229"/>
      <c r="Z830" s="229"/>
      <c r="AA830" s="229"/>
      <c r="AB830" s="229"/>
      <c r="AC830" s="229"/>
      <c r="AD830" s="229"/>
      <c r="AE830" s="229"/>
      <c r="AF830" s="229"/>
      <c r="AG830" s="229"/>
      <c r="AH830" s="229"/>
      <c r="AI830" s="229"/>
    </row>
    <row r="831" spans="9:35">
      <c r="I831" s="229"/>
      <c r="J831" s="229"/>
      <c r="K831" s="229"/>
      <c r="L831" s="229"/>
      <c r="M831" s="229"/>
      <c r="N831" s="229"/>
      <c r="O831" s="229"/>
      <c r="P831" s="229"/>
      <c r="Q831" s="229"/>
      <c r="R831" s="229"/>
      <c r="S831" s="229"/>
      <c r="T831" s="229"/>
      <c r="U831" s="229"/>
      <c r="V831" s="229"/>
      <c r="W831" s="229"/>
      <c r="X831" s="229"/>
      <c r="Y831" s="229"/>
      <c r="Z831" s="229"/>
      <c r="AA831" s="229"/>
      <c r="AB831" s="229"/>
      <c r="AC831" s="229"/>
      <c r="AD831" s="229"/>
      <c r="AE831" s="229"/>
      <c r="AF831" s="229"/>
      <c r="AG831" s="229"/>
      <c r="AH831" s="229"/>
      <c r="AI831" s="229"/>
    </row>
    <row r="832" spans="9:35">
      <c r="I832" s="229"/>
      <c r="J832" s="229"/>
      <c r="K832" s="229"/>
      <c r="L832" s="229"/>
      <c r="M832" s="229"/>
      <c r="N832" s="229"/>
      <c r="O832" s="229"/>
      <c r="P832" s="229"/>
      <c r="Q832" s="229"/>
      <c r="R832" s="229"/>
      <c r="S832" s="229"/>
      <c r="T832" s="229"/>
      <c r="U832" s="229"/>
      <c r="V832" s="229"/>
      <c r="W832" s="229"/>
      <c r="X832" s="229"/>
      <c r="Y832" s="229"/>
      <c r="Z832" s="229"/>
      <c r="AA832" s="229"/>
      <c r="AB832" s="229"/>
      <c r="AC832" s="229"/>
      <c r="AD832" s="229"/>
      <c r="AE832" s="229"/>
      <c r="AF832" s="229"/>
      <c r="AG832" s="229"/>
      <c r="AH832" s="229"/>
      <c r="AI832" s="229"/>
    </row>
    <row r="833" spans="9:35">
      <c r="I833" s="229"/>
      <c r="J833" s="229"/>
      <c r="K833" s="229"/>
      <c r="L833" s="229"/>
      <c r="M833" s="229"/>
      <c r="N833" s="229"/>
      <c r="O833" s="229"/>
      <c r="P833" s="229"/>
      <c r="Q833" s="229"/>
      <c r="R833" s="229"/>
      <c r="S833" s="229"/>
      <c r="T833" s="229"/>
      <c r="U833" s="229"/>
      <c r="V833" s="229"/>
      <c r="W833" s="229"/>
      <c r="X833" s="229"/>
      <c r="Y833" s="229"/>
      <c r="Z833" s="229"/>
      <c r="AA833" s="229"/>
      <c r="AB833" s="229"/>
      <c r="AC833" s="229"/>
      <c r="AD833" s="229"/>
      <c r="AE833" s="229"/>
      <c r="AF833" s="229"/>
      <c r="AG833" s="229"/>
      <c r="AH833" s="229"/>
      <c r="AI833" s="229"/>
    </row>
    <row r="834" spans="9:35">
      <c r="I834" s="229"/>
      <c r="J834" s="229"/>
      <c r="K834" s="229"/>
      <c r="L834" s="229"/>
      <c r="M834" s="229"/>
      <c r="N834" s="229"/>
      <c r="O834" s="229"/>
      <c r="P834" s="229"/>
      <c r="Q834" s="229"/>
      <c r="R834" s="229"/>
      <c r="S834" s="229"/>
      <c r="T834" s="229"/>
      <c r="U834" s="229"/>
      <c r="V834" s="229"/>
      <c r="W834" s="229"/>
      <c r="X834" s="229"/>
      <c r="Y834" s="229"/>
      <c r="Z834" s="229"/>
      <c r="AA834" s="229"/>
      <c r="AB834" s="229"/>
      <c r="AC834" s="229"/>
      <c r="AD834" s="229"/>
      <c r="AE834" s="229"/>
      <c r="AF834" s="229"/>
      <c r="AG834" s="229"/>
      <c r="AH834" s="229"/>
      <c r="AI834" s="229"/>
    </row>
    <row r="835" spans="9:35">
      <c r="I835" s="229"/>
      <c r="J835" s="229"/>
      <c r="K835" s="229"/>
      <c r="L835" s="229"/>
      <c r="M835" s="229"/>
      <c r="N835" s="229"/>
      <c r="O835" s="229"/>
      <c r="P835" s="229"/>
      <c r="Q835" s="229"/>
      <c r="R835" s="229"/>
      <c r="S835" s="229"/>
      <c r="T835" s="229"/>
      <c r="U835" s="229"/>
      <c r="V835" s="229"/>
      <c r="W835" s="229"/>
      <c r="X835" s="229"/>
      <c r="Y835" s="229"/>
      <c r="Z835" s="229"/>
      <c r="AA835" s="229"/>
      <c r="AB835" s="229"/>
      <c r="AC835" s="229"/>
      <c r="AD835" s="229"/>
      <c r="AE835" s="229"/>
      <c r="AF835" s="229"/>
      <c r="AG835" s="229"/>
      <c r="AH835" s="229"/>
      <c r="AI835" s="229"/>
    </row>
    <row r="836" spans="9:35">
      <c r="I836" s="229"/>
      <c r="J836" s="229"/>
      <c r="K836" s="229"/>
      <c r="L836" s="229"/>
      <c r="M836" s="229"/>
      <c r="N836" s="229"/>
      <c r="O836" s="229"/>
      <c r="P836" s="229"/>
      <c r="Q836" s="229"/>
      <c r="R836" s="229"/>
      <c r="S836" s="229"/>
      <c r="T836" s="229"/>
      <c r="U836" s="229"/>
      <c r="V836" s="229"/>
      <c r="W836" s="229"/>
      <c r="X836" s="229"/>
      <c r="Y836" s="229"/>
      <c r="Z836" s="229"/>
      <c r="AA836" s="229"/>
      <c r="AB836" s="229"/>
      <c r="AC836" s="229"/>
      <c r="AD836" s="229"/>
      <c r="AE836" s="229"/>
      <c r="AF836" s="229"/>
      <c r="AG836" s="229"/>
      <c r="AH836" s="229"/>
      <c r="AI836" s="229"/>
    </row>
    <row r="837" spans="9:35">
      <c r="I837" s="229"/>
      <c r="J837" s="229"/>
      <c r="K837" s="229"/>
      <c r="L837" s="229"/>
      <c r="M837" s="229"/>
      <c r="N837" s="229"/>
      <c r="O837" s="229"/>
      <c r="P837" s="229"/>
      <c r="Q837" s="229"/>
      <c r="R837" s="229"/>
      <c r="S837" s="229"/>
      <c r="T837" s="229"/>
      <c r="U837" s="229"/>
      <c r="V837" s="229"/>
      <c r="W837" s="229"/>
      <c r="X837" s="229"/>
      <c r="Y837" s="229"/>
      <c r="Z837" s="229"/>
      <c r="AA837" s="229"/>
      <c r="AB837" s="229"/>
      <c r="AC837" s="229"/>
      <c r="AD837" s="229"/>
      <c r="AE837" s="229"/>
      <c r="AF837" s="229"/>
      <c r="AG837" s="229"/>
      <c r="AH837" s="229"/>
      <c r="AI837" s="229"/>
    </row>
    <row r="838" spans="9:35">
      <c r="I838" s="229"/>
      <c r="J838" s="229"/>
      <c r="K838" s="229"/>
      <c r="L838" s="229"/>
      <c r="M838" s="229"/>
      <c r="N838" s="229"/>
      <c r="O838" s="229"/>
      <c r="P838" s="229"/>
      <c r="Q838" s="229"/>
      <c r="R838" s="229"/>
      <c r="S838" s="229"/>
      <c r="T838" s="229"/>
      <c r="U838" s="229"/>
      <c r="V838" s="229"/>
      <c r="W838" s="229"/>
      <c r="X838" s="229"/>
      <c r="Y838" s="229"/>
      <c r="Z838" s="229"/>
      <c r="AA838" s="229"/>
      <c r="AB838" s="229"/>
      <c r="AC838" s="229"/>
      <c r="AD838" s="229"/>
      <c r="AE838" s="229"/>
      <c r="AF838" s="229"/>
      <c r="AG838" s="229"/>
      <c r="AH838" s="229"/>
      <c r="AI838" s="229"/>
    </row>
    <row r="839" spans="9:35">
      <c r="I839" s="229"/>
      <c r="J839" s="229"/>
      <c r="K839" s="229"/>
      <c r="L839" s="229"/>
      <c r="M839" s="229"/>
      <c r="N839" s="229"/>
      <c r="O839" s="229"/>
      <c r="P839" s="229"/>
      <c r="Q839" s="229"/>
      <c r="R839" s="229"/>
      <c r="S839" s="229"/>
      <c r="T839" s="229"/>
      <c r="U839" s="229"/>
      <c r="V839" s="229"/>
      <c r="W839" s="229"/>
      <c r="X839" s="229"/>
      <c r="Y839" s="229"/>
      <c r="Z839" s="229"/>
      <c r="AA839" s="229"/>
      <c r="AB839" s="229"/>
      <c r="AC839" s="229"/>
      <c r="AD839" s="229"/>
      <c r="AE839" s="229"/>
      <c r="AF839" s="229"/>
      <c r="AG839" s="229"/>
      <c r="AH839" s="229"/>
      <c r="AI839" s="229"/>
    </row>
    <row r="840" spans="9:35">
      <c r="I840" s="229"/>
      <c r="J840" s="229"/>
      <c r="K840" s="229"/>
      <c r="L840" s="229"/>
      <c r="M840" s="229"/>
      <c r="N840" s="229"/>
      <c r="O840" s="229"/>
      <c r="P840" s="229"/>
      <c r="Q840" s="229"/>
      <c r="R840" s="229"/>
      <c r="S840" s="229"/>
      <c r="T840" s="229"/>
      <c r="U840" s="229"/>
      <c r="V840" s="229"/>
      <c r="W840" s="229"/>
      <c r="X840" s="229"/>
      <c r="Y840" s="229"/>
      <c r="Z840" s="229"/>
      <c r="AA840" s="229"/>
      <c r="AB840" s="229"/>
      <c r="AC840" s="229"/>
      <c r="AD840" s="229"/>
      <c r="AE840" s="229"/>
      <c r="AF840" s="229"/>
      <c r="AG840" s="229"/>
      <c r="AH840" s="229"/>
      <c r="AI840" s="229"/>
    </row>
    <row r="841" spans="9:35">
      <c r="I841" s="229"/>
      <c r="J841" s="229"/>
      <c r="K841" s="229"/>
      <c r="L841" s="229"/>
      <c r="M841" s="229"/>
      <c r="N841" s="229"/>
      <c r="O841" s="229"/>
      <c r="P841" s="229"/>
      <c r="Q841" s="229"/>
      <c r="R841" s="229"/>
      <c r="S841" s="229"/>
      <c r="T841" s="229"/>
      <c r="U841" s="229"/>
      <c r="V841" s="229"/>
      <c r="W841" s="229"/>
      <c r="X841" s="229"/>
      <c r="Y841" s="229"/>
      <c r="Z841" s="229"/>
      <c r="AA841" s="229"/>
      <c r="AB841" s="229"/>
      <c r="AC841" s="229"/>
      <c r="AD841" s="229"/>
      <c r="AE841" s="229"/>
      <c r="AF841" s="229"/>
      <c r="AG841" s="229"/>
      <c r="AH841" s="229"/>
      <c r="AI841" s="229"/>
    </row>
    <row r="842" spans="9:35">
      <c r="I842" s="229"/>
      <c r="J842" s="229"/>
      <c r="K842" s="229"/>
      <c r="L842" s="229"/>
      <c r="M842" s="229"/>
      <c r="N842" s="229"/>
      <c r="O842" s="229"/>
      <c r="P842" s="229"/>
      <c r="Q842" s="229"/>
      <c r="R842" s="229"/>
      <c r="S842" s="229"/>
      <c r="T842" s="229"/>
      <c r="U842" s="229"/>
      <c r="V842" s="229"/>
      <c r="W842" s="229"/>
      <c r="X842" s="229"/>
      <c r="Y842" s="229"/>
      <c r="Z842" s="229"/>
      <c r="AA842" s="229"/>
      <c r="AB842" s="229"/>
      <c r="AC842" s="229"/>
      <c r="AD842" s="229"/>
      <c r="AE842" s="229"/>
      <c r="AF842" s="229"/>
      <c r="AG842" s="229"/>
      <c r="AH842" s="229"/>
      <c r="AI842" s="229"/>
    </row>
    <row r="843" spans="9:35">
      <c r="I843" s="229"/>
      <c r="J843" s="229"/>
      <c r="K843" s="229"/>
      <c r="L843" s="229"/>
      <c r="M843" s="229"/>
      <c r="N843" s="229"/>
      <c r="O843" s="229"/>
      <c r="P843" s="229"/>
      <c r="Q843" s="229"/>
      <c r="R843" s="229"/>
      <c r="S843" s="229"/>
      <c r="T843" s="229"/>
      <c r="U843" s="229"/>
      <c r="V843" s="229"/>
      <c r="W843" s="229"/>
      <c r="X843" s="229"/>
      <c r="Y843" s="229"/>
      <c r="Z843" s="229"/>
      <c r="AA843" s="229"/>
      <c r="AB843" s="229"/>
      <c r="AC843" s="229"/>
      <c r="AD843" s="229"/>
      <c r="AE843" s="229"/>
      <c r="AF843" s="229"/>
      <c r="AG843" s="229"/>
      <c r="AH843" s="229"/>
      <c r="AI843" s="229"/>
    </row>
    <row r="844" spans="9:35">
      <c r="I844" s="229"/>
      <c r="J844" s="229"/>
      <c r="K844" s="229"/>
      <c r="L844" s="229"/>
      <c r="M844" s="229"/>
      <c r="N844" s="229"/>
      <c r="O844" s="229"/>
      <c r="P844" s="229"/>
      <c r="Q844" s="229"/>
      <c r="R844" s="229"/>
      <c r="S844" s="229"/>
      <c r="T844" s="229"/>
      <c r="U844" s="229"/>
      <c r="V844" s="229"/>
      <c r="W844" s="229"/>
      <c r="X844" s="229"/>
      <c r="Y844" s="229"/>
      <c r="Z844" s="229"/>
      <c r="AA844" s="229"/>
      <c r="AB844" s="229"/>
      <c r="AC844" s="229"/>
      <c r="AD844" s="229"/>
      <c r="AE844" s="229"/>
      <c r="AF844" s="229"/>
      <c r="AG844" s="229"/>
      <c r="AH844" s="229"/>
      <c r="AI844" s="229"/>
    </row>
    <row r="845" spans="9:35">
      <c r="I845" s="229"/>
      <c r="J845" s="229"/>
      <c r="K845" s="229"/>
      <c r="L845" s="229"/>
      <c r="M845" s="229"/>
      <c r="N845" s="229"/>
      <c r="O845" s="229"/>
      <c r="P845" s="229"/>
      <c r="Q845" s="229"/>
      <c r="R845" s="229"/>
      <c r="S845" s="229"/>
      <c r="T845" s="229"/>
      <c r="U845" s="229"/>
      <c r="V845" s="229"/>
      <c r="W845" s="229"/>
      <c r="X845" s="229"/>
      <c r="Y845" s="229"/>
      <c r="Z845" s="229"/>
      <c r="AA845" s="229"/>
      <c r="AB845" s="229"/>
      <c r="AC845" s="229"/>
      <c r="AD845" s="229"/>
      <c r="AE845" s="229"/>
      <c r="AF845" s="229"/>
      <c r="AG845" s="229"/>
      <c r="AH845" s="229"/>
      <c r="AI845" s="229"/>
    </row>
    <row r="846" spans="9:35">
      <c r="I846" s="229"/>
      <c r="J846" s="229"/>
      <c r="K846" s="229"/>
      <c r="L846" s="229"/>
      <c r="M846" s="229"/>
      <c r="N846" s="229"/>
      <c r="O846" s="229"/>
      <c r="P846" s="229"/>
      <c r="Q846" s="229"/>
      <c r="R846" s="229"/>
      <c r="S846" s="229"/>
      <c r="T846" s="229"/>
      <c r="U846" s="229"/>
      <c r="V846" s="229"/>
      <c r="W846" s="229"/>
      <c r="X846" s="229"/>
      <c r="Y846" s="229"/>
      <c r="Z846" s="229"/>
      <c r="AA846" s="229"/>
      <c r="AB846" s="229"/>
      <c r="AC846" s="229"/>
      <c r="AD846" s="229"/>
      <c r="AE846" s="229"/>
      <c r="AF846" s="229"/>
      <c r="AG846" s="229"/>
      <c r="AH846" s="229"/>
      <c r="AI846" s="229"/>
    </row>
    <row r="847" spans="9:35">
      <c r="I847" s="229"/>
      <c r="J847" s="229"/>
      <c r="K847" s="229"/>
      <c r="L847" s="229"/>
      <c r="M847" s="229"/>
      <c r="N847" s="229"/>
      <c r="O847" s="229"/>
      <c r="P847" s="229"/>
      <c r="Q847" s="229"/>
      <c r="R847" s="229"/>
      <c r="S847" s="229"/>
      <c r="T847" s="229"/>
      <c r="U847" s="229"/>
      <c r="V847" s="229"/>
      <c r="W847" s="229"/>
      <c r="X847" s="229"/>
      <c r="Y847" s="229"/>
      <c r="Z847" s="229"/>
      <c r="AA847" s="229"/>
      <c r="AB847" s="229"/>
      <c r="AC847" s="229"/>
      <c r="AD847" s="229"/>
      <c r="AE847" s="229"/>
      <c r="AF847" s="229"/>
      <c r="AG847" s="229"/>
      <c r="AH847" s="229"/>
      <c r="AI847" s="229"/>
    </row>
    <row r="848" spans="9:35">
      <c r="I848" s="229"/>
      <c r="J848" s="229"/>
      <c r="K848" s="229"/>
      <c r="L848" s="229"/>
      <c r="M848" s="229"/>
      <c r="N848" s="229"/>
      <c r="O848" s="229"/>
      <c r="P848" s="229"/>
      <c r="Q848" s="229"/>
      <c r="R848" s="229"/>
      <c r="S848" s="229"/>
      <c r="T848" s="229"/>
      <c r="U848" s="229"/>
      <c r="V848" s="229"/>
      <c r="W848" s="229"/>
      <c r="X848" s="229"/>
      <c r="Y848" s="229"/>
      <c r="Z848" s="229"/>
      <c r="AA848" s="229"/>
      <c r="AB848" s="229"/>
      <c r="AC848" s="229"/>
      <c r="AD848" s="229"/>
      <c r="AE848" s="229"/>
      <c r="AF848" s="229"/>
      <c r="AG848" s="229"/>
      <c r="AH848" s="229"/>
      <c r="AI848" s="229"/>
    </row>
    <row r="849" spans="9:35">
      <c r="I849" s="229"/>
      <c r="J849" s="229"/>
      <c r="K849" s="229"/>
      <c r="L849" s="229"/>
      <c r="M849" s="229"/>
      <c r="N849" s="229"/>
      <c r="O849" s="229"/>
      <c r="P849" s="229"/>
      <c r="Q849" s="229"/>
      <c r="R849" s="229"/>
      <c r="S849" s="229"/>
      <c r="T849" s="229"/>
      <c r="U849" s="229"/>
      <c r="V849" s="229"/>
      <c r="W849" s="229"/>
      <c r="X849" s="229"/>
      <c r="Y849" s="229"/>
      <c r="Z849" s="229"/>
      <c r="AA849" s="229"/>
      <c r="AB849" s="229"/>
      <c r="AC849" s="229"/>
      <c r="AD849" s="229"/>
      <c r="AE849" s="229"/>
      <c r="AF849" s="229"/>
      <c r="AG849" s="229"/>
      <c r="AH849" s="229"/>
      <c r="AI849" s="229"/>
    </row>
    <row r="850" spans="9:35">
      <c r="I850" s="229"/>
      <c r="J850" s="229"/>
      <c r="K850" s="229"/>
      <c r="L850" s="229"/>
      <c r="M850" s="229"/>
      <c r="N850" s="229"/>
      <c r="O850" s="229"/>
      <c r="P850" s="229"/>
      <c r="Q850" s="229"/>
      <c r="R850" s="229"/>
      <c r="S850" s="229"/>
      <c r="T850" s="229"/>
      <c r="U850" s="229"/>
      <c r="V850" s="229"/>
      <c r="W850" s="229"/>
      <c r="X850" s="229"/>
      <c r="Y850" s="229"/>
      <c r="Z850" s="229"/>
      <c r="AA850" s="229"/>
      <c r="AB850" s="229"/>
      <c r="AC850" s="229"/>
      <c r="AD850" s="229"/>
      <c r="AE850" s="229"/>
      <c r="AF850" s="229"/>
      <c r="AG850" s="229"/>
      <c r="AH850" s="229"/>
      <c r="AI850" s="229"/>
    </row>
    <row r="851" spans="9:35">
      <c r="I851" s="229"/>
      <c r="J851" s="229"/>
      <c r="K851" s="229"/>
      <c r="L851" s="229"/>
      <c r="M851" s="229"/>
      <c r="N851" s="229"/>
      <c r="O851" s="229"/>
      <c r="P851" s="229"/>
      <c r="Q851" s="229"/>
      <c r="R851" s="229"/>
      <c r="S851" s="229"/>
      <c r="T851" s="229"/>
      <c r="U851" s="229"/>
      <c r="V851" s="229"/>
      <c r="W851" s="229"/>
      <c r="X851" s="229"/>
      <c r="Y851" s="229"/>
      <c r="Z851" s="229"/>
      <c r="AA851" s="229"/>
      <c r="AB851" s="229"/>
      <c r="AC851" s="229"/>
      <c r="AD851" s="229"/>
      <c r="AE851" s="229"/>
      <c r="AF851" s="229"/>
      <c r="AG851" s="229"/>
      <c r="AH851" s="229"/>
      <c r="AI851" s="229"/>
    </row>
    <row r="852" spans="9:35">
      <c r="I852" s="229"/>
      <c r="J852" s="229"/>
      <c r="K852" s="229"/>
      <c r="L852" s="229"/>
      <c r="M852" s="229"/>
      <c r="N852" s="229"/>
      <c r="O852" s="229"/>
      <c r="P852" s="229"/>
      <c r="Q852" s="229"/>
      <c r="R852" s="229"/>
      <c r="S852" s="229"/>
      <c r="T852" s="229"/>
      <c r="U852" s="229"/>
      <c r="V852" s="229"/>
      <c r="W852" s="229"/>
      <c r="X852" s="229"/>
      <c r="Y852" s="229"/>
      <c r="Z852" s="229"/>
      <c r="AA852" s="229"/>
      <c r="AB852" s="229"/>
      <c r="AC852" s="229"/>
      <c r="AD852" s="229"/>
      <c r="AE852" s="229"/>
      <c r="AF852" s="229"/>
      <c r="AG852" s="229"/>
      <c r="AH852" s="229"/>
      <c r="AI852" s="229"/>
    </row>
    <row r="853" spans="9:35">
      <c r="I853" s="229"/>
      <c r="J853" s="229"/>
      <c r="K853" s="229"/>
      <c r="L853" s="229"/>
      <c r="M853" s="229"/>
      <c r="N853" s="229"/>
      <c r="O853" s="229"/>
      <c r="P853" s="229"/>
      <c r="Q853" s="229"/>
      <c r="R853" s="229"/>
      <c r="S853" s="229"/>
      <c r="T853" s="229"/>
      <c r="U853" s="229"/>
      <c r="V853" s="229"/>
      <c r="W853" s="229"/>
      <c r="X853" s="229"/>
      <c r="Y853" s="229"/>
      <c r="Z853" s="229"/>
      <c r="AA853" s="229"/>
      <c r="AB853" s="229"/>
      <c r="AC853" s="229"/>
      <c r="AD853" s="229"/>
      <c r="AE853" s="229"/>
      <c r="AF853" s="229"/>
      <c r="AG853" s="229"/>
      <c r="AH853" s="229"/>
      <c r="AI853" s="229"/>
    </row>
    <row r="854" spans="9:35">
      <c r="I854" s="229"/>
      <c r="J854" s="229"/>
      <c r="K854" s="229"/>
      <c r="L854" s="229"/>
      <c r="M854" s="229"/>
      <c r="N854" s="229"/>
      <c r="O854" s="229"/>
      <c r="P854" s="229"/>
      <c r="Q854" s="229"/>
      <c r="R854" s="229"/>
      <c r="S854" s="229"/>
      <c r="T854" s="229"/>
      <c r="U854" s="229"/>
      <c r="V854" s="229"/>
      <c r="W854" s="229"/>
      <c r="X854" s="229"/>
      <c r="Y854" s="229"/>
      <c r="Z854" s="229"/>
      <c r="AA854" s="229"/>
      <c r="AB854" s="229"/>
      <c r="AC854" s="229"/>
      <c r="AD854" s="229"/>
      <c r="AE854" s="229"/>
      <c r="AF854" s="229"/>
      <c r="AG854" s="229"/>
      <c r="AH854" s="229"/>
      <c r="AI854" s="229"/>
    </row>
    <row r="855" spans="9:35">
      <c r="I855" s="229"/>
      <c r="J855" s="229"/>
      <c r="K855" s="229"/>
      <c r="L855" s="229"/>
      <c r="M855" s="229"/>
      <c r="N855" s="229"/>
      <c r="O855" s="229"/>
      <c r="P855" s="229"/>
      <c r="Q855" s="229"/>
      <c r="R855" s="229"/>
      <c r="S855" s="229"/>
      <c r="T855" s="229"/>
      <c r="U855" s="229"/>
      <c r="V855" s="229"/>
      <c r="W855" s="229"/>
      <c r="X855" s="229"/>
      <c r="Y855" s="229"/>
      <c r="Z855" s="229"/>
      <c r="AA855" s="229"/>
      <c r="AB855" s="229"/>
      <c r="AC855" s="229"/>
      <c r="AD855" s="229"/>
      <c r="AE855" s="229"/>
      <c r="AF855" s="229"/>
      <c r="AG855" s="229"/>
      <c r="AH855" s="229"/>
      <c r="AI855" s="229"/>
    </row>
    <row r="856" spans="9:35">
      <c r="I856" s="229"/>
      <c r="J856" s="229"/>
      <c r="K856" s="229"/>
      <c r="L856" s="229"/>
      <c r="M856" s="229"/>
      <c r="N856" s="229"/>
      <c r="O856" s="229"/>
      <c r="P856" s="229"/>
      <c r="Q856" s="229"/>
      <c r="R856" s="229"/>
      <c r="S856" s="229"/>
      <c r="T856" s="229"/>
      <c r="U856" s="229"/>
      <c r="V856" s="229"/>
      <c r="W856" s="229"/>
      <c r="X856" s="229"/>
      <c r="Y856" s="229"/>
      <c r="Z856" s="229"/>
      <c r="AA856" s="229"/>
      <c r="AB856" s="229"/>
      <c r="AC856" s="229"/>
      <c r="AD856" s="229"/>
      <c r="AE856" s="229"/>
      <c r="AF856" s="229"/>
      <c r="AG856" s="229"/>
      <c r="AH856" s="229"/>
      <c r="AI856" s="229"/>
    </row>
    <row r="857" spans="9:35">
      <c r="I857" s="229"/>
      <c r="J857" s="229"/>
      <c r="K857" s="229"/>
      <c r="L857" s="229"/>
      <c r="M857" s="229"/>
      <c r="N857" s="229"/>
      <c r="O857" s="229"/>
      <c r="P857" s="229"/>
      <c r="Q857" s="229"/>
      <c r="R857" s="229"/>
      <c r="S857" s="229"/>
      <c r="T857" s="229"/>
      <c r="U857" s="229"/>
      <c r="V857" s="229"/>
      <c r="W857" s="229"/>
      <c r="X857" s="229"/>
      <c r="Y857" s="229"/>
      <c r="Z857" s="229"/>
      <c r="AA857" s="229"/>
      <c r="AB857" s="229"/>
      <c r="AC857" s="229"/>
      <c r="AD857" s="229"/>
      <c r="AE857" s="229"/>
      <c r="AF857" s="229"/>
      <c r="AG857" s="229"/>
      <c r="AH857" s="229"/>
      <c r="AI857" s="229"/>
    </row>
    <row r="858" spans="9:35">
      <c r="I858" s="229"/>
      <c r="J858" s="229"/>
      <c r="K858" s="229"/>
      <c r="L858" s="229"/>
      <c r="M858" s="229"/>
      <c r="N858" s="229"/>
      <c r="O858" s="229"/>
      <c r="P858" s="229"/>
      <c r="Q858" s="229"/>
      <c r="R858" s="229"/>
      <c r="S858" s="229"/>
      <c r="T858" s="229"/>
      <c r="U858" s="229"/>
      <c r="V858" s="229"/>
      <c r="W858" s="229"/>
      <c r="X858" s="229"/>
      <c r="Y858" s="229"/>
      <c r="Z858" s="229"/>
      <c r="AA858" s="229"/>
      <c r="AB858" s="229"/>
      <c r="AC858" s="229"/>
      <c r="AD858" s="229"/>
      <c r="AE858" s="229"/>
      <c r="AF858" s="229"/>
      <c r="AG858" s="229"/>
      <c r="AH858" s="229"/>
      <c r="AI858" s="229"/>
    </row>
    <row r="859" spans="9:35">
      <c r="I859" s="229"/>
      <c r="J859" s="229"/>
      <c r="K859" s="229"/>
      <c r="L859" s="229"/>
      <c r="M859" s="229"/>
      <c r="N859" s="229"/>
      <c r="O859" s="229"/>
      <c r="P859" s="229"/>
      <c r="Q859" s="229"/>
      <c r="R859" s="229"/>
      <c r="S859" s="229"/>
      <c r="T859" s="229"/>
      <c r="U859" s="229"/>
      <c r="V859" s="229"/>
      <c r="W859" s="229"/>
      <c r="X859" s="229"/>
      <c r="Y859" s="229"/>
      <c r="Z859" s="229"/>
      <c r="AA859" s="229"/>
      <c r="AB859" s="229"/>
      <c r="AC859" s="229"/>
      <c r="AD859" s="229"/>
      <c r="AE859" s="229"/>
      <c r="AF859" s="229"/>
      <c r="AG859" s="229"/>
      <c r="AH859" s="229"/>
      <c r="AI859" s="229"/>
    </row>
    <row r="860" spans="9:35">
      <c r="I860" s="229"/>
      <c r="J860" s="229"/>
      <c r="K860" s="229"/>
      <c r="L860" s="229"/>
      <c r="M860" s="229"/>
      <c r="N860" s="229"/>
      <c r="O860" s="229"/>
      <c r="P860" s="229"/>
      <c r="Q860" s="229"/>
      <c r="R860" s="229"/>
      <c r="S860" s="229"/>
      <c r="T860" s="229"/>
      <c r="U860" s="229"/>
      <c r="V860" s="229"/>
      <c r="W860" s="229"/>
      <c r="X860" s="229"/>
      <c r="Y860" s="229"/>
      <c r="Z860" s="229"/>
      <c r="AA860" s="229"/>
      <c r="AB860" s="229"/>
      <c r="AC860" s="229"/>
      <c r="AD860" s="229"/>
      <c r="AE860" s="229"/>
      <c r="AF860" s="229"/>
      <c r="AG860" s="229"/>
      <c r="AH860" s="229"/>
      <c r="AI860" s="229"/>
    </row>
    <row r="861" spans="9:35">
      <c r="I861" s="229"/>
      <c r="J861" s="229"/>
      <c r="K861" s="229"/>
      <c r="L861" s="229"/>
      <c r="M861" s="229"/>
      <c r="N861" s="229"/>
      <c r="O861" s="229"/>
      <c r="P861" s="229"/>
      <c r="Q861" s="229"/>
      <c r="R861" s="229"/>
      <c r="S861" s="229"/>
      <c r="T861" s="229"/>
      <c r="U861" s="229"/>
      <c r="V861" s="229"/>
      <c r="W861" s="229"/>
      <c r="X861" s="229"/>
      <c r="Y861" s="229"/>
      <c r="Z861" s="229"/>
      <c r="AA861" s="229"/>
      <c r="AB861" s="229"/>
      <c r="AC861" s="229"/>
      <c r="AD861" s="229"/>
      <c r="AE861" s="229"/>
      <c r="AF861" s="229"/>
      <c r="AG861" s="229"/>
      <c r="AH861" s="229"/>
      <c r="AI861" s="229"/>
    </row>
    <row r="862" spans="9:35">
      <c r="I862" s="229"/>
      <c r="J862" s="229"/>
      <c r="K862" s="229"/>
      <c r="L862" s="229"/>
      <c r="M862" s="229"/>
      <c r="N862" s="229"/>
      <c r="O862" s="229"/>
      <c r="P862" s="229"/>
      <c r="Q862" s="229"/>
      <c r="R862" s="229"/>
      <c r="S862" s="229"/>
      <c r="T862" s="229"/>
      <c r="U862" s="229"/>
      <c r="V862" s="229"/>
      <c r="W862" s="229"/>
      <c r="X862" s="229"/>
      <c r="Y862" s="229"/>
      <c r="Z862" s="229"/>
      <c r="AA862" s="229"/>
      <c r="AB862" s="229"/>
      <c r="AC862" s="229"/>
      <c r="AD862" s="229"/>
      <c r="AE862" s="229"/>
      <c r="AF862" s="229"/>
      <c r="AG862" s="229"/>
      <c r="AH862" s="229"/>
      <c r="AI862" s="229"/>
    </row>
    <row r="863" spans="9:35">
      <c r="I863" s="229"/>
      <c r="J863" s="229"/>
      <c r="K863" s="229"/>
      <c r="L863" s="229"/>
      <c r="M863" s="229"/>
      <c r="N863" s="229"/>
      <c r="O863" s="229"/>
      <c r="P863" s="229"/>
      <c r="Q863" s="229"/>
      <c r="R863" s="229"/>
      <c r="S863" s="229"/>
      <c r="T863" s="229"/>
      <c r="U863" s="229"/>
      <c r="V863" s="229"/>
      <c r="W863" s="229"/>
      <c r="X863" s="229"/>
      <c r="Y863" s="229"/>
      <c r="Z863" s="229"/>
      <c r="AA863" s="229"/>
      <c r="AB863" s="229"/>
      <c r="AC863" s="229"/>
      <c r="AD863" s="229"/>
      <c r="AE863" s="229"/>
      <c r="AF863" s="229"/>
      <c r="AG863" s="229"/>
      <c r="AH863" s="229"/>
      <c r="AI863" s="229"/>
    </row>
    <row r="864" spans="9:35">
      <c r="I864" s="229"/>
      <c r="J864" s="229"/>
      <c r="K864" s="229"/>
      <c r="L864" s="229"/>
      <c r="M864" s="229"/>
      <c r="N864" s="229"/>
      <c r="O864" s="229"/>
      <c r="P864" s="229"/>
      <c r="Q864" s="229"/>
      <c r="R864" s="229"/>
      <c r="S864" s="229"/>
      <c r="T864" s="229"/>
      <c r="U864" s="229"/>
      <c r="V864" s="229"/>
      <c r="W864" s="229"/>
      <c r="X864" s="229"/>
      <c r="Y864" s="229"/>
      <c r="Z864" s="229"/>
      <c r="AA864" s="229"/>
      <c r="AB864" s="229"/>
      <c r="AC864" s="229"/>
      <c r="AD864" s="229"/>
      <c r="AE864" s="229"/>
      <c r="AF864" s="229"/>
      <c r="AG864" s="229"/>
      <c r="AH864" s="229"/>
      <c r="AI864" s="229"/>
    </row>
    <row r="865" spans="9:35">
      <c r="I865" s="229"/>
      <c r="J865" s="229"/>
      <c r="K865" s="229"/>
      <c r="L865" s="229"/>
      <c r="M865" s="229"/>
      <c r="N865" s="229"/>
      <c r="O865" s="229"/>
      <c r="P865" s="229"/>
      <c r="Q865" s="229"/>
      <c r="R865" s="229"/>
      <c r="S865" s="229"/>
      <c r="T865" s="229"/>
      <c r="U865" s="229"/>
      <c r="V865" s="229"/>
      <c r="W865" s="229"/>
      <c r="X865" s="229"/>
      <c r="Y865" s="229"/>
      <c r="Z865" s="229"/>
      <c r="AA865" s="229"/>
      <c r="AB865" s="229"/>
      <c r="AC865" s="229"/>
      <c r="AD865" s="229"/>
      <c r="AE865" s="229"/>
      <c r="AF865" s="229"/>
      <c r="AG865" s="229"/>
      <c r="AH865" s="229"/>
      <c r="AI865" s="229"/>
    </row>
    <row r="866" spans="9:35">
      <c r="I866" s="229"/>
      <c r="J866" s="229"/>
      <c r="K866" s="229"/>
      <c r="L866" s="229"/>
      <c r="M866" s="229"/>
      <c r="N866" s="229"/>
      <c r="O866" s="229"/>
      <c r="P866" s="229"/>
      <c r="Q866" s="229"/>
      <c r="R866" s="229"/>
      <c r="S866" s="229"/>
      <c r="T866" s="229"/>
      <c r="U866" s="229"/>
      <c r="V866" s="229"/>
      <c r="W866" s="229"/>
      <c r="X866" s="229"/>
      <c r="Y866" s="229"/>
      <c r="Z866" s="229"/>
      <c r="AA866" s="229"/>
      <c r="AB866" s="229"/>
      <c r="AC866" s="229"/>
      <c r="AD866" s="229"/>
      <c r="AE866" s="229"/>
      <c r="AF866" s="229"/>
      <c r="AG866" s="229"/>
      <c r="AH866" s="229"/>
      <c r="AI866" s="229"/>
    </row>
    <row r="867" spans="9:35">
      <c r="I867" s="229"/>
      <c r="J867" s="229"/>
      <c r="K867" s="229"/>
      <c r="L867" s="229"/>
      <c r="M867" s="229"/>
      <c r="N867" s="229"/>
      <c r="O867" s="229"/>
      <c r="P867" s="229"/>
      <c r="Q867" s="229"/>
      <c r="R867" s="229"/>
      <c r="S867" s="229"/>
      <c r="T867" s="229"/>
      <c r="U867" s="229"/>
      <c r="V867" s="229"/>
      <c r="W867" s="229"/>
      <c r="X867" s="229"/>
      <c r="Y867" s="229"/>
      <c r="Z867" s="229"/>
      <c r="AA867" s="229"/>
      <c r="AB867" s="229"/>
      <c r="AC867" s="229"/>
      <c r="AD867" s="229"/>
      <c r="AE867" s="229"/>
      <c r="AF867" s="229"/>
      <c r="AG867" s="229"/>
      <c r="AH867" s="229"/>
      <c r="AI867" s="229"/>
    </row>
    <row r="868" spans="9:35">
      <c r="I868" s="229"/>
      <c r="J868" s="229"/>
      <c r="K868" s="229"/>
      <c r="L868" s="229"/>
      <c r="M868" s="229"/>
      <c r="N868" s="229"/>
      <c r="O868" s="229"/>
      <c r="P868" s="229"/>
      <c r="Q868" s="229"/>
      <c r="R868" s="229"/>
      <c r="S868" s="229"/>
      <c r="T868" s="229"/>
      <c r="U868" s="229"/>
      <c r="V868" s="229"/>
      <c r="W868" s="229"/>
      <c r="X868" s="229"/>
      <c r="Y868" s="229"/>
      <c r="Z868" s="229"/>
      <c r="AA868" s="229"/>
      <c r="AB868" s="229"/>
      <c r="AC868" s="229"/>
      <c r="AD868" s="229"/>
      <c r="AE868" s="229"/>
      <c r="AF868" s="229"/>
      <c r="AG868" s="229"/>
      <c r="AH868" s="229"/>
      <c r="AI868" s="229"/>
    </row>
    <row r="869" spans="9:35">
      <c r="I869" s="229"/>
      <c r="J869" s="229"/>
      <c r="K869" s="229"/>
      <c r="L869" s="229"/>
      <c r="M869" s="229"/>
      <c r="N869" s="229"/>
      <c r="O869" s="229"/>
      <c r="P869" s="229"/>
      <c r="Q869" s="229"/>
      <c r="R869" s="229"/>
      <c r="S869" s="229"/>
      <c r="T869" s="229"/>
      <c r="U869" s="229"/>
      <c r="V869" s="229"/>
      <c r="W869" s="229"/>
      <c r="X869" s="229"/>
      <c r="Y869" s="229"/>
      <c r="Z869" s="229"/>
      <c r="AA869" s="229"/>
      <c r="AB869" s="229"/>
      <c r="AC869" s="229"/>
      <c r="AD869" s="229"/>
      <c r="AE869" s="229"/>
      <c r="AF869" s="229"/>
      <c r="AG869" s="229"/>
      <c r="AH869" s="229"/>
      <c r="AI869" s="229"/>
    </row>
    <row r="870" spans="9:35">
      <c r="I870" s="229"/>
      <c r="J870" s="229"/>
      <c r="K870" s="229"/>
      <c r="L870" s="229"/>
      <c r="M870" s="229"/>
      <c r="N870" s="229"/>
      <c r="O870" s="229"/>
      <c r="P870" s="229"/>
      <c r="Q870" s="229"/>
      <c r="R870" s="229"/>
      <c r="S870" s="229"/>
      <c r="T870" s="229"/>
      <c r="U870" s="229"/>
      <c r="V870" s="229"/>
      <c r="W870" s="229"/>
      <c r="X870" s="229"/>
      <c r="Y870" s="229"/>
      <c r="Z870" s="229"/>
      <c r="AA870" s="229"/>
      <c r="AB870" s="229"/>
      <c r="AC870" s="229"/>
      <c r="AD870" s="229"/>
      <c r="AE870" s="229"/>
      <c r="AF870" s="229"/>
      <c r="AG870" s="229"/>
      <c r="AH870" s="229"/>
      <c r="AI870" s="229"/>
    </row>
    <row r="871" spans="9:35">
      <c r="I871" s="229"/>
      <c r="J871" s="229"/>
      <c r="K871" s="229"/>
      <c r="L871" s="229"/>
      <c r="M871" s="229"/>
      <c r="N871" s="229"/>
      <c r="O871" s="229"/>
      <c r="P871" s="229"/>
      <c r="Q871" s="229"/>
      <c r="R871" s="229"/>
      <c r="S871" s="229"/>
      <c r="T871" s="229"/>
      <c r="U871" s="229"/>
      <c r="V871" s="229"/>
      <c r="W871" s="229"/>
      <c r="X871" s="229"/>
      <c r="Y871" s="229"/>
      <c r="Z871" s="229"/>
      <c r="AA871" s="229"/>
      <c r="AB871" s="229"/>
      <c r="AC871" s="229"/>
      <c r="AD871" s="229"/>
      <c r="AE871" s="229"/>
      <c r="AF871" s="229"/>
      <c r="AG871" s="229"/>
      <c r="AH871" s="229"/>
      <c r="AI871" s="229"/>
    </row>
    <row r="872" spans="9:35">
      <c r="I872" s="229"/>
      <c r="J872" s="229"/>
      <c r="K872" s="229"/>
      <c r="L872" s="229"/>
      <c r="M872" s="229"/>
      <c r="N872" s="229"/>
      <c r="O872" s="229"/>
      <c r="P872" s="229"/>
      <c r="Q872" s="229"/>
      <c r="R872" s="229"/>
      <c r="S872" s="229"/>
      <c r="T872" s="229"/>
      <c r="U872" s="229"/>
      <c r="V872" s="229"/>
      <c r="W872" s="229"/>
      <c r="X872" s="229"/>
      <c r="Y872" s="229"/>
      <c r="Z872" s="229"/>
      <c r="AA872" s="229"/>
      <c r="AB872" s="229"/>
      <c r="AC872" s="229"/>
      <c r="AD872" s="229"/>
      <c r="AE872" s="229"/>
      <c r="AF872" s="229"/>
      <c r="AG872" s="229"/>
      <c r="AH872" s="229"/>
      <c r="AI872" s="229"/>
    </row>
    <row r="873" spans="9:35">
      <c r="I873" s="229"/>
      <c r="J873" s="229"/>
      <c r="K873" s="229"/>
      <c r="L873" s="229"/>
      <c r="M873" s="229"/>
      <c r="N873" s="229"/>
      <c r="O873" s="229"/>
      <c r="P873" s="229"/>
      <c r="Q873" s="229"/>
      <c r="R873" s="229"/>
      <c r="S873" s="229"/>
      <c r="T873" s="229"/>
      <c r="U873" s="229"/>
      <c r="V873" s="229"/>
      <c r="W873" s="229"/>
      <c r="X873" s="229"/>
      <c r="Y873" s="229"/>
      <c r="Z873" s="229"/>
      <c r="AA873" s="229"/>
      <c r="AB873" s="229"/>
      <c r="AC873" s="229"/>
      <c r="AD873" s="229"/>
      <c r="AE873" s="229"/>
      <c r="AF873" s="229"/>
      <c r="AG873" s="229"/>
      <c r="AH873" s="229"/>
      <c r="AI873" s="229"/>
    </row>
    <row r="874" spans="9:35">
      <c r="I874" s="229"/>
      <c r="J874" s="229"/>
      <c r="K874" s="229"/>
      <c r="L874" s="229"/>
      <c r="M874" s="229"/>
      <c r="N874" s="229"/>
      <c r="O874" s="229"/>
      <c r="P874" s="229"/>
      <c r="Q874" s="229"/>
      <c r="R874" s="229"/>
      <c r="S874" s="229"/>
      <c r="T874" s="229"/>
      <c r="U874" s="229"/>
      <c r="V874" s="229"/>
      <c r="W874" s="229"/>
      <c r="X874" s="229"/>
      <c r="Y874" s="229"/>
      <c r="Z874" s="229"/>
      <c r="AA874" s="229"/>
      <c r="AB874" s="229"/>
      <c r="AC874" s="229"/>
      <c r="AD874" s="229"/>
      <c r="AE874" s="229"/>
      <c r="AF874" s="229"/>
      <c r="AG874" s="229"/>
      <c r="AH874" s="229"/>
      <c r="AI874" s="229"/>
    </row>
    <row r="875" spans="9:35">
      <c r="I875" s="229"/>
      <c r="J875" s="229"/>
      <c r="K875" s="229"/>
      <c r="L875" s="229"/>
      <c r="M875" s="229"/>
      <c r="N875" s="229"/>
      <c r="O875" s="229"/>
      <c r="P875" s="229"/>
      <c r="Q875" s="229"/>
      <c r="R875" s="229"/>
      <c r="S875" s="229"/>
      <c r="T875" s="229"/>
      <c r="U875" s="229"/>
      <c r="V875" s="229"/>
      <c r="W875" s="229"/>
      <c r="X875" s="229"/>
      <c r="Y875" s="229"/>
      <c r="Z875" s="229"/>
      <c r="AA875" s="229"/>
      <c r="AB875" s="229"/>
      <c r="AC875" s="229"/>
      <c r="AD875" s="229"/>
      <c r="AE875" s="229"/>
      <c r="AF875" s="229"/>
      <c r="AG875" s="229"/>
      <c r="AH875" s="229"/>
      <c r="AI875" s="229"/>
    </row>
    <row r="876" spans="9:35">
      <c r="I876" s="229"/>
      <c r="J876" s="229"/>
      <c r="K876" s="229"/>
      <c r="L876" s="229"/>
      <c r="M876" s="229"/>
      <c r="N876" s="229"/>
      <c r="O876" s="229"/>
      <c r="P876" s="229"/>
      <c r="Q876" s="229"/>
      <c r="R876" s="229"/>
      <c r="S876" s="229"/>
      <c r="T876" s="229"/>
      <c r="U876" s="229"/>
      <c r="V876" s="229"/>
      <c r="W876" s="229"/>
      <c r="X876" s="229"/>
      <c r="Y876" s="229"/>
      <c r="Z876" s="229"/>
      <c r="AA876" s="229"/>
      <c r="AB876" s="229"/>
      <c r="AC876" s="229"/>
      <c r="AD876" s="229"/>
      <c r="AE876" s="229"/>
      <c r="AF876" s="229"/>
      <c r="AG876" s="229"/>
      <c r="AH876" s="229"/>
      <c r="AI876" s="229"/>
    </row>
    <row r="877" spans="9:35">
      <c r="I877" s="229"/>
      <c r="J877" s="229"/>
      <c r="K877" s="229"/>
      <c r="L877" s="229"/>
      <c r="M877" s="229"/>
      <c r="N877" s="229"/>
      <c r="O877" s="229"/>
      <c r="P877" s="229"/>
      <c r="Q877" s="229"/>
      <c r="R877" s="229"/>
      <c r="S877" s="229"/>
      <c r="T877" s="229"/>
      <c r="U877" s="229"/>
      <c r="V877" s="229"/>
      <c r="W877" s="229"/>
      <c r="X877" s="229"/>
      <c r="Y877" s="229"/>
      <c r="Z877" s="229"/>
      <c r="AA877" s="229"/>
      <c r="AB877" s="229"/>
      <c r="AC877" s="229"/>
      <c r="AD877" s="229"/>
      <c r="AE877" s="229"/>
      <c r="AF877" s="229"/>
      <c r="AG877" s="229"/>
      <c r="AH877" s="229"/>
      <c r="AI877" s="229"/>
    </row>
    <row r="878" spans="9:35">
      <c r="I878" s="229"/>
      <c r="J878" s="229"/>
      <c r="K878" s="229"/>
      <c r="L878" s="229"/>
      <c r="M878" s="229"/>
      <c r="N878" s="229"/>
      <c r="O878" s="229"/>
      <c r="P878" s="229"/>
      <c r="Q878" s="229"/>
      <c r="R878" s="229"/>
      <c r="S878" s="229"/>
      <c r="T878" s="229"/>
      <c r="U878" s="229"/>
      <c r="V878" s="229"/>
      <c r="W878" s="229"/>
      <c r="X878" s="229"/>
      <c r="Y878" s="229"/>
      <c r="Z878" s="229"/>
      <c r="AA878" s="229"/>
      <c r="AB878" s="229"/>
      <c r="AC878" s="229"/>
      <c r="AD878" s="229"/>
      <c r="AE878" s="229"/>
      <c r="AF878" s="229"/>
      <c r="AG878" s="229"/>
      <c r="AH878" s="229"/>
      <c r="AI878" s="229"/>
    </row>
    <row r="879" spans="9:35">
      <c r="I879" s="229"/>
      <c r="J879" s="229"/>
      <c r="K879" s="229"/>
      <c r="L879" s="229"/>
      <c r="M879" s="229"/>
      <c r="N879" s="229"/>
      <c r="O879" s="229"/>
      <c r="P879" s="229"/>
      <c r="Q879" s="229"/>
      <c r="R879" s="229"/>
      <c r="S879" s="229"/>
      <c r="T879" s="229"/>
      <c r="U879" s="229"/>
      <c r="V879" s="229"/>
      <c r="W879" s="229"/>
      <c r="X879" s="229"/>
      <c r="Y879" s="229"/>
      <c r="Z879" s="229"/>
      <c r="AA879" s="229"/>
      <c r="AB879" s="229"/>
      <c r="AC879" s="229"/>
      <c r="AD879" s="229"/>
      <c r="AE879" s="229"/>
      <c r="AF879" s="229"/>
      <c r="AG879" s="229"/>
      <c r="AH879" s="229"/>
      <c r="AI879" s="229"/>
    </row>
    <row r="880" spans="9:35">
      <c r="I880" s="229"/>
      <c r="J880" s="229"/>
      <c r="K880" s="229"/>
      <c r="L880" s="229"/>
      <c r="M880" s="229"/>
      <c r="N880" s="229"/>
      <c r="O880" s="229"/>
      <c r="P880" s="229"/>
      <c r="Q880" s="229"/>
      <c r="R880" s="229"/>
      <c r="S880" s="229"/>
      <c r="T880" s="229"/>
      <c r="U880" s="229"/>
      <c r="V880" s="229"/>
      <c r="W880" s="229"/>
      <c r="X880" s="229"/>
      <c r="Y880" s="229"/>
      <c r="Z880" s="229"/>
      <c r="AA880" s="229"/>
      <c r="AB880" s="229"/>
      <c r="AC880" s="229"/>
      <c r="AD880" s="229"/>
      <c r="AE880" s="229"/>
      <c r="AF880" s="229"/>
      <c r="AG880" s="229"/>
      <c r="AH880" s="229"/>
      <c r="AI880" s="229"/>
    </row>
    <row r="881" spans="9:35">
      <c r="I881" s="229"/>
      <c r="J881" s="229"/>
      <c r="K881" s="229"/>
      <c r="L881" s="229"/>
      <c r="M881" s="229"/>
      <c r="N881" s="229"/>
      <c r="O881" s="229"/>
      <c r="P881" s="229"/>
      <c r="Q881" s="229"/>
      <c r="R881" s="229"/>
      <c r="S881" s="229"/>
      <c r="T881" s="229"/>
      <c r="U881" s="229"/>
      <c r="V881" s="229"/>
      <c r="W881" s="229"/>
      <c r="X881" s="229"/>
      <c r="Y881" s="229"/>
      <c r="Z881" s="229"/>
      <c r="AA881" s="229"/>
      <c r="AB881" s="229"/>
      <c r="AC881" s="229"/>
      <c r="AD881" s="229"/>
      <c r="AE881" s="229"/>
      <c r="AF881" s="229"/>
      <c r="AG881" s="229"/>
      <c r="AH881" s="229"/>
      <c r="AI881" s="229"/>
    </row>
    <row r="882" spans="9:35">
      <c r="I882" s="229"/>
      <c r="J882" s="229"/>
      <c r="K882" s="229"/>
      <c r="L882" s="229"/>
      <c r="M882" s="229"/>
      <c r="N882" s="229"/>
      <c r="O882" s="229"/>
      <c r="P882" s="229"/>
      <c r="Q882" s="229"/>
      <c r="R882" s="229"/>
      <c r="S882" s="229"/>
      <c r="T882" s="229"/>
      <c r="U882" s="229"/>
      <c r="V882" s="229"/>
      <c r="W882" s="229"/>
      <c r="X882" s="229"/>
      <c r="Y882" s="229"/>
      <c r="Z882" s="229"/>
      <c r="AA882" s="229"/>
      <c r="AB882" s="229"/>
      <c r="AC882" s="229"/>
      <c r="AD882" s="229"/>
      <c r="AE882" s="229"/>
      <c r="AF882" s="229"/>
      <c r="AG882" s="229"/>
      <c r="AH882" s="229"/>
      <c r="AI882" s="229"/>
    </row>
    <row r="883" spans="9:35">
      <c r="I883" s="229"/>
      <c r="J883" s="229"/>
      <c r="K883" s="229"/>
      <c r="L883" s="229"/>
      <c r="M883" s="229"/>
      <c r="N883" s="229"/>
      <c r="O883" s="229"/>
      <c r="P883" s="229"/>
      <c r="Q883" s="229"/>
      <c r="R883" s="229"/>
      <c r="S883" s="229"/>
      <c r="T883" s="229"/>
      <c r="U883" s="229"/>
      <c r="V883" s="229"/>
      <c r="W883" s="229"/>
      <c r="X883" s="229"/>
      <c r="Y883" s="229"/>
      <c r="Z883" s="229"/>
      <c r="AA883" s="229"/>
      <c r="AB883" s="229"/>
      <c r="AC883" s="229"/>
      <c r="AD883" s="229"/>
      <c r="AE883" s="229"/>
      <c r="AF883" s="229"/>
      <c r="AG883" s="229"/>
      <c r="AH883" s="229"/>
      <c r="AI883" s="229"/>
    </row>
    <row r="884" spans="9:35">
      <c r="I884" s="229"/>
      <c r="J884" s="229"/>
      <c r="K884" s="229"/>
      <c r="L884" s="229"/>
      <c r="M884" s="229"/>
      <c r="N884" s="229"/>
      <c r="O884" s="229"/>
      <c r="P884" s="229"/>
      <c r="Q884" s="229"/>
      <c r="R884" s="229"/>
      <c r="S884" s="229"/>
      <c r="T884" s="229"/>
      <c r="U884" s="229"/>
      <c r="V884" s="229"/>
      <c r="W884" s="229"/>
      <c r="X884" s="229"/>
      <c r="Y884" s="229"/>
      <c r="Z884" s="229"/>
      <c r="AA884" s="229"/>
      <c r="AB884" s="229"/>
      <c r="AC884" s="229"/>
      <c r="AD884" s="229"/>
      <c r="AE884" s="229"/>
      <c r="AF884" s="229"/>
      <c r="AG884" s="229"/>
      <c r="AH884" s="229"/>
      <c r="AI884" s="229"/>
    </row>
    <row r="885" spans="9:35">
      <c r="I885" s="229"/>
      <c r="J885" s="229"/>
      <c r="K885" s="229"/>
      <c r="L885" s="229"/>
      <c r="M885" s="229"/>
      <c r="N885" s="229"/>
      <c r="O885" s="229"/>
      <c r="P885" s="229"/>
      <c r="Q885" s="229"/>
      <c r="R885" s="229"/>
      <c r="S885" s="229"/>
      <c r="T885" s="229"/>
      <c r="U885" s="229"/>
      <c r="V885" s="229"/>
      <c r="W885" s="229"/>
      <c r="X885" s="229"/>
      <c r="Y885" s="229"/>
      <c r="Z885" s="229"/>
      <c r="AA885" s="229"/>
      <c r="AB885" s="229"/>
      <c r="AC885" s="229"/>
      <c r="AD885" s="229"/>
      <c r="AE885" s="229"/>
      <c r="AF885" s="229"/>
      <c r="AG885" s="229"/>
      <c r="AH885" s="229"/>
      <c r="AI885" s="229"/>
    </row>
    <row r="886" spans="9:35">
      <c r="I886" s="229"/>
      <c r="J886" s="229"/>
      <c r="K886" s="229"/>
      <c r="L886" s="229"/>
      <c r="M886" s="229"/>
      <c r="N886" s="229"/>
      <c r="O886" s="229"/>
      <c r="P886" s="229"/>
      <c r="Q886" s="229"/>
      <c r="R886" s="229"/>
      <c r="S886" s="229"/>
      <c r="T886" s="229"/>
      <c r="U886" s="229"/>
      <c r="V886" s="229"/>
      <c r="W886" s="229"/>
      <c r="X886" s="229"/>
      <c r="Y886" s="229"/>
      <c r="Z886" s="229"/>
      <c r="AA886" s="229"/>
      <c r="AB886" s="229"/>
      <c r="AC886" s="229"/>
      <c r="AD886" s="229"/>
      <c r="AE886" s="229"/>
      <c r="AF886" s="229"/>
      <c r="AG886" s="229"/>
      <c r="AH886" s="229"/>
      <c r="AI886" s="229"/>
    </row>
    <row r="887" spans="9:35">
      <c r="I887" s="229"/>
      <c r="J887" s="229"/>
      <c r="K887" s="229"/>
      <c r="L887" s="229"/>
      <c r="M887" s="229"/>
      <c r="N887" s="229"/>
      <c r="O887" s="229"/>
      <c r="P887" s="229"/>
      <c r="Q887" s="229"/>
      <c r="R887" s="229"/>
      <c r="S887" s="229"/>
      <c r="T887" s="229"/>
      <c r="U887" s="229"/>
      <c r="V887" s="229"/>
      <c r="W887" s="229"/>
      <c r="X887" s="229"/>
      <c r="Y887" s="229"/>
      <c r="Z887" s="229"/>
      <c r="AA887" s="229"/>
      <c r="AB887" s="229"/>
      <c r="AC887" s="229"/>
      <c r="AD887" s="229"/>
      <c r="AE887" s="229"/>
      <c r="AF887" s="229"/>
      <c r="AG887" s="229"/>
      <c r="AH887" s="229"/>
      <c r="AI887" s="229"/>
    </row>
    <row r="888" spans="9:35">
      <c r="I888" s="229"/>
      <c r="J888" s="229"/>
      <c r="K888" s="229"/>
      <c r="L888" s="229"/>
      <c r="M888" s="229"/>
      <c r="N888" s="229"/>
      <c r="O888" s="229"/>
      <c r="P888" s="229"/>
      <c r="Q888" s="229"/>
      <c r="R888" s="229"/>
      <c r="S888" s="229"/>
      <c r="T888" s="229"/>
      <c r="U888" s="229"/>
      <c r="V888" s="229"/>
      <c r="W888" s="229"/>
      <c r="X888" s="229"/>
      <c r="Y888" s="229"/>
      <c r="Z888" s="229"/>
      <c r="AA888" s="229"/>
      <c r="AB888" s="229"/>
      <c r="AC888" s="229"/>
      <c r="AD888" s="229"/>
      <c r="AE888" s="229"/>
      <c r="AF888" s="229"/>
      <c r="AG888" s="229"/>
      <c r="AH888" s="229"/>
      <c r="AI888" s="229"/>
    </row>
    <row r="889" spans="9:35">
      <c r="I889" s="229"/>
      <c r="J889" s="229"/>
      <c r="K889" s="229"/>
      <c r="L889" s="229"/>
      <c r="M889" s="229"/>
      <c r="N889" s="229"/>
      <c r="O889" s="229"/>
      <c r="P889" s="229"/>
      <c r="Q889" s="229"/>
      <c r="R889" s="229"/>
      <c r="S889" s="229"/>
      <c r="T889" s="229"/>
      <c r="U889" s="229"/>
      <c r="V889" s="229"/>
      <c r="W889" s="229"/>
      <c r="X889" s="229"/>
      <c r="Y889" s="229"/>
      <c r="Z889" s="229"/>
      <c r="AA889" s="229"/>
      <c r="AB889" s="229"/>
      <c r="AC889" s="229"/>
      <c r="AD889" s="229"/>
      <c r="AE889" s="229"/>
      <c r="AF889" s="229"/>
      <c r="AG889" s="229"/>
      <c r="AH889" s="229"/>
      <c r="AI889" s="229"/>
    </row>
    <row r="890" spans="9:35">
      <c r="I890" s="229"/>
      <c r="J890" s="229"/>
      <c r="K890" s="229"/>
      <c r="L890" s="229"/>
      <c r="M890" s="229"/>
      <c r="N890" s="229"/>
      <c r="O890" s="229"/>
      <c r="P890" s="229"/>
      <c r="Q890" s="229"/>
      <c r="R890" s="229"/>
      <c r="S890" s="229"/>
      <c r="T890" s="229"/>
      <c r="U890" s="229"/>
      <c r="V890" s="229"/>
      <c r="W890" s="229"/>
      <c r="X890" s="229"/>
      <c r="Y890" s="229"/>
      <c r="Z890" s="229"/>
      <c r="AA890" s="229"/>
      <c r="AB890" s="229"/>
      <c r="AC890" s="229"/>
      <c r="AD890" s="229"/>
      <c r="AE890" s="229"/>
      <c r="AF890" s="229"/>
      <c r="AG890" s="229"/>
      <c r="AH890" s="229"/>
      <c r="AI890" s="229"/>
    </row>
    <row r="891" spans="9:35">
      <c r="I891" s="229"/>
      <c r="J891" s="229"/>
      <c r="K891" s="229"/>
      <c r="L891" s="229"/>
      <c r="M891" s="229"/>
      <c r="N891" s="229"/>
      <c r="O891" s="229"/>
      <c r="P891" s="229"/>
      <c r="Q891" s="229"/>
      <c r="R891" s="229"/>
      <c r="S891" s="229"/>
      <c r="T891" s="229"/>
      <c r="U891" s="229"/>
      <c r="V891" s="229"/>
      <c r="W891" s="229"/>
      <c r="X891" s="229"/>
      <c r="Y891" s="229"/>
      <c r="Z891" s="229"/>
      <c r="AA891" s="229"/>
      <c r="AB891" s="229"/>
      <c r="AC891" s="229"/>
      <c r="AD891" s="229"/>
      <c r="AE891" s="229"/>
      <c r="AF891" s="229"/>
      <c r="AG891" s="229"/>
      <c r="AH891" s="229"/>
      <c r="AI891" s="229"/>
    </row>
    <row r="892" spans="9:35">
      <c r="I892" s="229"/>
      <c r="J892" s="229"/>
      <c r="K892" s="229"/>
      <c r="L892" s="229"/>
      <c r="M892" s="229"/>
      <c r="N892" s="229"/>
      <c r="O892" s="229"/>
      <c r="P892" s="229"/>
      <c r="Q892" s="229"/>
      <c r="R892" s="229"/>
      <c r="S892" s="229"/>
      <c r="T892" s="229"/>
      <c r="U892" s="229"/>
      <c r="V892" s="229"/>
      <c r="W892" s="229"/>
      <c r="X892" s="229"/>
      <c r="Y892" s="229"/>
      <c r="Z892" s="229"/>
      <c r="AA892" s="229"/>
      <c r="AB892" s="229"/>
      <c r="AC892" s="229"/>
      <c r="AD892" s="229"/>
      <c r="AE892" s="229"/>
      <c r="AF892" s="229"/>
      <c r="AG892" s="229"/>
      <c r="AH892" s="229"/>
      <c r="AI892" s="229"/>
    </row>
    <row r="893" spans="9:35">
      <c r="I893" s="229"/>
      <c r="J893" s="229"/>
      <c r="K893" s="229"/>
      <c r="L893" s="229"/>
      <c r="M893" s="229"/>
      <c r="N893" s="229"/>
      <c r="O893" s="229"/>
      <c r="P893" s="229"/>
      <c r="Q893" s="229"/>
      <c r="R893" s="229"/>
      <c r="S893" s="229"/>
      <c r="T893" s="229"/>
      <c r="U893" s="229"/>
      <c r="V893" s="229"/>
      <c r="W893" s="229"/>
      <c r="X893" s="229"/>
      <c r="Y893" s="229"/>
      <c r="Z893" s="229"/>
      <c r="AA893" s="229"/>
      <c r="AB893" s="229"/>
      <c r="AC893" s="229"/>
      <c r="AD893" s="229"/>
      <c r="AE893" s="229"/>
      <c r="AF893" s="229"/>
      <c r="AG893" s="229"/>
      <c r="AH893" s="229"/>
      <c r="AI893" s="229"/>
    </row>
    <row r="894" spans="9:35">
      <c r="I894" s="229"/>
      <c r="J894" s="229"/>
      <c r="K894" s="229"/>
      <c r="L894" s="229"/>
      <c r="M894" s="229"/>
      <c r="N894" s="229"/>
      <c r="O894" s="229"/>
      <c r="P894" s="229"/>
      <c r="Q894" s="229"/>
      <c r="R894" s="229"/>
      <c r="S894" s="229"/>
      <c r="T894" s="229"/>
      <c r="U894" s="229"/>
      <c r="V894" s="229"/>
      <c r="W894" s="229"/>
      <c r="X894" s="229"/>
      <c r="Y894" s="229"/>
      <c r="Z894" s="229"/>
      <c r="AA894" s="229"/>
      <c r="AB894" s="229"/>
      <c r="AC894" s="229"/>
      <c r="AD894" s="229"/>
      <c r="AE894" s="229"/>
      <c r="AF894" s="229"/>
      <c r="AG894" s="229"/>
      <c r="AH894" s="229"/>
      <c r="AI894" s="229"/>
    </row>
    <row r="895" spans="9:35">
      <c r="I895" s="229"/>
      <c r="J895" s="229"/>
      <c r="K895" s="229"/>
      <c r="L895" s="229"/>
      <c r="M895" s="229"/>
      <c r="N895" s="229"/>
      <c r="O895" s="229"/>
      <c r="P895" s="229"/>
      <c r="Q895" s="229"/>
      <c r="R895" s="229"/>
      <c r="S895" s="229"/>
      <c r="T895" s="229"/>
      <c r="U895" s="229"/>
      <c r="V895" s="229"/>
      <c r="W895" s="229"/>
      <c r="X895" s="229"/>
      <c r="Y895" s="229"/>
      <c r="Z895" s="229"/>
      <c r="AA895" s="229"/>
      <c r="AB895" s="229"/>
      <c r="AC895" s="229"/>
      <c r="AD895" s="229"/>
      <c r="AE895" s="229"/>
      <c r="AF895" s="229"/>
      <c r="AG895" s="229"/>
      <c r="AH895" s="229"/>
      <c r="AI895" s="229"/>
    </row>
    <row r="896" spans="9:35">
      <c r="I896" s="229"/>
      <c r="J896" s="229"/>
      <c r="K896" s="229"/>
      <c r="L896" s="229"/>
      <c r="M896" s="229"/>
      <c r="N896" s="229"/>
      <c r="O896" s="229"/>
      <c r="P896" s="229"/>
      <c r="Q896" s="229"/>
      <c r="R896" s="229"/>
      <c r="S896" s="229"/>
      <c r="T896" s="229"/>
      <c r="U896" s="229"/>
      <c r="V896" s="229"/>
      <c r="W896" s="229"/>
      <c r="X896" s="229"/>
      <c r="Y896" s="229"/>
      <c r="Z896" s="229"/>
      <c r="AA896" s="229"/>
      <c r="AB896" s="229"/>
      <c r="AC896" s="229"/>
      <c r="AD896" s="229"/>
      <c r="AE896" s="229"/>
      <c r="AF896" s="229"/>
      <c r="AG896" s="229"/>
      <c r="AH896" s="229"/>
      <c r="AI896" s="229"/>
    </row>
    <row r="897" spans="9:35">
      <c r="I897" s="229"/>
      <c r="J897" s="229"/>
      <c r="K897" s="229"/>
      <c r="L897" s="229"/>
      <c r="M897" s="229"/>
      <c r="N897" s="229"/>
      <c r="O897" s="229"/>
      <c r="P897" s="229"/>
      <c r="Q897" s="229"/>
      <c r="R897" s="229"/>
      <c r="S897" s="229"/>
      <c r="T897" s="229"/>
      <c r="U897" s="229"/>
      <c r="V897" s="229"/>
      <c r="W897" s="229"/>
      <c r="X897" s="229"/>
      <c r="Y897" s="229"/>
      <c r="Z897" s="229"/>
      <c r="AA897" s="229"/>
      <c r="AB897" s="229"/>
      <c r="AC897" s="229"/>
      <c r="AD897" s="229"/>
      <c r="AE897" s="229"/>
      <c r="AF897" s="229"/>
      <c r="AG897" s="229"/>
      <c r="AH897" s="229"/>
      <c r="AI897" s="229"/>
    </row>
    <row r="898" spans="9:35">
      <c r="I898" s="229"/>
      <c r="J898" s="229"/>
      <c r="K898" s="229"/>
      <c r="L898" s="229"/>
      <c r="M898" s="229"/>
      <c r="N898" s="229"/>
      <c r="O898" s="229"/>
      <c r="P898" s="229"/>
      <c r="Q898" s="229"/>
      <c r="R898" s="229"/>
      <c r="S898" s="229"/>
      <c r="T898" s="229"/>
      <c r="U898" s="229"/>
      <c r="V898" s="229"/>
      <c r="W898" s="229"/>
      <c r="X898" s="229"/>
      <c r="Y898" s="229"/>
      <c r="Z898" s="229"/>
      <c r="AA898" s="229"/>
      <c r="AB898" s="229"/>
      <c r="AC898" s="229"/>
      <c r="AD898" s="229"/>
      <c r="AE898" s="229"/>
      <c r="AF898" s="229"/>
      <c r="AG898" s="229"/>
      <c r="AH898" s="229"/>
      <c r="AI898" s="229"/>
    </row>
    <row r="899" spans="9:35">
      <c r="I899" s="229"/>
      <c r="J899" s="229"/>
      <c r="K899" s="229"/>
      <c r="L899" s="229"/>
      <c r="M899" s="229"/>
      <c r="N899" s="229"/>
      <c r="O899" s="229"/>
      <c r="P899" s="229"/>
      <c r="Q899" s="229"/>
      <c r="R899" s="229"/>
      <c r="S899" s="229"/>
      <c r="T899" s="229"/>
      <c r="U899" s="229"/>
      <c r="V899" s="229"/>
      <c r="W899" s="229"/>
      <c r="X899" s="229"/>
      <c r="Y899" s="229"/>
      <c r="Z899" s="229"/>
      <c r="AA899" s="229"/>
      <c r="AB899" s="229"/>
      <c r="AC899" s="229"/>
      <c r="AD899" s="229"/>
      <c r="AE899" s="229"/>
      <c r="AF899" s="229"/>
      <c r="AG899" s="229"/>
      <c r="AH899" s="229"/>
      <c r="AI899" s="229"/>
    </row>
    <row r="900" spans="9:35">
      <c r="I900" s="229"/>
      <c r="J900" s="229"/>
      <c r="K900" s="229"/>
      <c r="L900" s="229"/>
      <c r="M900" s="229"/>
      <c r="N900" s="229"/>
      <c r="O900" s="229"/>
      <c r="P900" s="229"/>
      <c r="Q900" s="229"/>
      <c r="R900" s="229"/>
      <c r="S900" s="229"/>
      <c r="T900" s="229"/>
      <c r="U900" s="229"/>
      <c r="V900" s="229"/>
      <c r="W900" s="229"/>
      <c r="X900" s="229"/>
      <c r="Y900" s="229"/>
      <c r="Z900" s="229"/>
      <c r="AA900" s="229"/>
      <c r="AB900" s="229"/>
      <c r="AC900" s="229"/>
      <c r="AD900" s="229"/>
      <c r="AE900" s="229"/>
      <c r="AF900" s="229"/>
      <c r="AG900" s="229"/>
      <c r="AH900" s="229"/>
      <c r="AI900" s="229"/>
    </row>
    <row r="901" spans="9:35">
      <c r="I901" s="229"/>
      <c r="J901" s="229"/>
      <c r="K901" s="229"/>
      <c r="L901" s="229"/>
      <c r="M901" s="229"/>
      <c r="N901" s="229"/>
      <c r="O901" s="229"/>
      <c r="P901" s="229"/>
      <c r="Q901" s="229"/>
      <c r="R901" s="229"/>
      <c r="S901" s="229"/>
      <c r="T901" s="229"/>
      <c r="U901" s="229"/>
      <c r="V901" s="229"/>
      <c r="W901" s="229"/>
      <c r="X901" s="229"/>
      <c r="Y901" s="229"/>
      <c r="Z901" s="229"/>
      <c r="AA901" s="229"/>
      <c r="AB901" s="229"/>
      <c r="AC901" s="229"/>
      <c r="AD901" s="229"/>
      <c r="AE901" s="229"/>
      <c r="AF901" s="229"/>
      <c r="AG901" s="229"/>
      <c r="AH901" s="229"/>
      <c r="AI901" s="229"/>
    </row>
    <row r="902" spans="9:35">
      <c r="I902" s="229"/>
      <c r="J902" s="229"/>
      <c r="K902" s="229"/>
      <c r="L902" s="229"/>
      <c r="M902" s="229"/>
      <c r="N902" s="229"/>
      <c r="O902" s="229"/>
      <c r="P902" s="229"/>
      <c r="Q902" s="229"/>
      <c r="R902" s="229"/>
      <c r="S902" s="229"/>
      <c r="T902" s="229"/>
      <c r="U902" s="229"/>
      <c r="V902" s="229"/>
      <c r="W902" s="229"/>
      <c r="X902" s="229"/>
      <c r="Y902" s="229"/>
      <c r="Z902" s="229"/>
      <c r="AA902" s="229"/>
      <c r="AB902" s="229"/>
      <c r="AC902" s="229"/>
      <c r="AD902" s="229"/>
      <c r="AE902" s="229"/>
      <c r="AF902" s="229"/>
      <c r="AG902" s="229"/>
      <c r="AH902" s="229"/>
      <c r="AI902" s="229"/>
    </row>
    <row r="903" spans="9:35">
      <c r="I903" s="229"/>
      <c r="J903" s="229"/>
      <c r="K903" s="229"/>
      <c r="L903" s="229"/>
      <c r="M903" s="229"/>
      <c r="N903" s="229"/>
      <c r="O903" s="229"/>
      <c r="P903" s="229"/>
      <c r="Q903" s="229"/>
      <c r="R903" s="229"/>
      <c r="S903" s="229"/>
      <c r="T903" s="229"/>
      <c r="U903" s="229"/>
      <c r="V903" s="229"/>
      <c r="W903" s="229"/>
      <c r="X903" s="229"/>
      <c r="Y903" s="229"/>
      <c r="Z903" s="229"/>
      <c r="AA903" s="229"/>
      <c r="AB903" s="229"/>
      <c r="AC903" s="229"/>
      <c r="AD903" s="229"/>
      <c r="AE903" s="229"/>
      <c r="AF903" s="229"/>
      <c r="AG903" s="229"/>
      <c r="AH903" s="229"/>
      <c r="AI903" s="229"/>
    </row>
    <row r="904" spans="9:35">
      <c r="I904" s="229"/>
      <c r="J904" s="229"/>
      <c r="K904" s="229"/>
      <c r="L904" s="229"/>
      <c r="M904" s="229"/>
      <c r="N904" s="229"/>
      <c r="O904" s="229"/>
      <c r="P904" s="229"/>
      <c r="Q904" s="229"/>
      <c r="R904" s="229"/>
      <c r="S904" s="229"/>
      <c r="T904" s="229"/>
      <c r="U904" s="229"/>
      <c r="V904" s="229"/>
      <c r="W904" s="229"/>
      <c r="X904" s="229"/>
      <c r="Y904" s="229"/>
      <c r="Z904" s="229"/>
      <c r="AA904" s="229"/>
      <c r="AB904" s="229"/>
      <c r="AC904" s="229"/>
      <c r="AD904" s="229"/>
      <c r="AE904" s="229"/>
      <c r="AF904" s="229"/>
      <c r="AG904" s="229"/>
      <c r="AH904" s="229"/>
      <c r="AI904" s="229"/>
    </row>
    <row r="905" spans="9:35">
      <c r="I905" s="229"/>
      <c r="J905" s="229"/>
      <c r="K905" s="229"/>
      <c r="L905" s="229"/>
      <c r="M905" s="229"/>
      <c r="N905" s="229"/>
      <c r="O905" s="229"/>
      <c r="P905" s="229"/>
      <c r="Q905" s="229"/>
      <c r="R905" s="229"/>
      <c r="S905" s="229"/>
      <c r="T905" s="229"/>
      <c r="U905" s="229"/>
      <c r="V905" s="229"/>
      <c r="W905" s="229"/>
      <c r="X905" s="229"/>
      <c r="Y905" s="229"/>
      <c r="Z905" s="229"/>
      <c r="AA905" s="229"/>
      <c r="AB905" s="229"/>
      <c r="AC905" s="229"/>
      <c r="AD905" s="229"/>
      <c r="AE905" s="229"/>
      <c r="AF905" s="229"/>
      <c r="AG905" s="229"/>
      <c r="AH905" s="229"/>
      <c r="AI905" s="229"/>
    </row>
    <row r="906" spans="9:35">
      <c r="I906" s="229"/>
      <c r="J906" s="229"/>
      <c r="K906" s="229"/>
      <c r="L906" s="229"/>
      <c r="M906" s="229"/>
      <c r="N906" s="229"/>
      <c r="O906" s="229"/>
      <c r="P906" s="229"/>
      <c r="Q906" s="229"/>
      <c r="R906" s="229"/>
      <c r="S906" s="229"/>
      <c r="T906" s="229"/>
      <c r="U906" s="229"/>
      <c r="V906" s="229"/>
      <c r="W906" s="229"/>
      <c r="X906" s="229"/>
      <c r="Y906" s="229"/>
      <c r="Z906" s="229"/>
      <c r="AA906" s="229"/>
      <c r="AB906" s="229"/>
      <c r="AC906" s="229"/>
      <c r="AD906" s="229"/>
      <c r="AE906" s="229"/>
      <c r="AF906" s="229"/>
      <c r="AG906" s="229"/>
      <c r="AH906" s="229"/>
      <c r="AI906" s="229"/>
    </row>
    <row r="907" spans="9:35">
      <c r="I907" s="229"/>
      <c r="J907" s="229"/>
      <c r="K907" s="229"/>
      <c r="L907" s="229"/>
      <c r="M907" s="229"/>
      <c r="N907" s="229"/>
      <c r="O907" s="229"/>
      <c r="P907" s="229"/>
      <c r="Q907" s="229"/>
      <c r="R907" s="229"/>
      <c r="S907" s="229"/>
      <c r="T907" s="229"/>
      <c r="U907" s="229"/>
      <c r="V907" s="229"/>
      <c r="W907" s="229"/>
      <c r="X907" s="229"/>
      <c r="Y907" s="229"/>
      <c r="Z907" s="229"/>
      <c r="AA907" s="229"/>
      <c r="AB907" s="229"/>
      <c r="AC907" s="229"/>
      <c r="AD907" s="229"/>
      <c r="AE907" s="229"/>
      <c r="AF907" s="229"/>
      <c r="AG907" s="229"/>
      <c r="AH907" s="229"/>
      <c r="AI907" s="229"/>
    </row>
    <row r="908" spans="9:35">
      <c r="I908" s="229"/>
      <c r="J908" s="229"/>
      <c r="K908" s="229"/>
      <c r="L908" s="229"/>
      <c r="M908" s="229"/>
      <c r="N908" s="229"/>
      <c r="O908" s="229"/>
      <c r="P908" s="229"/>
      <c r="Q908" s="229"/>
      <c r="R908" s="229"/>
      <c r="S908" s="229"/>
      <c r="T908" s="229"/>
      <c r="U908" s="229"/>
      <c r="V908" s="229"/>
      <c r="W908" s="229"/>
      <c r="X908" s="229"/>
      <c r="Y908" s="229"/>
      <c r="Z908" s="229"/>
      <c r="AA908" s="229"/>
      <c r="AB908" s="229"/>
      <c r="AC908" s="229"/>
      <c r="AD908" s="229"/>
      <c r="AE908" s="229"/>
      <c r="AF908" s="229"/>
      <c r="AG908" s="229"/>
      <c r="AH908" s="229"/>
      <c r="AI908" s="229"/>
    </row>
    <row r="909" spans="9:35">
      <c r="I909" s="229"/>
      <c r="J909" s="229"/>
      <c r="K909" s="229"/>
      <c r="L909" s="229"/>
      <c r="M909" s="229"/>
      <c r="N909" s="229"/>
      <c r="O909" s="229"/>
      <c r="P909" s="229"/>
      <c r="Q909" s="229"/>
      <c r="R909" s="229"/>
      <c r="S909" s="229"/>
      <c r="T909" s="229"/>
      <c r="U909" s="229"/>
      <c r="V909" s="229"/>
      <c r="W909" s="229"/>
      <c r="X909" s="229"/>
      <c r="Y909" s="229"/>
      <c r="Z909" s="229"/>
      <c r="AA909" s="229"/>
      <c r="AB909" s="229"/>
      <c r="AC909" s="229"/>
      <c r="AD909" s="229"/>
      <c r="AE909" s="229"/>
      <c r="AF909" s="229"/>
      <c r="AG909" s="229"/>
      <c r="AH909" s="229"/>
      <c r="AI909" s="229"/>
    </row>
    <row r="910" spans="9:35">
      <c r="I910" s="229"/>
      <c r="J910" s="229"/>
      <c r="K910" s="229"/>
      <c r="L910" s="229"/>
      <c r="M910" s="229"/>
      <c r="N910" s="229"/>
      <c r="O910" s="229"/>
      <c r="P910" s="229"/>
      <c r="Q910" s="229"/>
      <c r="R910" s="229"/>
      <c r="S910" s="229"/>
      <c r="T910" s="229"/>
      <c r="U910" s="229"/>
      <c r="V910" s="229"/>
      <c r="W910" s="229"/>
      <c r="X910" s="229"/>
      <c r="Y910" s="229"/>
      <c r="Z910" s="229"/>
      <c r="AA910" s="229"/>
      <c r="AB910" s="229"/>
      <c r="AC910" s="229"/>
      <c r="AD910" s="229"/>
      <c r="AE910" s="229"/>
      <c r="AF910" s="229"/>
      <c r="AG910" s="229"/>
      <c r="AH910" s="229"/>
      <c r="AI910" s="229"/>
    </row>
    <row r="911" spans="9:35">
      <c r="I911" s="229"/>
      <c r="J911" s="229"/>
      <c r="K911" s="229"/>
      <c r="L911" s="229"/>
      <c r="M911" s="229"/>
      <c r="N911" s="229"/>
      <c r="O911" s="229"/>
      <c r="P911" s="229"/>
      <c r="Q911" s="229"/>
      <c r="R911" s="229"/>
      <c r="S911" s="229"/>
      <c r="T911" s="229"/>
      <c r="U911" s="229"/>
      <c r="V911" s="229"/>
      <c r="W911" s="229"/>
      <c r="X911" s="229"/>
      <c r="Y911" s="229"/>
      <c r="Z911" s="229"/>
      <c r="AA911" s="229"/>
      <c r="AB911" s="229"/>
      <c r="AC911" s="229"/>
      <c r="AD911" s="229"/>
      <c r="AE911" s="229"/>
      <c r="AF911" s="229"/>
      <c r="AG911" s="229"/>
      <c r="AH911" s="229"/>
      <c r="AI911" s="229"/>
    </row>
    <row r="912" spans="9:35">
      <c r="I912" s="229"/>
      <c r="J912" s="229"/>
      <c r="K912" s="229"/>
      <c r="L912" s="229"/>
      <c r="M912" s="229"/>
      <c r="N912" s="229"/>
      <c r="O912" s="229"/>
      <c r="P912" s="229"/>
      <c r="Q912" s="229"/>
      <c r="R912" s="229"/>
      <c r="S912" s="229"/>
      <c r="T912" s="229"/>
      <c r="U912" s="229"/>
      <c r="V912" s="229"/>
      <c r="W912" s="229"/>
      <c r="X912" s="229"/>
      <c r="Y912" s="229"/>
      <c r="Z912" s="229"/>
      <c r="AA912" s="229"/>
      <c r="AB912" s="229"/>
      <c r="AC912" s="229"/>
      <c r="AD912" s="229"/>
      <c r="AE912" s="229"/>
      <c r="AF912" s="229"/>
      <c r="AG912" s="229"/>
      <c r="AH912" s="229"/>
      <c r="AI912" s="229"/>
    </row>
    <row r="913" spans="9:35">
      <c r="I913" s="229"/>
      <c r="J913" s="229"/>
      <c r="K913" s="229"/>
      <c r="L913" s="229"/>
      <c r="M913" s="229"/>
      <c r="N913" s="229"/>
      <c r="O913" s="229"/>
      <c r="P913" s="229"/>
      <c r="Q913" s="229"/>
      <c r="R913" s="229"/>
      <c r="S913" s="229"/>
      <c r="T913" s="229"/>
      <c r="U913" s="229"/>
      <c r="V913" s="229"/>
      <c r="W913" s="229"/>
      <c r="X913" s="229"/>
      <c r="Y913" s="229"/>
      <c r="Z913" s="229"/>
      <c r="AA913" s="229"/>
      <c r="AB913" s="229"/>
      <c r="AC913" s="229"/>
      <c r="AD913" s="229"/>
      <c r="AE913" s="229"/>
      <c r="AF913" s="229"/>
      <c r="AG913" s="229"/>
      <c r="AH913" s="229"/>
      <c r="AI913" s="229"/>
    </row>
    <row r="914" spans="9:35">
      <c r="I914" s="229"/>
      <c r="J914" s="229"/>
      <c r="K914" s="229"/>
      <c r="L914" s="229"/>
      <c r="M914" s="229"/>
      <c r="N914" s="229"/>
      <c r="O914" s="229"/>
      <c r="P914" s="229"/>
      <c r="Q914" s="229"/>
      <c r="R914" s="229"/>
      <c r="S914" s="229"/>
      <c r="T914" s="229"/>
      <c r="U914" s="229"/>
      <c r="V914" s="229"/>
      <c r="W914" s="229"/>
      <c r="X914" s="229"/>
      <c r="Y914" s="229"/>
      <c r="Z914" s="229"/>
      <c r="AA914" s="229"/>
      <c r="AB914" s="229"/>
      <c r="AC914" s="229"/>
      <c r="AD914" s="229"/>
      <c r="AE914" s="229"/>
      <c r="AF914" s="229"/>
      <c r="AG914" s="229"/>
      <c r="AH914" s="229"/>
      <c r="AI914" s="229"/>
    </row>
    <row r="915" spans="9:35">
      <c r="I915" s="229"/>
      <c r="J915" s="229"/>
      <c r="K915" s="229"/>
      <c r="L915" s="229"/>
      <c r="M915" s="229"/>
      <c r="N915" s="229"/>
      <c r="O915" s="229"/>
      <c r="P915" s="229"/>
      <c r="Q915" s="229"/>
      <c r="R915" s="229"/>
      <c r="S915" s="229"/>
      <c r="T915" s="229"/>
      <c r="U915" s="229"/>
      <c r="V915" s="229"/>
      <c r="W915" s="229"/>
      <c r="X915" s="229"/>
      <c r="Y915" s="229"/>
      <c r="Z915" s="229"/>
      <c r="AA915" s="229"/>
      <c r="AB915" s="229"/>
      <c r="AC915" s="229"/>
      <c r="AD915" s="229"/>
      <c r="AE915" s="229"/>
      <c r="AF915" s="229"/>
      <c r="AG915" s="229"/>
      <c r="AH915" s="229"/>
      <c r="AI915" s="229"/>
    </row>
    <row r="916" spans="9:35">
      <c r="I916" s="229"/>
      <c r="J916" s="229"/>
      <c r="K916" s="229"/>
      <c r="L916" s="229"/>
      <c r="M916" s="229"/>
      <c r="N916" s="229"/>
      <c r="O916" s="229"/>
      <c r="P916" s="229"/>
      <c r="Q916" s="229"/>
      <c r="R916" s="229"/>
      <c r="S916" s="229"/>
      <c r="T916" s="229"/>
      <c r="U916" s="229"/>
      <c r="V916" s="229"/>
      <c r="W916" s="229"/>
      <c r="X916" s="229"/>
      <c r="Y916" s="229"/>
      <c r="Z916" s="229"/>
      <c r="AA916" s="229"/>
      <c r="AB916" s="229"/>
      <c r="AC916" s="229"/>
      <c r="AD916" s="229"/>
      <c r="AE916" s="229"/>
      <c r="AF916" s="229"/>
      <c r="AG916" s="229"/>
      <c r="AH916" s="229"/>
      <c r="AI916" s="229"/>
    </row>
    <row r="917" spans="9:35">
      <c r="I917" s="229"/>
      <c r="J917" s="229"/>
      <c r="K917" s="229"/>
      <c r="L917" s="229"/>
      <c r="M917" s="229"/>
      <c r="N917" s="229"/>
      <c r="O917" s="229"/>
      <c r="P917" s="229"/>
      <c r="Q917" s="229"/>
      <c r="R917" s="229"/>
      <c r="S917" s="229"/>
      <c r="T917" s="229"/>
      <c r="U917" s="229"/>
      <c r="V917" s="229"/>
      <c r="W917" s="229"/>
      <c r="X917" s="229"/>
      <c r="Y917" s="229"/>
      <c r="Z917" s="229"/>
      <c r="AA917" s="229"/>
      <c r="AB917" s="229"/>
      <c r="AC917" s="229"/>
      <c r="AD917" s="229"/>
      <c r="AE917" s="229"/>
      <c r="AF917" s="229"/>
      <c r="AG917" s="229"/>
      <c r="AH917" s="229"/>
      <c r="AI917" s="229"/>
    </row>
    <row r="918" spans="9:35">
      <c r="I918" s="229"/>
      <c r="J918" s="229"/>
      <c r="K918" s="229"/>
      <c r="L918" s="229"/>
      <c r="M918" s="229"/>
      <c r="N918" s="229"/>
      <c r="O918" s="229"/>
      <c r="P918" s="229"/>
      <c r="Q918" s="229"/>
      <c r="R918" s="229"/>
      <c r="S918" s="229"/>
      <c r="T918" s="229"/>
      <c r="U918" s="229"/>
      <c r="V918" s="229"/>
      <c r="W918" s="229"/>
      <c r="X918" s="229"/>
      <c r="Y918" s="229"/>
      <c r="Z918" s="229"/>
      <c r="AA918" s="229"/>
      <c r="AB918" s="229"/>
      <c r="AC918" s="229"/>
      <c r="AD918" s="229"/>
      <c r="AE918" s="229"/>
      <c r="AF918" s="229"/>
      <c r="AG918" s="229"/>
      <c r="AH918" s="229"/>
      <c r="AI918" s="229"/>
    </row>
    <row r="919" spans="9:35">
      <c r="I919" s="229"/>
      <c r="J919" s="229"/>
      <c r="K919" s="229"/>
      <c r="L919" s="229"/>
      <c r="M919" s="229"/>
      <c r="N919" s="229"/>
      <c r="O919" s="229"/>
      <c r="P919" s="229"/>
      <c r="Q919" s="229"/>
      <c r="R919" s="229"/>
      <c r="S919" s="229"/>
      <c r="T919" s="229"/>
      <c r="U919" s="229"/>
      <c r="V919" s="229"/>
      <c r="W919" s="229"/>
      <c r="X919" s="229"/>
      <c r="Y919" s="229"/>
      <c r="Z919" s="229"/>
      <c r="AA919" s="229"/>
      <c r="AB919" s="229"/>
      <c r="AC919" s="229"/>
      <c r="AD919" s="229"/>
      <c r="AE919" s="229"/>
      <c r="AF919" s="229"/>
      <c r="AG919" s="229"/>
      <c r="AH919" s="229"/>
      <c r="AI919" s="229"/>
    </row>
    <row r="920" spans="9:35">
      <c r="I920" s="229"/>
      <c r="J920" s="229"/>
      <c r="K920" s="229"/>
      <c r="L920" s="229"/>
      <c r="M920" s="229"/>
      <c r="N920" s="229"/>
      <c r="O920" s="229"/>
      <c r="P920" s="229"/>
      <c r="Q920" s="229"/>
      <c r="R920" s="229"/>
      <c r="S920" s="229"/>
      <c r="T920" s="229"/>
      <c r="U920" s="229"/>
      <c r="V920" s="229"/>
      <c r="W920" s="229"/>
      <c r="X920" s="229"/>
      <c r="Y920" s="229"/>
      <c r="Z920" s="229"/>
      <c r="AA920" s="229"/>
      <c r="AB920" s="229"/>
      <c r="AC920" s="229"/>
      <c r="AD920" s="229"/>
      <c r="AE920" s="229"/>
      <c r="AF920" s="229"/>
      <c r="AG920" s="229"/>
      <c r="AH920" s="229"/>
      <c r="AI920" s="229"/>
    </row>
    <row r="921" spans="9:35">
      <c r="I921" s="229"/>
      <c r="J921" s="229"/>
      <c r="K921" s="229"/>
      <c r="L921" s="229"/>
      <c r="M921" s="229"/>
      <c r="N921" s="229"/>
      <c r="O921" s="229"/>
      <c r="P921" s="229"/>
      <c r="Q921" s="229"/>
      <c r="R921" s="229"/>
      <c r="S921" s="229"/>
      <c r="T921" s="229"/>
      <c r="U921" s="229"/>
      <c r="V921" s="229"/>
      <c r="W921" s="229"/>
      <c r="X921" s="229"/>
      <c r="Y921" s="229"/>
      <c r="Z921" s="229"/>
      <c r="AA921" s="229"/>
      <c r="AB921" s="229"/>
      <c r="AC921" s="229"/>
      <c r="AD921" s="229"/>
      <c r="AE921" s="229"/>
      <c r="AF921" s="229"/>
      <c r="AG921" s="229"/>
      <c r="AH921" s="229"/>
      <c r="AI921" s="229"/>
    </row>
    <row r="922" spans="9:35">
      <c r="I922" s="229"/>
      <c r="J922" s="229"/>
      <c r="K922" s="229"/>
      <c r="L922" s="229"/>
      <c r="M922" s="229"/>
      <c r="N922" s="229"/>
      <c r="O922" s="229"/>
      <c r="P922" s="229"/>
      <c r="Q922" s="229"/>
      <c r="R922" s="229"/>
      <c r="S922" s="229"/>
      <c r="T922" s="229"/>
      <c r="U922" s="229"/>
      <c r="V922" s="229"/>
      <c r="W922" s="229"/>
      <c r="X922" s="229"/>
      <c r="Y922" s="229"/>
      <c r="Z922" s="229"/>
      <c r="AA922" s="229"/>
      <c r="AB922" s="229"/>
      <c r="AC922" s="229"/>
      <c r="AD922" s="229"/>
      <c r="AE922" s="229"/>
      <c r="AF922" s="229"/>
      <c r="AG922" s="229"/>
      <c r="AH922" s="229"/>
      <c r="AI922" s="229"/>
    </row>
    <row r="923" spans="9:35">
      <c r="I923" s="229"/>
      <c r="J923" s="229"/>
      <c r="K923" s="229"/>
      <c r="L923" s="229"/>
      <c r="M923" s="229"/>
      <c r="N923" s="229"/>
      <c r="O923" s="229"/>
      <c r="P923" s="229"/>
      <c r="Q923" s="229"/>
      <c r="R923" s="229"/>
      <c r="S923" s="229"/>
      <c r="T923" s="229"/>
      <c r="U923" s="229"/>
      <c r="V923" s="229"/>
      <c r="W923" s="229"/>
      <c r="X923" s="229"/>
      <c r="Y923" s="229"/>
      <c r="Z923" s="229"/>
      <c r="AA923" s="229"/>
      <c r="AB923" s="229"/>
      <c r="AC923" s="229"/>
      <c r="AD923" s="229"/>
      <c r="AE923" s="229"/>
      <c r="AF923" s="229"/>
      <c r="AG923" s="229"/>
      <c r="AH923" s="229"/>
      <c r="AI923" s="229"/>
    </row>
    <row r="924" spans="9:35">
      <c r="I924" s="229"/>
      <c r="J924" s="229"/>
      <c r="K924" s="229"/>
      <c r="L924" s="229"/>
      <c r="M924" s="229"/>
      <c r="N924" s="229"/>
      <c r="O924" s="229"/>
      <c r="P924" s="229"/>
      <c r="Q924" s="229"/>
      <c r="R924" s="229"/>
      <c r="S924" s="229"/>
      <c r="T924" s="229"/>
      <c r="U924" s="229"/>
      <c r="V924" s="229"/>
      <c r="W924" s="229"/>
      <c r="X924" s="229"/>
      <c r="Y924" s="229"/>
      <c r="Z924" s="229"/>
      <c r="AA924" s="229"/>
      <c r="AB924" s="229"/>
      <c r="AC924" s="229"/>
      <c r="AD924" s="229"/>
      <c r="AE924" s="229"/>
      <c r="AF924" s="229"/>
      <c r="AG924" s="229"/>
      <c r="AH924" s="229"/>
      <c r="AI924" s="229"/>
    </row>
    <row r="925" spans="9:35">
      <c r="I925" s="229"/>
      <c r="J925" s="229"/>
      <c r="K925" s="229"/>
      <c r="L925" s="229"/>
      <c r="M925" s="229"/>
      <c r="N925" s="229"/>
      <c r="O925" s="229"/>
      <c r="P925" s="229"/>
      <c r="Q925" s="229"/>
      <c r="R925" s="229"/>
      <c r="S925" s="229"/>
      <c r="T925" s="229"/>
      <c r="U925" s="229"/>
      <c r="V925" s="229"/>
      <c r="W925" s="229"/>
      <c r="X925" s="229"/>
      <c r="Y925" s="229"/>
      <c r="Z925" s="229"/>
      <c r="AA925" s="229"/>
      <c r="AB925" s="229"/>
      <c r="AC925" s="229"/>
      <c r="AD925" s="229"/>
      <c r="AE925" s="229"/>
      <c r="AF925" s="229"/>
      <c r="AG925" s="229"/>
      <c r="AH925" s="229"/>
      <c r="AI925" s="229"/>
    </row>
    <row r="926" spans="9:35">
      <c r="I926" s="229"/>
      <c r="J926" s="229"/>
      <c r="K926" s="229"/>
      <c r="L926" s="229"/>
      <c r="M926" s="229"/>
      <c r="N926" s="229"/>
      <c r="O926" s="229"/>
      <c r="P926" s="229"/>
      <c r="Q926" s="229"/>
      <c r="R926" s="229"/>
      <c r="S926" s="229"/>
      <c r="T926" s="229"/>
      <c r="U926" s="229"/>
      <c r="V926" s="229"/>
      <c r="W926" s="229"/>
      <c r="X926" s="229"/>
      <c r="Y926" s="229"/>
      <c r="Z926" s="229"/>
      <c r="AA926" s="229"/>
      <c r="AB926" s="229"/>
      <c r="AC926" s="229"/>
      <c r="AD926" s="229"/>
      <c r="AE926" s="229"/>
      <c r="AF926" s="229"/>
      <c r="AG926" s="229"/>
      <c r="AH926" s="229"/>
      <c r="AI926" s="229"/>
    </row>
    <row r="927" spans="9:35">
      <c r="I927" s="229"/>
      <c r="J927" s="229"/>
      <c r="K927" s="229"/>
      <c r="L927" s="229"/>
      <c r="M927" s="229"/>
      <c r="N927" s="229"/>
      <c r="O927" s="229"/>
      <c r="P927" s="229"/>
      <c r="Q927" s="229"/>
      <c r="R927" s="229"/>
      <c r="S927" s="229"/>
      <c r="T927" s="229"/>
      <c r="U927" s="229"/>
      <c r="V927" s="229"/>
      <c r="W927" s="229"/>
      <c r="X927" s="229"/>
      <c r="Y927" s="229"/>
      <c r="Z927" s="229"/>
      <c r="AA927" s="229"/>
      <c r="AB927" s="229"/>
      <c r="AC927" s="229"/>
      <c r="AD927" s="229"/>
      <c r="AE927" s="229"/>
      <c r="AF927" s="229"/>
      <c r="AG927" s="229"/>
      <c r="AH927" s="229"/>
      <c r="AI927" s="229"/>
    </row>
    <row r="928" spans="9:35">
      <c r="I928" s="229"/>
      <c r="J928" s="229"/>
      <c r="K928" s="229"/>
      <c r="L928" s="229"/>
      <c r="M928" s="229"/>
      <c r="N928" s="229"/>
      <c r="O928" s="229"/>
      <c r="P928" s="229"/>
      <c r="Q928" s="229"/>
      <c r="R928" s="229"/>
      <c r="S928" s="229"/>
      <c r="T928" s="229"/>
      <c r="U928" s="229"/>
      <c r="V928" s="229"/>
      <c r="W928" s="229"/>
      <c r="X928" s="229"/>
      <c r="Y928" s="229"/>
      <c r="Z928" s="229"/>
      <c r="AA928" s="229"/>
      <c r="AB928" s="229"/>
      <c r="AC928" s="229"/>
      <c r="AD928" s="229"/>
      <c r="AE928" s="229"/>
      <c r="AF928" s="229"/>
      <c r="AG928" s="229"/>
      <c r="AH928" s="229"/>
      <c r="AI928" s="229"/>
    </row>
    <row r="929" spans="9:35">
      <c r="I929" s="229"/>
      <c r="J929" s="229"/>
      <c r="K929" s="229"/>
      <c r="L929" s="229"/>
      <c r="M929" s="229"/>
      <c r="N929" s="229"/>
      <c r="O929" s="229"/>
      <c r="P929" s="229"/>
      <c r="Q929" s="229"/>
      <c r="R929" s="229"/>
      <c r="S929" s="229"/>
      <c r="T929" s="229"/>
      <c r="U929" s="229"/>
      <c r="V929" s="229"/>
      <c r="W929" s="229"/>
      <c r="X929" s="229"/>
      <c r="Y929" s="229"/>
      <c r="Z929" s="229"/>
      <c r="AA929" s="229"/>
      <c r="AB929" s="229"/>
      <c r="AC929" s="229"/>
      <c r="AD929" s="229"/>
      <c r="AE929" s="229"/>
      <c r="AF929" s="229"/>
      <c r="AG929" s="229"/>
      <c r="AH929" s="229"/>
      <c r="AI929" s="229"/>
    </row>
    <row r="930" spans="9:35">
      <c r="I930" s="229"/>
      <c r="J930" s="229"/>
      <c r="K930" s="229"/>
      <c r="L930" s="229"/>
      <c r="M930" s="229"/>
      <c r="N930" s="229"/>
      <c r="O930" s="229"/>
      <c r="P930" s="229"/>
      <c r="Q930" s="229"/>
      <c r="R930" s="229"/>
      <c r="S930" s="229"/>
      <c r="T930" s="229"/>
      <c r="U930" s="229"/>
      <c r="V930" s="229"/>
      <c r="W930" s="229"/>
      <c r="X930" s="229"/>
      <c r="Y930" s="229"/>
      <c r="Z930" s="229"/>
      <c r="AA930" s="229"/>
      <c r="AB930" s="229"/>
      <c r="AC930" s="229"/>
      <c r="AD930" s="229"/>
      <c r="AE930" s="229"/>
      <c r="AF930" s="229"/>
      <c r="AG930" s="229"/>
      <c r="AH930" s="229"/>
      <c r="AI930" s="229"/>
    </row>
    <row r="931" spans="9:35">
      <c r="I931" s="229"/>
      <c r="J931" s="229"/>
      <c r="K931" s="229"/>
      <c r="L931" s="229"/>
      <c r="M931" s="229"/>
      <c r="N931" s="229"/>
      <c r="O931" s="229"/>
      <c r="P931" s="229"/>
      <c r="Q931" s="229"/>
      <c r="R931" s="229"/>
      <c r="S931" s="229"/>
      <c r="T931" s="229"/>
      <c r="U931" s="229"/>
      <c r="V931" s="229"/>
      <c r="W931" s="229"/>
      <c r="X931" s="229"/>
      <c r="Y931" s="229"/>
      <c r="Z931" s="229"/>
      <c r="AA931" s="229"/>
      <c r="AB931" s="229"/>
      <c r="AC931" s="229"/>
      <c r="AD931" s="229"/>
      <c r="AE931" s="229"/>
      <c r="AF931" s="229"/>
      <c r="AG931" s="229"/>
      <c r="AH931" s="229"/>
      <c r="AI931" s="229"/>
    </row>
    <row r="932" spans="9:35">
      <c r="I932" s="229"/>
      <c r="J932" s="229"/>
      <c r="K932" s="229"/>
      <c r="L932" s="229"/>
      <c r="M932" s="229"/>
      <c r="N932" s="229"/>
      <c r="O932" s="229"/>
      <c r="P932" s="229"/>
      <c r="Q932" s="229"/>
      <c r="R932" s="229"/>
      <c r="S932" s="229"/>
      <c r="T932" s="229"/>
      <c r="U932" s="229"/>
      <c r="V932" s="229"/>
      <c r="W932" s="229"/>
      <c r="X932" s="229"/>
      <c r="Y932" s="229"/>
      <c r="Z932" s="229"/>
      <c r="AA932" s="229"/>
      <c r="AB932" s="229"/>
      <c r="AC932" s="229"/>
      <c r="AD932" s="229"/>
      <c r="AE932" s="229"/>
      <c r="AF932" s="229"/>
      <c r="AG932" s="229"/>
      <c r="AH932" s="229"/>
      <c r="AI932" s="229"/>
    </row>
    <row r="933" spans="9:35">
      <c r="I933" s="229"/>
      <c r="J933" s="229"/>
      <c r="K933" s="229"/>
      <c r="L933" s="229"/>
      <c r="M933" s="229"/>
      <c r="N933" s="229"/>
      <c r="O933" s="229"/>
      <c r="P933" s="229"/>
      <c r="Q933" s="229"/>
      <c r="R933" s="229"/>
      <c r="S933" s="229"/>
      <c r="T933" s="229"/>
      <c r="U933" s="229"/>
      <c r="V933" s="229"/>
      <c r="W933" s="229"/>
      <c r="X933" s="229"/>
      <c r="Y933" s="229"/>
      <c r="Z933" s="229"/>
      <c r="AA933" s="229"/>
      <c r="AB933" s="229"/>
      <c r="AC933" s="229"/>
      <c r="AD933" s="229"/>
      <c r="AE933" s="229"/>
      <c r="AF933" s="229"/>
      <c r="AG933" s="229"/>
      <c r="AH933" s="229"/>
      <c r="AI933" s="229"/>
    </row>
    <row r="934" spans="9:35">
      <c r="I934" s="229"/>
      <c r="J934" s="229"/>
      <c r="K934" s="229"/>
      <c r="L934" s="229"/>
      <c r="M934" s="229"/>
      <c r="N934" s="229"/>
      <c r="O934" s="229"/>
      <c r="P934" s="229"/>
      <c r="Q934" s="229"/>
      <c r="R934" s="229"/>
      <c r="S934" s="229"/>
      <c r="T934" s="229"/>
      <c r="U934" s="229"/>
      <c r="V934" s="229"/>
      <c r="W934" s="229"/>
      <c r="X934" s="229"/>
      <c r="Y934" s="229"/>
      <c r="Z934" s="229"/>
      <c r="AA934" s="229"/>
      <c r="AB934" s="229"/>
      <c r="AC934" s="229"/>
      <c r="AD934" s="229"/>
      <c r="AE934" s="229"/>
      <c r="AF934" s="229"/>
      <c r="AG934" s="229"/>
      <c r="AH934" s="229"/>
      <c r="AI934" s="229"/>
    </row>
    <row r="935" spans="9:35">
      <c r="I935" s="229"/>
      <c r="J935" s="229"/>
      <c r="K935" s="229"/>
      <c r="L935" s="229"/>
      <c r="M935" s="229"/>
      <c r="N935" s="229"/>
      <c r="O935" s="229"/>
      <c r="P935" s="229"/>
      <c r="Q935" s="229"/>
      <c r="R935" s="229"/>
      <c r="S935" s="229"/>
      <c r="T935" s="229"/>
      <c r="U935" s="229"/>
      <c r="V935" s="229"/>
      <c r="W935" s="229"/>
      <c r="X935" s="229"/>
      <c r="Y935" s="229"/>
      <c r="Z935" s="229"/>
      <c r="AA935" s="229"/>
      <c r="AB935" s="229"/>
      <c r="AC935" s="229"/>
      <c r="AD935" s="229"/>
      <c r="AE935" s="229"/>
      <c r="AF935" s="229"/>
      <c r="AG935" s="229"/>
      <c r="AH935" s="229"/>
      <c r="AI935" s="229"/>
    </row>
    <row r="936" spans="9:35">
      <c r="I936" s="229"/>
      <c r="J936" s="229"/>
      <c r="K936" s="229"/>
      <c r="L936" s="229"/>
      <c r="M936" s="229"/>
      <c r="N936" s="229"/>
      <c r="O936" s="229"/>
      <c r="P936" s="229"/>
      <c r="Q936" s="229"/>
      <c r="R936" s="229"/>
      <c r="S936" s="229"/>
      <c r="T936" s="229"/>
      <c r="U936" s="229"/>
      <c r="V936" s="229"/>
      <c r="W936" s="229"/>
      <c r="X936" s="229"/>
      <c r="Y936" s="229"/>
      <c r="Z936" s="229"/>
      <c r="AA936" s="229"/>
      <c r="AB936" s="229"/>
      <c r="AC936" s="229"/>
      <c r="AD936" s="229"/>
      <c r="AE936" s="229"/>
      <c r="AF936" s="229"/>
      <c r="AG936" s="229"/>
      <c r="AH936" s="229"/>
      <c r="AI936" s="229"/>
    </row>
    <row r="937" spans="9:35">
      <c r="I937" s="229"/>
      <c r="J937" s="229"/>
      <c r="K937" s="229"/>
      <c r="L937" s="229"/>
      <c r="M937" s="229"/>
      <c r="N937" s="229"/>
      <c r="O937" s="229"/>
      <c r="P937" s="229"/>
      <c r="Q937" s="229"/>
      <c r="R937" s="229"/>
      <c r="S937" s="229"/>
      <c r="T937" s="229"/>
      <c r="U937" s="229"/>
      <c r="V937" s="229"/>
      <c r="W937" s="229"/>
      <c r="X937" s="229"/>
      <c r="Y937" s="229"/>
      <c r="Z937" s="229"/>
      <c r="AA937" s="229"/>
      <c r="AB937" s="229"/>
      <c r="AC937" s="229"/>
      <c r="AD937" s="229"/>
      <c r="AE937" s="229"/>
      <c r="AF937" s="229"/>
      <c r="AG937" s="229"/>
      <c r="AH937" s="229"/>
      <c r="AI937" s="229"/>
    </row>
    <row r="938" spans="9:35">
      <c r="I938" s="229"/>
      <c r="J938" s="229"/>
      <c r="K938" s="229"/>
      <c r="L938" s="229"/>
      <c r="M938" s="229"/>
      <c r="N938" s="229"/>
      <c r="O938" s="229"/>
      <c r="P938" s="229"/>
      <c r="Q938" s="229"/>
      <c r="R938" s="229"/>
      <c r="S938" s="229"/>
      <c r="T938" s="229"/>
      <c r="U938" s="229"/>
      <c r="V938" s="229"/>
      <c r="W938" s="229"/>
      <c r="X938" s="229"/>
      <c r="Y938" s="229"/>
      <c r="Z938" s="229"/>
      <c r="AA938" s="229"/>
      <c r="AB938" s="229"/>
      <c r="AC938" s="229"/>
      <c r="AD938" s="229"/>
      <c r="AE938" s="229"/>
      <c r="AF938" s="229"/>
      <c r="AG938" s="229"/>
      <c r="AH938" s="229"/>
      <c r="AI938" s="229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01"/>
  <sheetViews>
    <sheetView zoomScale="83" zoomScaleNormal="70" workbookViewId="0">
      <selection activeCell="B8" sqref="B8"/>
    </sheetView>
  </sheetViews>
  <sheetFormatPr defaultColWidth="9.28515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7109375" style="7" customWidth="1"/>
    <col min="7" max="7" width="9.5703125" style="7" customWidth="1"/>
    <col min="8" max="8" width="11" style="7" customWidth="1"/>
    <col min="9" max="9" width="13.42578125" style="7" customWidth="1"/>
    <col min="10" max="10" width="21.7109375" style="5" customWidth="1"/>
    <col min="11" max="11" width="10.7109375" style="7" customWidth="1"/>
    <col min="12" max="12" width="10.5703125" style="7" customWidth="1"/>
    <col min="13" max="13" width="14" style="7" customWidth="1"/>
    <col min="14" max="14" width="12.7109375" customWidth="1"/>
    <col min="15" max="15" width="15" style="5" customWidth="1"/>
    <col min="16" max="16" width="14.5703125" customWidth="1"/>
    <col min="17" max="17" width="17.85546875" hidden="1" customWidth="1"/>
    <col min="18" max="18" width="5.7109375" style="7" hidden="1" customWidth="1"/>
    <col min="19" max="19" width="12.7109375" customWidth="1"/>
    <col min="20" max="20" width="8.28515625" customWidth="1"/>
    <col min="21" max="31" width="9.28515625" customWidth="1"/>
  </cols>
  <sheetData>
    <row r="1" spans="1:2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2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2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2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28" ht="25.5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283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28" ht="20.25">
      <c r="A6" s="15" t="s">
        <v>847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2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44249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28" ht="15">
      <c r="B8" s="16" t="s">
        <v>545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28" ht="38.25">
      <c r="A9" s="17" t="s">
        <v>16</v>
      </c>
      <c r="B9" s="18" t="s">
        <v>535</v>
      </c>
      <c r="C9" s="18"/>
      <c r="D9" s="19" t="s">
        <v>546</v>
      </c>
      <c r="E9" s="18" t="s">
        <v>547</v>
      </c>
      <c r="F9" s="18" t="s">
        <v>548</v>
      </c>
      <c r="G9" s="18" t="s">
        <v>549</v>
      </c>
      <c r="H9" s="18" t="s">
        <v>550</v>
      </c>
      <c r="I9" s="18" t="s">
        <v>551</v>
      </c>
      <c r="J9" s="58" t="s">
        <v>552</v>
      </c>
      <c r="K9" s="59" t="s">
        <v>553</v>
      </c>
      <c r="L9" s="60" t="s">
        <v>822</v>
      </c>
      <c r="M9" s="60" t="s">
        <v>821</v>
      </c>
      <c r="N9" s="18" t="s">
        <v>555</v>
      </c>
      <c r="O9" s="19" t="s">
        <v>556</v>
      </c>
      <c r="Q9" s="13"/>
      <c r="R9" s="14"/>
      <c r="S9" s="13"/>
      <c r="T9" s="13"/>
      <c r="U9" s="13"/>
      <c r="V9" s="13"/>
      <c r="W9" s="13"/>
      <c r="X9" s="13"/>
    </row>
    <row r="10" spans="1:28" s="2" customFormat="1" ht="14.25">
      <c r="A10" s="467">
        <v>1</v>
      </c>
      <c r="B10" s="464">
        <v>44175</v>
      </c>
      <c r="C10" s="451"/>
      <c r="D10" s="449" t="s">
        <v>773</v>
      </c>
      <c r="E10" s="450" t="s">
        <v>558</v>
      </c>
      <c r="F10" s="447">
        <v>1427.5</v>
      </c>
      <c r="G10" s="468">
        <v>1330</v>
      </c>
      <c r="H10" s="447">
        <v>1535</v>
      </c>
      <c r="I10" s="465" t="s">
        <v>830</v>
      </c>
      <c r="J10" s="448" t="s">
        <v>869</v>
      </c>
      <c r="K10" s="466">
        <f t="shared" ref="K10" si="0">H10-F10</f>
        <v>107.5</v>
      </c>
      <c r="L10" s="444">
        <f t="shared" ref="L10" si="1">(F10*-0.8)/100</f>
        <v>-11.42</v>
      </c>
      <c r="M10" s="445">
        <f>(K10+L10)/F10</f>
        <v>6.7306479859894922E-2</v>
      </c>
      <c r="N10" s="448" t="s">
        <v>557</v>
      </c>
      <c r="O10" s="446">
        <v>44231</v>
      </c>
      <c r="P10" s="383"/>
      <c r="Q10" s="61"/>
      <c r="R10" s="323" t="s">
        <v>560</v>
      </c>
      <c r="S10" s="61"/>
      <c r="T10" s="61"/>
      <c r="U10" s="61"/>
      <c r="V10" s="61"/>
      <c r="W10" s="61"/>
      <c r="X10" s="61"/>
      <c r="Y10" s="61"/>
      <c r="Z10" s="61"/>
      <c r="AA10" s="61"/>
      <c r="AB10" s="61"/>
    </row>
    <row r="11" spans="1:28" s="37" customFormat="1" ht="14.25">
      <c r="A11" s="467">
        <v>2</v>
      </c>
      <c r="B11" s="464">
        <v>44201</v>
      </c>
      <c r="C11" s="451"/>
      <c r="D11" s="449" t="s">
        <v>74</v>
      </c>
      <c r="E11" s="450" t="s">
        <v>558</v>
      </c>
      <c r="F11" s="447">
        <v>3540</v>
      </c>
      <c r="G11" s="468">
        <v>3295</v>
      </c>
      <c r="H11" s="447">
        <f>(3682.5+3520)/2</f>
        <v>3601.25</v>
      </c>
      <c r="I11" s="465" t="s">
        <v>833</v>
      </c>
      <c r="J11" s="448" t="s">
        <v>812</v>
      </c>
      <c r="K11" s="466">
        <f t="shared" ref="K11:K12" si="2">H11-F11</f>
        <v>61.25</v>
      </c>
      <c r="L11" s="444">
        <f t="shared" ref="L11" si="3">(F11*-0.8)/100</f>
        <v>-28.32</v>
      </c>
      <c r="M11" s="445">
        <f>(K11+L11)/F11</f>
        <v>9.3022598870056497E-3</v>
      </c>
      <c r="N11" s="448" t="s">
        <v>557</v>
      </c>
      <c r="O11" s="446">
        <v>44228</v>
      </c>
      <c r="P11" s="459"/>
      <c r="Q11" s="4"/>
      <c r="R11" s="460" t="s">
        <v>560</v>
      </c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28" s="37" customFormat="1" ht="14.25">
      <c r="A12" s="509">
        <v>3</v>
      </c>
      <c r="B12" s="510">
        <v>44229</v>
      </c>
      <c r="C12" s="511"/>
      <c r="D12" s="449" t="s">
        <v>403</v>
      </c>
      <c r="E12" s="512" t="s">
        <v>558</v>
      </c>
      <c r="F12" s="447">
        <v>2197.5</v>
      </c>
      <c r="G12" s="513">
        <v>2070</v>
      </c>
      <c r="H12" s="447">
        <v>2357.5</v>
      </c>
      <c r="I12" s="514" t="s">
        <v>850</v>
      </c>
      <c r="J12" s="466" t="s">
        <v>884</v>
      </c>
      <c r="K12" s="466">
        <f t="shared" si="2"/>
        <v>160</v>
      </c>
      <c r="L12" s="444">
        <f>(F12*-0.8)/100</f>
        <v>-17.579999999999998</v>
      </c>
      <c r="M12" s="445">
        <f t="shared" ref="M12" si="4">(K12+L12)/F12</f>
        <v>6.481001137656428E-2</v>
      </c>
      <c r="N12" s="515" t="s">
        <v>557</v>
      </c>
      <c r="O12" s="446">
        <v>43869</v>
      </c>
      <c r="P12" s="459"/>
      <c r="Q12" s="4"/>
      <c r="R12" s="460" t="s">
        <v>560</v>
      </c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 s="37" customFormat="1" ht="14.25">
      <c r="A13" s="482">
        <v>4</v>
      </c>
      <c r="B13" s="483">
        <v>44229</v>
      </c>
      <c r="C13" s="421"/>
      <c r="D13" s="414" t="s">
        <v>114</v>
      </c>
      <c r="E13" s="415" t="s">
        <v>558</v>
      </c>
      <c r="F13" s="389" t="s">
        <v>848</v>
      </c>
      <c r="G13" s="486">
        <v>2090</v>
      </c>
      <c r="H13" s="389"/>
      <c r="I13" s="485" t="s">
        <v>849</v>
      </c>
      <c r="J13" s="354" t="s">
        <v>559</v>
      </c>
      <c r="K13" s="484"/>
      <c r="L13" s="408"/>
      <c r="M13" s="404"/>
      <c r="N13" s="354"/>
      <c r="O13" s="411"/>
      <c r="P13" s="459"/>
      <c r="Q13" s="4"/>
      <c r="R13" s="460" t="s">
        <v>560</v>
      </c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28" s="37" customFormat="1" ht="14.25">
      <c r="A14" s="467">
        <v>5</v>
      </c>
      <c r="B14" s="464">
        <v>44231</v>
      </c>
      <c r="C14" s="451"/>
      <c r="D14" s="449" t="s">
        <v>268</v>
      </c>
      <c r="E14" s="450" t="s">
        <v>558</v>
      </c>
      <c r="F14" s="447">
        <v>2190</v>
      </c>
      <c r="G14" s="468">
        <v>1995</v>
      </c>
      <c r="H14" s="447">
        <v>2330</v>
      </c>
      <c r="I14" s="465">
        <v>2500</v>
      </c>
      <c r="J14" s="448" t="s">
        <v>685</v>
      </c>
      <c r="K14" s="466">
        <f t="shared" ref="K14:K15" si="5">H14-F14</f>
        <v>140</v>
      </c>
      <c r="L14" s="444">
        <f>(F14*-0.07)/100</f>
        <v>-1.5330000000000001</v>
      </c>
      <c r="M14" s="445">
        <f t="shared" ref="M14:M15" si="6">(K14+L14)/F14</f>
        <v>6.3226940639269411E-2</v>
      </c>
      <c r="N14" s="448" t="s">
        <v>557</v>
      </c>
      <c r="O14" s="472">
        <v>43865</v>
      </c>
      <c r="P14" s="459"/>
      <c r="Q14" s="4"/>
      <c r="R14" s="460" t="s">
        <v>560</v>
      </c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28" s="37" customFormat="1" ht="14.25">
      <c r="A15" s="467">
        <v>6</v>
      </c>
      <c r="B15" s="464">
        <v>44236</v>
      </c>
      <c r="C15" s="451"/>
      <c r="D15" s="449" t="s">
        <v>773</v>
      </c>
      <c r="E15" s="450" t="s">
        <v>558</v>
      </c>
      <c r="F15" s="447">
        <v>1597.5</v>
      </c>
      <c r="G15" s="468">
        <v>1514</v>
      </c>
      <c r="H15" s="447">
        <v>1702.5</v>
      </c>
      <c r="I15" s="465" t="s">
        <v>883</v>
      </c>
      <c r="J15" s="466" t="s">
        <v>898</v>
      </c>
      <c r="K15" s="466">
        <f t="shared" si="5"/>
        <v>105</v>
      </c>
      <c r="L15" s="444">
        <f>(F15*-0.8)/100</f>
        <v>-12.78</v>
      </c>
      <c r="M15" s="445">
        <f t="shared" si="6"/>
        <v>5.772769953051643E-2</v>
      </c>
      <c r="N15" s="515" t="s">
        <v>557</v>
      </c>
      <c r="O15" s="446">
        <v>43873</v>
      </c>
      <c r="P15" s="459"/>
      <c r="Q15" s="4"/>
      <c r="R15" s="460" t="s">
        <v>560</v>
      </c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28" s="37" customFormat="1" ht="14.25">
      <c r="A16" s="482">
        <v>7</v>
      </c>
      <c r="B16" s="517">
        <v>44236</v>
      </c>
      <c r="C16" s="421"/>
      <c r="D16" s="414" t="s">
        <v>268</v>
      </c>
      <c r="E16" s="415" t="s">
        <v>558</v>
      </c>
      <c r="F16" s="389" t="s">
        <v>885</v>
      </c>
      <c r="G16" s="486">
        <v>2070</v>
      </c>
      <c r="H16" s="389"/>
      <c r="I16" s="485" t="s">
        <v>886</v>
      </c>
      <c r="J16" s="354" t="s">
        <v>559</v>
      </c>
      <c r="K16" s="484"/>
      <c r="L16" s="408"/>
      <c r="M16" s="404"/>
      <c r="N16" s="354"/>
      <c r="O16" s="411"/>
      <c r="P16" s="459"/>
      <c r="Q16" s="4"/>
      <c r="R16" s="460" t="s">
        <v>560</v>
      </c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38" s="37" customFormat="1" ht="14.25">
      <c r="A17" s="554">
        <v>8</v>
      </c>
      <c r="B17" s="555">
        <v>44246</v>
      </c>
      <c r="C17" s="556"/>
      <c r="D17" s="557" t="s">
        <v>161</v>
      </c>
      <c r="E17" s="558" t="s">
        <v>558</v>
      </c>
      <c r="F17" s="559">
        <v>43.9</v>
      </c>
      <c r="G17" s="560">
        <v>41.4</v>
      </c>
      <c r="H17" s="559">
        <v>41.75</v>
      </c>
      <c r="I17" s="561" t="s">
        <v>968</v>
      </c>
      <c r="J17" s="562" t="s">
        <v>969</v>
      </c>
      <c r="K17" s="563">
        <f>H17-F17</f>
        <v>-2.1499999999999986</v>
      </c>
      <c r="L17" s="564">
        <f>(F17*-0.07)/100</f>
        <v>-3.0730000000000004E-2</v>
      </c>
      <c r="M17" s="565">
        <f t="shared" ref="M17" si="7">(K17+L17)/F17</f>
        <v>-4.9674943052391771E-2</v>
      </c>
      <c r="N17" s="562" t="s">
        <v>621</v>
      </c>
      <c r="O17" s="566">
        <v>43880</v>
      </c>
      <c r="P17" s="459"/>
      <c r="Q17" s="4"/>
      <c r="R17" s="460" t="s">
        <v>560</v>
      </c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38" s="37" customFormat="1" ht="14.25">
      <c r="A18" s="516">
        <v>9</v>
      </c>
      <c r="B18" s="517">
        <v>44246</v>
      </c>
      <c r="C18" s="421"/>
      <c r="D18" s="414" t="s">
        <v>239</v>
      </c>
      <c r="E18" s="415" t="s">
        <v>558</v>
      </c>
      <c r="F18" s="389" t="s">
        <v>970</v>
      </c>
      <c r="G18" s="486">
        <v>70</v>
      </c>
      <c r="H18" s="389"/>
      <c r="I18" s="519" t="s">
        <v>971</v>
      </c>
      <c r="J18" s="354" t="s">
        <v>559</v>
      </c>
      <c r="K18" s="518"/>
      <c r="L18" s="408"/>
      <c r="M18" s="404"/>
      <c r="N18" s="354"/>
      <c r="O18" s="411"/>
      <c r="P18" s="459"/>
      <c r="Q18" s="4"/>
      <c r="R18" s="460" t="s">
        <v>560</v>
      </c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38" s="2" customFormat="1" ht="14.25">
      <c r="A19" s="360"/>
      <c r="B19" s="375"/>
      <c r="C19" s="376"/>
      <c r="D19" s="387"/>
      <c r="E19" s="380"/>
      <c r="F19" s="380"/>
      <c r="G19" s="385"/>
      <c r="H19" s="380"/>
      <c r="I19" s="377"/>
      <c r="J19" s="382"/>
      <c r="K19" s="382"/>
      <c r="L19" s="390"/>
      <c r="M19" s="353"/>
      <c r="N19" s="363"/>
      <c r="O19" s="359"/>
      <c r="P19" s="383"/>
      <c r="Q19" s="61"/>
      <c r="R19" s="323"/>
      <c r="S19" s="61"/>
      <c r="T19" s="61"/>
      <c r="U19" s="61"/>
      <c r="V19" s="61"/>
      <c r="W19" s="61"/>
      <c r="X19" s="61"/>
      <c r="Y19" s="61"/>
      <c r="Z19" s="61"/>
      <c r="AA19" s="61"/>
      <c r="AB19" s="61"/>
    </row>
    <row r="20" spans="1:38" s="2" customFormat="1" ht="14.25">
      <c r="A20" s="435"/>
      <c r="B20" s="436"/>
      <c r="C20" s="437"/>
      <c r="D20" s="438"/>
      <c r="E20" s="439"/>
      <c r="F20" s="439"/>
      <c r="G20" s="402"/>
      <c r="H20" s="439"/>
      <c r="I20" s="440"/>
      <c r="J20" s="403"/>
      <c r="K20" s="403"/>
      <c r="L20" s="441"/>
      <c r="M20" s="76"/>
      <c r="N20" s="442"/>
      <c r="O20" s="443"/>
      <c r="P20" s="383"/>
      <c r="Q20" s="61"/>
      <c r="R20" s="323"/>
      <c r="S20" s="61"/>
      <c r="T20" s="61"/>
      <c r="U20" s="61"/>
      <c r="V20" s="61"/>
      <c r="W20" s="61"/>
      <c r="X20" s="61"/>
      <c r="Y20" s="61"/>
      <c r="Z20" s="61"/>
      <c r="AA20" s="61"/>
      <c r="AB20" s="61"/>
    </row>
    <row r="21" spans="1:38" s="2" customFormat="1" ht="14.25">
      <c r="A21" s="435"/>
      <c r="B21" s="436"/>
      <c r="C21" s="437"/>
      <c r="D21" s="438"/>
      <c r="E21" s="439"/>
      <c r="F21" s="439"/>
      <c r="G21" s="402"/>
      <c r="H21" s="439"/>
      <c r="I21" s="440"/>
      <c r="J21" s="403"/>
      <c r="K21" s="403"/>
      <c r="L21" s="441"/>
      <c r="M21" s="76"/>
      <c r="N21" s="442"/>
      <c r="O21" s="443"/>
      <c r="P21" s="383"/>
      <c r="Q21" s="61"/>
      <c r="R21" s="323"/>
      <c r="S21" s="61"/>
      <c r="T21" s="61"/>
      <c r="U21" s="61"/>
      <c r="V21" s="61"/>
      <c r="W21" s="61"/>
      <c r="X21" s="61"/>
      <c r="Y21" s="61"/>
      <c r="Z21" s="61"/>
      <c r="AA21" s="61"/>
      <c r="AB21" s="61"/>
    </row>
    <row r="22" spans="1:38" s="2" customFormat="1" ht="12" customHeight="1">
      <c r="A22" s="20" t="s">
        <v>561</v>
      </c>
      <c r="B22" s="21"/>
      <c r="C22" s="22"/>
      <c r="D22" s="23"/>
      <c r="E22" s="24"/>
      <c r="F22" s="25"/>
      <c r="G22" s="25"/>
      <c r="H22" s="25"/>
      <c r="I22" s="25"/>
      <c r="J22" s="62"/>
      <c r="K22" s="25"/>
      <c r="L22" s="391"/>
      <c r="M22" s="35"/>
      <c r="N22" s="62"/>
      <c r="O22" s="63"/>
      <c r="P22" s="5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5"/>
      <c r="AD22" s="5"/>
      <c r="AE22" s="5"/>
      <c r="AF22" s="5"/>
      <c r="AG22" s="5"/>
      <c r="AH22" s="5"/>
      <c r="AI22" s="5"/>
      <c r="AJ22" s="5"/>
      <c r="AK22" s="5"/>
      <c r="AL22" s="5"/>
    </row>
    <row r="23" spans="1:38" s="2" customFormat="1" ht="12" customHeight="1">
      <c r="A23" s="26" t="s">
        <v>562</v>
      </c>
      <c r="B23" s="20"/>
      <c r="C23" s="20"/>
      <c r="D23" s="20"/>
      <c r="F23" s="27" t="s">
        <v>563</v>
      </c>
      <c r="G23" s="14"/>
      <c r="H23" s="28"/>
      <c r="I23" s="33"/>
      <c r="J23" s="64"/>
      <c r="K23" s="65"/>
      <c r="L23" s="392"/>
      <c r="M23" s="66"/>
      <c r="N23" s="13"/>
      <c r="O23" s="67"/>
      <c r="P23" s="5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5"/>
      <c r="AD23" s="5"/>
      <c r="AE23" s="5"/>
      <c r="AF23" s="5"/>
      <c r="AG23" s="5"/>
      <c r="AH23" s="5"/>
      <c r="AI23" s="5"/>
      <c r="AJ23" s="5"/>
      <c r="AK23" s="5"/>
      <c r="AL23" s="5"/>
    </row>
    <row r="24" spans="1:38" s="2" customFormat="1" ht="12" customHeight="1">
      <c r="A24" s="20" t="s">
        <v>564</v>
      </c>
      <c r="B24" s="20"/>
      <c r="C24" s="20"/>
      <c r="D24" s="20"/>
      <c r="E24" s="29"/>
      <c r="F24" s="27" t="s">
        <v>565</v>
      </c>
      <c r="G24" s="14"/>
      <c r="H24" s="28"/>
      <c r="I24" s="33"/>
      <c r="J24" s="64"/>
      <c r="K24" s="65"/>
      <c r="L24" s="392"/>
      <c r="M24" s="66"/>
      <c r="N24" s="13"/>
      <c r="O24" s="67"/>
      <c r="P24" s="5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5"/>
      <c r="AD24" s="5"/>
      <c r="AE24" s="5"/>
      <c r="AF24" s="5"/>
      <c r="AG24" s="5"/>
      <c r="AH24" s="5"/>
      <c r="AI24" s="5"/>
      <c r="AJ24" s="5"/>
      <c r="AK24" s="5"/>
      <c r="AL24" s="5"/>
    </row>
    <row r="25" spans="1:38" s="2" customFormat="1" ht="12" customHeight="1">
      <c r="A25" s="20"/>
      <c r="B25" s="20"/>
      <c r="C25" s="20"/>
      <c r="D25" s="20"/>
      <c r="E25" s="29"/>
      <c r="F25" s="14"/>
      <c r="G25" s="14"/>
      <c r="H25" s="28"/>
      <c r="I25" s="33"/>
      <c r="J25" s="68"/>
      <c r="K25" s="65"/>
      <c r="L25" s="392"/>
      <c r="M25" s="14"/>
      <c r="N25" s="69"/>
      <c r="O25" s="54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</row>
    <row r="26" spans="1:38" ht="15">
      <c r="A26" s="8"/>
      <c r="B26" s="30" t="s">
        <v>566</v>
      </c>
      <c r="C26" s="30"/>
      <c r="D26" s="30"/>
      <c r="E26" s="30"/>
      <c r="F26" s="31"/>
      <c r="G26" s="29"/>
      <c r="H26" s="29"/>
      <c r="I26" s="70"/>
      <c r="J26" s="71"/>
      <c r="K26" s="72"/>
      <c r="L26" s="393"/>
      <c r="M26" s="9"/>
      <c r="N26" s="8"/>
      <c r="O26" s="50"/>
      <c r="P26" s="4"/>
      <c r="R26" s="79"/>
      <c r="S26" s="13"/>
      <c r="T26" s="13"/>
      <c r="U26" s="13"/>
      <c r="V26" s="13"/>
      <c r="W26" s="13"/>
      <c r="X26" s="13"/>
      <c r="Y26" s="13"/>
      <c r="Z26" s="13"/>
    </row>
    <row r="27" spans="1:38" s="3" customFormat="1" ht="38.25">
      <c r="A27" s="17" t="s">
        <v>16</v>
      </c>
      <c r="B27" s="18" t="s">
        <v>535</v>
      </c>
      <c r="C27" s="18"/>
      <c r="D27" s="19" t="s">
        <v>546</v>
      </c>
      <c r="E27" s="18" t="s">
        <v>547</v>
      </c>
      <c r="F27" s="18" t="s">
        <v>548</v>
      </c>
      <c r="G27" s="18" t="s">
        <v>567</v>
      </c>
      <c r="H27" s="18" t="s">
        <v>550</v>
      </c>
      <c r="I27" s="18" t="s">
        <v>551</v>
      </c>
      <c r="J27" s="18" t="s">
        <v>552</v>
      </c>
      <c r="K27" s="59" t="s">
        <v>568</v>
      </c>
      <c r="L27" s="394" t="s">
        <v>822</v>
      </c>
      <c r="M27" s="60" t="s">
        <v>821</v>
      </c>
      <c r="N27" s="18" t="s">
        <v>555</v>
      </c>
      <c r="O27" s="75" t="s">
        <v>556</v>
      </c>
      <c r="P27" s="4"/>
      <c r="Q27" s="37"/>
      <c r="R27" s="35"/>
      <c r="S27" s="35"/>
      <c r="T27" s="35"/>
    </row>
    <row r="28" spans="1:38" s="371" customFormat="1" ht="15" customHeight="1">
      <c r="A28" s="488">
        <v>1</v>
      </c>
      <c r="B28" s="489">
        <v>44228</v>
      </c>
      <c r="C28" s="451"/>
      <c r="D28" s="449" t="s">
        <v>68</v>
      </c>
      <c r="E28" s="450" t="s">
        <v>558</v>
      </c>
      <c r="F28" s="447">
        <v>566</v>
      </c>
      <c r="G28" s="447">
        <v>548</v>
      </c>
      <c r="H28" s="447">
        <v>577</v>
      </c>
      <c r="I28" s="448">
        <v>600</v>
      </c>
      <c r="J28" s="448" t="s">
        <v>856</v>
      </c>
      <c r="K28" s="466">
        <f t="shared" ref="K28:K29" si="8">H28-F28</f>
        <v>11</v>
      </c>
      <c r="L28" s="444">
        <f>(F28*-0.07)/100</f>
        <v>-0.39620000000000005</v>
      </c>
      <c r="M28" s="445">
        <f t="shared" ref="M28:M29" si="9">(K28+L28)/F28</f>
        <v>1.8734628975265018E-2</v>
      </c>
      <c r="N28" s="448" t="s">
        <v>557</v>
      </c>
      <c r="O28" s="472">
        <v>44228</v>
      </c>
      <c r="P28" s="4"/>
      <c r="Q28" s="4"/>
      <c r="R28" s="326" t="s">
        <v>560</v>
      </c>
      <c r="S28" s="37"/>
      <c r="T28" s="37"/>
      <c r="U28" s="37"/>
      <c r="V28" s="37"/>
      <c r="W28" s="37"/>
      <c r="X28" s="37"/>
      <c r="Y28" s="37"/>
      <c r="Z28" s="37"/>
      <c r="AA28" s="37"/>
    </row>
    <row r="29" spans="1:38" s="371" customFormat="1" ht="15" customHeight="1">
      <c r="A29" s="500">
        <v>2</v>
      </c>
      <c r="B29" s="501">
        <v>44229</v>
      </c>
      <c r="C29" s="502"/>
      <c r="D29" s="503" t="s">
        <v>80</v>
      </c>
      <c r="E29" s="470" t="s">
        <v>558</v>
      </c>
      <c r="F29" s="470">
        <v>627.5</v>
      </c>
      <c r="G29" s="504">
        <v>609</v>
      </c>
      <c r="H29" s="504">
        <v>608.5</v>
      </c>
      <c r="I29" s="470">
        <v>660</v>
      </c>
      <c r="J29" s="471" t="s">
        <v>878</v>
      </c>
      <c r="K29" s="505">
        <f t="shared" si="8"/>
        <v>-19</v>
      </c>
      <c r="L29" s="506">
        <f t="shared" ref="L29:L34" si="10">(F29*-0.7)/100</f>
        <v>-4.3925000000000001</v>
      </c>
      <c r="M29" s="507">
        <f t="shared" si="9"/>
        <v>-3.7278884462151392E-2</v>
      </c>
      <c r="N29" s="471" t="s">
        <v>621</v>
      </c>
      <c r="O29" s="508">
        <v>44235</v>
      </c>
      <c r="P29" s="4"/>
      <c r="Q29" s="4"/>
      <c r="R29" s="326" t="s">
        <v>560</v>
      </c>
      <c r="S29" s="37"/>
      <c r="T29" s="37"/>
      <c r="U29" s="37"/>
      <c r="V29" s="37"/>
      <c r="W29" s="37"/>
      <c r="X29" s="37"/>
      <c r="Y29" s="37"/>
      <c r="Z29" s="37"/>
      <c r="AA29" s="37"/>
    </row>
    <row r="30" spans="1:38" s="371" customFormat="1" ht="15" customHeight="1">
      <c r="A30" s="488">
        <v>3</v>
      </c>
      <c r="B30" s="489">
        <v>44229</v>
      </c>
      <c r="C30" s="451"/>
      <c r="D30" s="449" t="s">
        <v>141</v>
      </c>
      <c r="E30" s="450" t="s">
        <v>558</v>
      </c>
      <c r="F30" s="447">
        <v>576.5</v>
      </c>
      <c r="G30" s="447">
        <v>560</v>
      </c>
      <c r="H30" s="447">
        <v>590</v>
      </c>
      <c r="I30" s="448" t="s">
        <v>854</v>
      </c>
      <c r="J30" s="448" t="s">
        <v>857</v>
      </c>
      <c r="K30" s="466">
        <f t="shared" ref="K30" si="11">H30-F30</f>
        <v>13.5</v>
      </c>
      <c r="L30" s="444">
        <f t="shared" si="10"/>
        <v>-4.0354999999999999</v>
      </c>
      <c r="M30" s="445">
        <f t="shared" ref="M30" si="12">(K30+L30)/F30</f>
        <v>1.6417172593235042E-2</v>
      </c>
      <c r="N30" s="448" t="s">
        <v>557</v>
      </c>
      <c r="O30" s="446">
        <v>44231</v>
      </c>
      <c r="P30" s="4"/>
      <c r="Q30" s="4"/>
      <c r="R30" s="326" t="s">
        <v>794</v>
      </c>
      <c r="S30" s="37"/>
      <c r="T30" s="37"/>
      <c r="U30" s="37"/>
      <c r="V30" s="37"/>
      <c r="W30" s="37"/>
      <c r="X30" s="37"/>
      <c r="Y30" s="37"/>
      <c r="Z30" s="37"/>
      <c r="AA30" s="37"/>
    </row>
    <row r="31" spans="1:38" s="371" customFormat="1" ht="15" customHeight="1">
      <c r="A31" s="495">
        <v>4</v>
      </c>
      <c r="B31" s="489">
        <v>44229</v>
      </c>
      <c r="C31" s="496"/>
      <c r="D31" s="497" t="s">
        <v>68</v>
      </c>
      <c r="E31" s="447" t="s">
        <v>558</v>
      </c>
      <c r="F31" s="447">
        <v>601.5</v>
      </c>
      <c r="G31" s="498">
        <v>585</v>
      </c>
      <c r="H31" s="498">
        <v>615.5</v>
      </c>
      <c r="I31" s="447">
        <v>630</v>
      </c>
      <c r="J31" s="448" t="s">
        <v>857</v>
      </c>
      <c r="K31" s="466">
        <f t="shared" ref="K31" si="13">H31-F31</f>
        <v>14</v>
      </c>
      <c r="L31" s="444">
        <f t="shared" si="10"/>
        <v>-4.2104999999999997</v>
      </c>
      <c r="M31" s="445">
        <f t="shared" ref="M31" si="14">(K31+L31)/F31</f>
        <v>1.6275145469659184E-2</v>
      </c>
      <c r="N31" s="448" t="s">
        <v>557</v>
      </c>
      <c r="O31" s="446">
        <v>44230</v>
      </c>
      <c r="P31" s="4"/>
      <c r="Q31" s="4"/>
      <c r="R31" s="326" t="s">
        <v>560</v>
      </c>
      <c r="S31" s="37"/>
      <c r="T31" s="37"/>
      <c r="U31" s="37"/>
      <c r="V31" s="37"/>
      <c r="W31" s="37"/>
      <c r="X31" s="37"/>
      <c r="Y31" s="37"/>
      <c r="Z31" s="37"/>
      <c r="AA31" s="37"/>
    </row>
    <row r="32" spans="1:38" s="371" customFormat="1" ht="15" customHeight="1">
      <c r="A32" s="488">
        <v>5</v>
      </c>
      <c r="B32" s="489">
        <v>44230</v>
      </c>
      <c r="C32" s="451"/>
      <c r="D32" s="449" t="s">
        <v>131</v>
      </c>
      <c r="E32" s="450" t="s">
        <v>558</v>
      </c>
      <c r="F32" s="447">
        <v>1844</v>
      </c>
      <c r="G32" s="447">
        <v>1790</v>
      </c>
      <c r="H32" s="447">
        <v>1887.5</v>
      </c>
      <c r="I32" s="448" t="s">
        <v>862</v>
      </c>
      <c r="J32" s="448" t="s">
        <v>870</v>
      </c>
      <c r="K32" s="466">
        <f t="shared" ref="K32" si="15">H32-F32</f>
        <v>43.5</v>
      </c>
      <c r="L32" s="444">
        <f t="shared" si="10"/>
        <v>-12.907999999999999</v>
      </c>
      <c r="M32" s="445">
        <f t="shared" ref="M32" si="16">(K32+L32)/F32</f>
        <v>1.6590021691973968E-2</v>
      </c>
      <c r="N32" s="448" t="s">
        <v>557</v>
      </c>
      <c r="O32" s="446">
        <v>44231</v>
      </c>
      <c r="P32" s="4"/>
      <c r="Q32" s="4"/>
      <c r="R32" s="326" t="s">
        <v>560</v>
      </c>
      <c r="S32" s="37"/>
      <c r="T32" s="37"/>
      <c r="U32" s="37"/>
      <c r="V32" s="37"/>
      <c r="W32" s="37"/>
      <c r="X32" s="37"/>
      <c r="Y32" s="37"/>
      <c r="Z32" s="37"/>
      <c r="AA32" s="37"/>
    </row>
    <row r="33" spans="1:34" s="371" customFormat="1" ht="15" customHeight="1">
      <c r="A33" s="500">
        <v>6</v>
      </c>
      <c r="B33" s="501">
        <v>44231</v>
      </c>
      <c r="C33" s="502"/>
      <c r="D33" s="503" t="s">
        <v>68</v>
      </c>
      <c r="E33" s="470" t="s">
        <v>558</v>
      </c>
      <c r="F33" s="470">
        <v>612.5</v>
      </c>
      <c r="G33" s="504">
        <v>598</v>
      </c>
      <c r="H33" s="504">
        <v>592.5</v>
      </c>
      <c r="I33" s="470" t="s">
        <v>871</v>
      </c>
      <c r="J33" s="471" t="s">
        <v>875</v>
      </c>
      <c r="K33" s="505">
        <f t="shared" ref="K33:K34" si="17">H33-F33</f>
        <v>-20</v>
      </c>
      <c r="L33" s="506">
        <f t="shared" si="10"/>
        <v>-4.2874999999999996</v>
      </c>
      <c r="M33" s="507">
        <f t="shared" ref="M33:M34" si="18">(K33+L33)/F33</f>
        <v>-3.9653061224489798E-2</v>
      </c>
      <c r="N33" s="471" t="s">
        <v>621</v>
      </c>
      <c r="O33" s="508">
        <v>44232</v>
      </c>
      <c r="P33" s="4"/>
      <c r="Q33" s="4"/>
      <c r="R33" s="326" t="s">
        <v>560</v>
      </c>
      <c r="S33" s="37"/>
      <c r="T33" s="37"/>
      <c r="U33" s="37"/>
      <c r="V33" s="37"/>
      <c r="W33" s="37"/>
      <c r="X33" s="37"/>
      <c r="Y33" s="37"/>
      <c r="Z33" s="37"/>
      <c r="AA33" s="37"/>
    </row>
    <row r="34" spans="1:34" s="371" customFormat="1" ht="15" customHeight="1">
      <c r="A34" s="488">
        <v>7</v>
      </c>
      <c r="B34" s="489">
        <v>44231</v>
      </c>
      <c r="C34" s="451"/>
      <c r="D34" s="449" t="s">
        <v>117</v>
      </c>
      <c r="E34" s="450" t="s">
        <v>558</v>
      </c>
      <c r="F34" s="447">
        <v>472</v>
      </c>
      <c r="G34" s="447">
        <v>457</v>
      </c>
      <c r="H34" s="447">
        <v>485</v>
      </c>
      <c r="I34" s="448" t="s">
        <v>872</v>
      </c>
      <c r="J34" s="448" t="s">
        <v>890</v>
      </c>
      <c r="K34" s="466">
        <f t="shared" si="17"/>
        <v>13</v>
      </c>
      <c r="L34" s="444">
        <f t="shared" si="10"/>
        <v>-3.3039999999999998</v>
      </c>
      <c r="M34" s="445">
        <f t="shared" si="18"/>
        <v>2.0542372881355932E-2</v>
      </c>
      <c r="N34" s="448" t="s">
        <v>557</v>
      </c>
      <c r="O34" s="446">
        <v>44238</v>
      </c>
      <c r="P34" s="4"/>
      <c r="Q34" s="4"/>
      <c r="R34" s="326" t="s">
        <v>560</v>
      </c>
      <c r="S34" s="37"/>
      <c r="T34" s="37"/>
      <c r="U34" s="37"/>
      <c r="V34" s="37"/>
      <c r="W34" s="37"/>
      <c r="X34" s="37"/>
      <c r="Y34" s="37"/>
      <c r="Z34" s="37"/>
      <c r="AA34" s="37"/>
    </row>
    <row r="35" spans="1:34" s="371" customFormat="1" ht="15" customHeight="1">
      <c r="A35" s="488">
        <v>8</v>
      </c>
      <c r="B35" s="489">
        <v>44232</v>
      </c>
      <c r="C35" s="451"/>
      <c r="D35" s="449" t="s">
        <v>773</v>
      </c>
      <c r="E35" s="450" t="s">
        <v>558</v>
      </c>
      <c r="F35" s="447">
        <v>1520</v>
      </c>
      <c r="G35" s="447">
        <v>1469</v>
      </c>
      <c r="H35" s="447">
        <v>1560</v>
      </c>
      <c r="I35" s="448" t="s">
        <v>859</v>
      </c>
      <c r="J35" s="448" t="s">
        <v>594</v>
      </c>
      <c r="K35" s="466">
        <f t="shared" ref="K35:K36" si="19">H35-F35</f>
        <v>40</v>
      </c>
      <c r="L35" s="444">
        <f>(F35*-0.07)/100</f>
        <v>-1.0640000000000001</v>
      </c>
      <c r="M35" s="445">
        <f t="shared" ref="M35:M36" si="20">(K35+L35)/F35</f>
        <v>2.561578947368421E-2</v>
      </c>
      <c r="N35" s="448" t="s">
        <v>557</v>
      </c>
      <c r="O35" s="472">
        <v>44232</v>
      </c>
      <c r="P35" s="4"/>
      <c r="Q35" s="4"/>
      <c r="R35" s="326" t="s">
        <v>560</v>
      </c>
      <c r="S35" s="37"/>
      <c r="T35" s="37"/>
      <c r="U35" s="37"/>
      <c r="V35" s="37"/>
      <c r="W35" s="37"/>
      <c r="X35" s="37"/>
      <c r="Y35" s="37"/>
      <c r="Z35" s="37"/>
      <c r="AA35" s="37"/>
    </row>
    <row r="36" spans="1:34" s="371" customFormat="1" ht="15" customHeight="1">
      <c r="A36" s="500">
        <v>9</v>
      </c>
      <c r="B36" s="501">
        <v>44235</v>
      </c>
      <c r="C36" s="502"/>
      <c r="D36" s="503" t="s">
        <v>879</v>
      </c>
      <c r="E36" s="470" t="s">
        <v>558</v>
      </c>
      <c r="F36" s="470">
        <v>221</v>
      </c>
      <c r="G36" s="504">
        <v>214.5</v>
      </c>
      <c r="H36" s="504">
        <v>214.5</v>
      </c>
      <c r="I36" s="470" t="s">
        <v>880</v>
      </c>
      <c r="J36" s="471" t="s">
        <v>899</v>
      </c>
      <c r="K36" s="505">
        <f t="shared" si="19"/>
        <v>-6.5</v>
      </c>
      <c r="L36" s="506">
        <f t="shared" ref="L36" si="21">(F36*-0.7)/100</f>
        <v>-1.5469999999999999</v>
      </c>
      <c r="M36" s="507">
        <f t="shared" si="20"/>
        <v>-3.6411764705882359E-2</v>
      </c>
      <c r="N36" s="471" t="s">
        <v>621</v>
      </c>
      <c r="O36" s="508">
        <v>44232</v>
      </c>
      <c r="P36" s="4"/>
      <c r="Q36" s="4"/>
      <c r="R36" s="326" t="s">
        <v>560</v>
      </c>
      <c r="S36" s="37"/>
      <c r="T36" s="37"/>
      <c r="U36" s="37"/>
      <c r="V36" s="37"/>
      <c r="W36" s="37"/>
      <c r="X36" s="37"/>
      <c r="Y36" s="37"/>
      <c r="Z36" s="37"/>
      <c r="AA36" s="37"/>
    </row>
    <row r="37" spans="1:34" s="371" customFormat="1" ht="15" customHeight="1">
      <c r="A37" s="488">
        <v>10</v>
      </c>
      <c r="B37" s="489">
        <v>44237</v>
      </c>
      <c r="C37" s="451"/>
      <c r="D37" s="449" t="s">
        <v>126</v>
      </c>
      <c r="E37" s="450" t="s">
        <v>558</v>
      </c>
      <c r="F37" s="447">
        <v>224.5</v>
      </c>
      <c r="G37" s="447">
        <v>218</v>
      </c>
      <c r="H37" s="447">
        <v>227.75</v>
      </c>
      <c r="I37" s="448">
        <v>235</v>
      </c>
      <c r="J37" s="448" t="s">
        <v>901</v>
      </c>
      <c r="K37" s="466">
        <f t="shared" ref="K37:K38" si="22">H37-F37</f>
        <v>3.25</v>
      </c>
      <c r="L37" s="444">
        <f>(F37*-0.07)/100</f>
        <v>-0.15715000000000001</v>
      </c>
      <c r="M37" s="445">
        <f t="shared" ref="M37:M38" si="23">(K37+L37)/F37</f>
        <v>1.3776614699331847E-2</v>
      </c>
      <c r="N37" s="448" t="s">
        <v>557</v>
      </c>
      <c r="O37" s="472">
        <v>44237</v>
      </c>
      <c r="P37" s="4"/>
      <c r="Q37" s="4"/>
      <c r="R37" s="326" t="s">
        <v>560</v>
      </c>
      <c r="S37" s="37"/>
      <c r="T37" s="37"/>
      <c r="U37" s="37"/>
      <c r="V37" s="37"/>
      <c r="W37" s="37"/>
      <c r="X37" s="37"/>
      <c r="Y37" s="37"/>
      <c r="Z37" s="37"/>
      <c r="AA37" s="37"/>
    </row>
    <row r="38" spans="1:34" s="371" customFormat="1" ht="15" customHeight="1">
      <c r="A38" s="500">
        <v>11</v>
      </c>
      <c r="B38" s="501">
        <v>44239</v>
      </c>
      <c r="C38" s="502"/>
      <c r="D38" s="503" t="s">
        <v>97</v>
      </c>
      <c r="E38" s="470" t="s">
        <v>558</v>
      </c>
      <c r="F38" s="470">
        <v>213</v>
      </c>
      <c r="G38" s="504">
        <v>207</v>
      </c>
      <c r="H38" s="504">
        <v>207</v>
      </c>
      <c r="I38" s="470" t="s">
        <v>900</v>
      </c>
      <c r="J38" s="471" t="s">
        <v>967</v>
      </c>
      <c r="K38" s="505">
        <f t="shared" si="22"/>
        <v>-6</v>
      </c>
      <c r="L38" s="506">
        <f t="shared" ref="L38" si="24">(F38*-0.7)/100</f>
        <v>-1.4909999999999999</v>
      </c>
      <c r="M38" s="507">
        <f t="shared" si="23"/>
        <v>-3.5169014084507039E-2</v>
      </c>
      <c r="N38" s="471" t="s">
        <v>621</v>
      </c>
      <c r="O38" s="508">
        <v>44246</v>
      </c>
      <c r="P38" s="4"/>
      <c r="Q38" s="4"/>
      <c r="R38" s="326" t="s">
        <v>560</v>
      </c>
      <c r="S38" s="37"/>
      <c r="T38" s="37"/>
      <c r="U38" s="37"/>
      <c r="V38" s="37"/>
      <c r="W38" s="37"/>
      <c r="X38" s="37"/>
      <c r="Y38" s="37"/>
      <c r="Z38" s="37"/>
      <c r="AA38" s="37"/>
    </row>
    <row r="39" spans="1:34" s="371" customFormat="1" ht="15" customHeight="1">
      <c r="A39" s="495">
        <v>12</v>
      </c>
      <c r="B39" s="489">
        <v>44239</v>
      </c>
      <c r="C39" s="496"/>
      <c r="D39" s="497" t="s">
        <v>145</v>
      </c>
      <c r="E39" s="447" t="s">
        <v>558</v>
      </c>
      <c r="F39" s="447">
        <v>173</v>
      </c>
      <c r="G39" s="498">
        <v>168</v>
      </c>
      <c r="H39" s="498">
        <v>183.5</v>
      </c>
      <c r="I39" s="447">
        <v>185</v>
      </c>
      <c r="J39" s="448" t="s">
        <v>882</v>
      </c>
      <c r="K39" s="466">
        <f t="shared" ref="K39:K40" si="25">H39-F39</f>
        <v>10.5</v>
      </c>
      <c r="L39" s="444">
        <f>(F39*-0.07)/100</f>
        <v>-0.12110000000000001</v>
      </c>
      <c r="M39" s="445">
        <f t="shared" ref="M39:M40" si="26">(K39+L39)/F39</f>
        <v>5.9993641618497108E-2</v>
      </c>
      <c r="N39" s="448" t="s">
        <v>557</v>
      </c>
      <c r="O39" s="472">
        <v>44239</v>
      </c>
      <c r="P39" s="4"/>
      <c r="Q39" s="4"/>
      <c r="R39" s="326" t="s">
        <v>560</v>
      </c>
      <c r="S39" s="37"/>
      <c r="T39" s="37"/>
      <c r="U39" s="37"/>
      <c r="V39" s="37"/>
      <c r="W39" s="37"/>
      <c r="X39" s="37"/>
      <c r="Y39" s="37"/>
      <c r="Z39" s="37"/>
      <c r="AA39" s="37"/>
    </row>
    <row r="40" spans="1:34" s="371" customFormat="1" ht="15" customHeight="1">
      <c r="A40" s="500">
        <v>13</v>
      </c>
      <c r="B40" s="501">
        <v>44242</v>
      </c>
      <c r="C40" s="502"/>
      <c r="D40" s="503" t="s">
        <v>151</v>
      </c>
      <c r="E40" s="470" t="s">
        <v>558</v>
      </c>
      <c r="F40" s="470">
        <v>17400</v>
      </c>
      <c r="G40" s="504">
        <v>16900</v>
      </c>
      <c r="H40" s="504">
        <v>16890</v>
      </c>
      <c r="I40" s="470" t="s">
        <v>904</v>
      </c>
      <c r="J40" s="471" t="s">
        <v>914</v>
      </c>
      <c r="K40" s="505">
        <f t="shared" si="25"/>
        <v>-510</v>
      </c>
      <c r="L40" s="506">
        <f t="shared" ref="L40" si="27">(F40*-0.7)/100</f>
        <v>-121.8</v>
      </c>
      <c r="M40" s="507">
        <f t="shared" si="26"/>
        <v>-3.6310344827586202E-2</v>
      </c>
      <c r="N40" s="471" t="s">
        <v>621</v>
      </c>
      <c r="O40" s="508">
        <v>44244</v>
      </c>
      <c r="P40" s="4"/>
      <c r="Q40" s="4"/>
      <c r="R40" s="326" t="s">
        <v>560</v>
      </c>
      <c r="S40" s="37"/>
      <c r="T40" s="37"/>
      <c r="U40" s="37"/>
      <c r="V40" s="37"/>
      <c r="W40" s="37"/>
      <c r="X40" s="37"/>
      <c r="Y40" s="37"/>
      <c r="Z40" s="37"/>
      <c r="AA40" s="37"/>
    </row>
    <row r="41" spans="1:34" s="371" customFormat="1" ht="15" customHeight="1">
      <c r="A41" s="396">
        <v>14</v>
      </c>
      <c r="B41" s="420">
        <v>44243</v>
      </c>
      <c r="C41" s="423"/>
      <c r="D41" s="388" t="s">
        <v>773</v>
      </c>
      <c r="E41" s="389" t="s">
        <v>558</v>
      </c>
      <c r="F41" s="389" t="s">
        <v>910</v>
      </c>
      <c r="G41" s="424">
        <v>1635</v>
      </c>
      <c r="H41" s="424"/>
      <c r="I41" s="389" t="s">
        <v>911</v>
      </c>
      <c r="J41" s="487" t="s">
        <v>559</v>
      </c>
      <c r="K41" s="354"/>
      <c r="L41" s="406"/>
      <c r="M41" s="404"/>
      <c r="N41" s="382"/>
      <c r="O41" s="395"/>
      <c r="P41" s="4"/>
      <c r="Q41" s="4"/>
      <c r="R41" s="326" t="s">
        <v>560</v>
      </c>
      <c r="S41" s="37"/>
      <c r="T41" s="37"/>
      <c r="U41" s="37"/>
      <c r="V41" s="37"/>
      <c r="W41" s="37"/>
      <c r="X41" s="37"/>
      <c r="Y41" s="37"/>
      <c r="Z41" s="37"/>
      <c r="AA41" s="37"/>
    </row>
    <row r="42" spans="1:34" s="371" customFormat="1" ht="15" customHeight="1">
      <c r="A42" s="542">
        <v>15</v>
      </c>
      <c r="B42" s="543">
        <v>44244</v>
      </c>
      <c r="C42" s="544"/>
      <c r="D42" s="545" t="s">
        <v>68</v>
      </c>
      <c r="E42" s="546" t="s">
        <v>558</v>
      </c>
      <c r="F42" s="546">
        <v>592.5</v>
      </c>
      <c r="G42" s="547">
        <v>577</v>
      </c>
      <c r="H42" s="547">
        <v>596.5</v>
      </c>
      <c r="I42" s="546" t="s">
        <v>916</v>
      </c>
      <c r="J42" s="548" t="s">
        <v>932</v>
      </c>
      <c r="K42" s="549">
        <f t="shared" ref="K42" si="28">H42-F42</f>
        <v>4</v>
      </c>
      <c r="L42" s="550">
        <f t="shared" ref="L42" si="29">(F42*-0.7)/100</f>
        <v>-4.1475</v>
      </c>
      <c r="M42" s="551">
        <f t="shared" ref="M42" si="30">(K42+L42)/F42</f>
        <v>-2.4894514767932486E-4</v>
      </c>
      <c r="N42" s="548" t="s">
        <v>666</v>
      </c>
      <c r="O42" s="552">
        <v>44245</v>
      </c>
      <c r="P42" s="4"/>
      <c r="Q42" s="4"/>
      <c r="R42" s="326" t="s">
        <v>560</v>
      </c>
      <c r="S42" s="37"/>
      <c r="T42" s="37"/>
      <c r="U42" s="37"/>
      <c r="V42" s="37"/>
      <c r="W42" s="37"/>
      <c r="X42" s="37"/>
      <c r="Y42" s="37"/>
      <c r="Z42" s="37"/>
      <c r="AA42" s="37"/>
    </row>
    <row r="43" spans="1:34" s="371" customFormat="1" ht="15" customHeight="1">
      <c r="A43" s="396">
        <v>16</v>
      </c>
      <c r="B43" s="420">
        <v>44245</v>
      </c>
      <c r="C43" s="423"/>
      <c r="D43" s="388" t="s">
        <v>182</v>
      </c>
      <c r="E43" s="389" t="s">
        <v>558</v>
      </c>
      <c r="F43" s="389" t="s">
        <v>933</v>
      </c>
      <c r="G43" s="424">
        <v>89.5</v>
      </c>
      <c r="H43" s="424"/>
      <c r="I43" s="389" t="s">
        <v>934</v>
      </c>
      <c r="J43" s="396" t="s">
        <v>559</v>
      </c>
      <c r="K43" s="354"/>
      <c r="L43" s="406"/>
      <c r="M43" s="404"/>
      <c r="N43" s="382"/>
      <c r="O43" s="395"/>
      <c r="P43" s="4"/>
      <c r="Q43" s="4"/>
      <c r="R43" s="326" t="s">
        <v>560</v>
      </c>
      <c r="S43" s="37"/>
      <c r="T43" s="37"/>
      <c r="U43" s="37"/>
      <c r="V43" s="37"/>
      <c r="W43" s="37"/>
      <c r="X43" s="37"/>
      <c r="Y43" s="37"/>
      <c r="Z43" s="37"/>
      <c r="AA43" s="37"/>
    </row>
    <row r="44" spans="1:34" s="371" customFormat="1" ht="15" customHeight="1">
      <c r="A44" s="396"/>
      <c r="B44" s="420"/>
      <c r="C44" s="423"/>
      <c r="D44" s="388"/>
      <c r="E44" s="389"/>
      <c r="F44" s="389"/>
      <c r="G44" s="424"/>
      <c r="H44" s="424"/>
      <c r="I44" s="389"/>
      <c r="J44" s="396"/>
      <c r="K44" s="354"/>
      <c r="L44" s="406"/>
      <c r="M44" s="404"/>
      <c r="N44" s="382"/>
      <c r="O44" s="395"/>
      <c r="P44" s="4"/>
      <c r="Q44" s="4"/>
      <c r="R44" s="326"/>
      <c r="S44" s="37"/>
      <c r="T44" s="37"/>
      <c r="U44" s="37"/>
      <c r="V44" s="37"/>
      <c r="W44" s="37"/>
      <c r="X44" s="37"/>
      <c r="Y44" s="37"/>
      <c r="Z44" s="37"/>
      <c r="AA44" s="37"/>
    </row>
    <row r="45" spans="1:34" s="371" customFormat="1" ht="15" customHeight="1">
      <c r="A45" s="396"/>
      <c r="B45" s="420"/>
      <c r="C45" s="423"/>
      <c r="D45" s="388"/>
      <c r="E45" s="389"/>
      <c r="F45" s="389"/>
      <c r="G45" s="424"/>
      <c r="H45" s="424"/>
      <c r="I45" s="389"/>
      <c r="J45" s="396"/>
      <c r="K45" s="354"/>
      <c r="L45" s="406"/>
      <c r="M45" s="404"/>
      <c r="N45" s="382"/>
      <c r="O45" s="395"/>
      <c r="P45" s="4"/>
      <c r="Q45" s="4"/>
      <c r="R45" s="326"/>
      <c r="S45" s="37"/>
      <c r="T45" s="37"/>
      <c r="U45" s="37"/>
      <c r="V45" s="37"/>
      <c r="W45" s="37"/>
      <c r="X45" s="37"/>
      <c r="Y45" s="37"/>
      <c r="Z45" s="37"/>
      <c r="AA45" s="37"/>
    </row>
    <row r="46" spans="1:34" s="371" customFormat="1" ht="15" customHeight="1">
      <c r="A46" s="396"/>
      <c r="B46" s="420"/>
      <c r="C46" s="423"/>
      <c r="D46" s="388"/>
      <c r="E46" s="389"/>
      <c r="F46" s="389"/>
      <c r="G46" s="424"/>
      <c r="H46" s="424"/>
      <c r="I46" s="389"/>
      <c r="J46" s="354"/>
      <c r="K46" s="354"/>
      <c r="L46" s="406"/>
      <c r="M46" s="404"/>
      <c r="N46" s="382"/>
      <c r="O46" s="395"/>
      <c r="P46" s="4"/>
      <c r="Q46" s="4"/>
      <c r="R46" s="326"/>
      <c r="S46" s="37"/>
      <c r="T46" s="37"/>
      <c r="U46" s="37"/>
      <c r="V46" s="37"/>
      <c r="W46" s="37"/>
      <c r="X46" s="37"/>
      <c r="Y46" s="37"/>
      <c r="Z46" s="37"/>
      <c r="AA46" s="37"/>
    </row>
    <row r="47" spans="1:34" ht="44.25" customHeight="1">
      <c r="A47" s="20" t="s">
        <v>561</v>
      </c>
      <c r="B47" s="36"/>
      <c r="C47" s="36"/>
      <c r="D47" s="37"/>
      <c r="E47" s="33"/>
      <c r="F47" s="33"/>
      <c r="G47" s="32"/>
      <c r="H47" s="32" t="s">
        <v>824</v>
      </c>
      <c r="I47" s="33"/>
      <c r="J47" s="14"/>
      <c r="K47" s="76"/>
      <c r="L47" s="77"/>
      <c r="M47" s="76"/>
      <c r="N47" s="78"/>
      <c r="O47" s="76"/>
      <c r="P47" s="4"/>
      <c r="Q47" s="412"/>
      <c r="R47" s="425"/>
      <c r="S47" s="412"/>
      <c r="T47" s="412"/>
      <c r="U47" s="412"/>
      <c r="V47" s="412"/>
      <c r="W47" s="412"/>
      <c r="X47" s="412"/>
      <c r="Y47" s="412"/>
      <c r="Z47" s="37"/>
      <c r="AA47" s="37"/>
      <c r="AB47" s="37"/>
    </row>
    <row r="48" spans="1:34" s="3" customFormat="1">
      <c r="A48" s="26" t="s">
        <v>562</v>
      </c>
      <c r="B48" s="20"/>
      <c r="C48" s="20"/>
      <c r="D48" s="20"/>
      <c r="E48" s="2"/>
      <c r="F48" s="27" t="s">
        <v>563</v>
      </c>
      <c r="G48" s="38"/>
      <c r="H48" s="39"/>
      <c r="I48" s="79"/>
      <c r="J48" s="14"/>
      <c r="K48" s="80"/>
      <c r="L48" s="81"/>
      <c r="M48" s="82"/>
      <c r="N48" s="83"/>
      <c r="O48" s="84"/>
      <c r="P48" s="2"/>
      <c r="Q48" s="1"/>
      <c r="R48" s="9"/>
      <c r="Z48" s="6"/>
      <c r="AA48" s="6"/>
      <c r="AB48" s="6"/>
      <c r="AC48" s="6"/>
      <c r="AD48" s="6"/>
      <c r="AE48" s="6"/>
      <c r="AF48" s="6"/>
      <c r="AG48" s="6"/>
      <c r="AH48" s="6"/>
    </row>
    <row r="49" spans="1:34" s="6" customFormat="1" ht="14.25" customHeight="1">
      <c r="A49" s="26"/>
      <c r="B49" s="20"/>
      <c r="C49" s="20"/>
      <c r="D49" s="20"/>
      <c r="E49" s="29"/>
      <c r="F49" s="27" t="s">
        <v>565</v>
      </c>
      <c r="G49" s="38"/>
      <c r="H49" s="39"/>
      <c r="I49" s="79"/>
      <c r="J49" s="14"/>
      <c r="K49" s="80"/>
      <c r="L49" s="81"/>
      <c r="M49" s="82"/>
      <c r="N49" s="83"/>
      <c r="O49" s="84"/>
      <c r="P49" s="2"/>
      <c r="Q49" s="1"/>
      <c r="R49" s="9"/>
      <c r="S49" s="3"/>
      <c r="Y49" s="3"/>
      <c r="Z49" s="3"/>
    </row>
    <row r="50" spans="1:34" s="6" customFormat="1" ht="14.25" customHeight="1">
      <c r="A50" s="20"/>
      <c r="B50" s="20"/>
      <c r="C50" s="20"/>
      <c r="D50" s="20"/>
      <c r="E50" s="29"/>
      <c r="F50" s="14"/>
      <c r="G50" s="14"/>
      <c r="H50" s="28"/>
      <c r="I50" s="33"/>
      <c r="J50" s="68"/>
      <c r="K50" s="65"/>
      <c r="L50" s="66"/>
      <c r="M50" s="14"/>
      <c r="N50" s="69"/>
      <c r="O50" s="54"/>
      <c r="P50" s="5"/>
      <c r="Q50" s="1"/>
      <c r="R50" s="9"/>
      <c r="S50" s="3"/>
      <c r="Y50" s="3"/>
      <c r="Z50" s="3"/>
    </row>
    <row r="51" spans="1:34" s="6" customFormat="1" ht="15">
      <c r="A51" s="40" t="s">
        <v>572</v>
      </c>
      <c r="B51" s="40"/>
      <c r="C51" s="40"/>
      <c r="D51" s="40"/>
      <c r="E51" s="29"/>
      <c r="F51" s="14"/>
      <c r="G51" s="9"/>
      <c r="H51" s="14"/>
      <c r="I51" s="9"/>
      <c r="J51" s="85"/>
      <c r="K51" s="9"/>
      <c r="L51" s="9"/>
      <c r="M51" s="9"/>
      <c r="N51" s="9"/>
      <c r="O51" s="86"/>
      <c r="P51"/>
      <c r="Q51" s="1"/>
      <c r="R51" s="9"/>
      <c r="S51" s="3"/>
      <c r="Y51" s="3"/>
      <c r="Z51" s="3"/>
    </row>
    <row r="52" spans="1:34" s="6" customFormat="1" ht="38.25">
      <c r="A52" s="18" t="s">
        <v>16</v>
      </c>
      <c r="B52" s="18" t="s">
        <v>535</v>
      </c>
      <c r="C52" s="18"/>
      <c r="D52" s="19" t="s">
        <v>546</v>
      </c>
      <c r="E52" s="18" t="s">
        <v>547</v>
      </c>
      <c r="F52" s="18" t="s">
        <v>548</v>
      </c>
      <c r="G52" s="18" t="s">
        <v>567</v>
      </c>
      <c r="H52" s="18" t="s">
        <v>550</v>
      </c>
      <c r="I52" s="18" t="s">
        <v>551</v>
      </c>
      <c r="J52" s="17" t="s">
        <v>552</v>
      </c>
      <c r="K52" s="74" t="s">
        <v>573</v>
      </c>
      <c r="L52" s="60" t="s">
        <v>822</v>
      </c>
      <c r="M52" s="74" t="s">
        <v>569</v>
      </c>
      <c r="N52" s="18" t="s">
        <v>570</v>
      </c>
      <c r="O52" s="17" t="s">
        <v>555</v>
      </c>
      <c r="P52" s="87" t="s">
        <v>556</v>
      </c>
      <c r="Q52" s="1"/>
      <c r="R52" s="14"/>
      <c r="S52" s="3"/>
      <c r="Y52" s="3"/>
      <c r="Z52" s="3"/>
    </row>
    <row r="53" spans="1:34" s="371" customFormat="1" ht="13.9" customHeight="1">
      <c r="A53" s="494">
        <v>1</v>
      </c>
      <c r="B53" s="489">
        <v>44229</v>
      </c>
      <c r="C53" s="451"/>
      <c r="D53" s="449" t="s">
        <v>851</v>
      </c>
      <c r="E53" s="450" t="s">
        <v>558</v>
      </c>
      <c r="F53" s="447">
        <v>925.5</v>
      </c>
      <c r="G53" s="447">
        <v>905</v>
      </c>
      <c r="H53" s="447">
        <v>941</v>
      </c>
      <c r="I53" s="448" t="s">
        <v>852</v>
      </c>
      <c r="J53" s="448" t="s">
        <v>868</v>
      </c>
      <c r="K53" s="490">
        <f t="shared" ref="K53" si="31">H53-F53</f>
        <v>15.5</v>
      </c>
      <c r="L53" s="491">
        <f t="shared" ref="L53" si="32">(H53*N53)*0.035%</f>
        <v>214.07750000000004</v>
      </c>
      <c r="M53" s="492">
        <f t="shared" ref="M53" si="33">(K53*N53)-L53</f>
        <v>9860.9225000000006</v>
      </c>
      <c r="N53" s="448">
        <v>650</v>
      </c>
      <c r="O53" s="493" t="s">
        <v>557</v>
      </c>
      <c r="P53" s="446">
        <v>44230</v>
      </c>
      <c r="Q53" s="365"/>
      <c r="R53" s="326" t="s">
        <v>794</v>
      </c>
      <c r="S53" s="37"/>
      <c r="Y53" s="37"/>
      <c r="Z53" s="37"/>
    </row>
    <row r="54" spans="1:34" s="371" customFormat="1" ht="13.9" customHeight="1">
      <c r="A54" s="494">
        <v>2</v>
      </c>
      <c r="B54" s="489">
        <v>44229</v>
      </c>
      <c r="C54" s="451"/>
      <c r="D54" s="449" t="s">
        <v>853</v>
      </c>
      <c r="E54" s="450" t="s">
        <v>558</v>
      </c>
      <c r="F54" s="447">
        <v>1930</v>
      </c>
      <c r="G54" s="447">
        <v>1885</v>
      </c>
      <c r="H54" s="447">
        <v>1964</v>
      </c>
      <c r="I54" s="448">
        <v>2000</v>
      </c>
      <c r="J54" s="448" t="s">
        <v>571</v>
      </c>
      <c r="K54" s="490">
        <f t="shared" ref="K54" si="34">H54-F54</f>
        <v>34</v>
      </c>
      <c r="L54" s="491">
        <f t="shared" ref="L54:L55" si="35">(H54*N54)*0.035%</f>
        <v>171.85000000000002</v>
      </c>
      <c r="M54" s="492">
        <f t="shared" ref="M54" si="36">(K54*N54)-L54</f>
        <v>8328.15</v>
      </c>
      <c r="N54" s="448">
        <v>250</v>
      </c>
      <c r="O54" s="493" t="s">
        <v>557</v>
      </c>
      <c r="P54" s="446">
        <v>44235</v>
      </c>
      <c r="Q54" s="365"/>
      <c r="R54" s="326" t="s">
        <v>560</v>
      </c>
      <c r="S54" s="37"/>
      <c r="Y54" s="37"/>
      <c r="Z54" s="37"/>
    </row>
    <row r="55" spans="1:34" s="37" customFormat="1" ht="14.25">
      <c r="A55" s="478">
        <v>3</v>
      </c>
      <c r="B55" s="479">
        <v>44230</v>
      </c>
      <c r="C55" s="479"/>
      <c r="D55" s="469" t="s">
        <v>855</v>
      </c>
      <c r="E55" s="470" t="s">
        <v>819</v>
      </c>
      <c r="F55" s="470">
        <v>14700</v>
      </c>
      <c r="G55" s="480">
        <v>14820</v>
      </c>
      <c r="H55" s="480">
        <v>14820</v>
      </c>
      <c r="I55" s="470">
        <v>14500</v>
      </c>
      <c r="J55" s="471" t="s">
        <v>863</v>
      </c>
      <c r="K55" s="471">
        <f>F55-H55</f>
        <v>-120</v>
      </c>
      <c r="L55" s="471">
        <f t="shared" si="35"/>
        <v>389.02500000000003</v>
      </c>
      <c r="M55" s="471">
        <f>(K55*N55)-L55</f>
        <v>-9389.0249999999996</v>
      </c>
      <c r="N55" s="471">
        <v>75</v>
      </c>
      <c r="O55" s="471" t="s">
        <v>621</v>
      </c>
      <c r="P55" s="499">
        <v>44230</v>
      </c>
      <c r="Q55" s="365"/>
      <c r="R55" s="326" t="s">
        <v>560</v>
      </c>
      <c r="Z55" s="371"/>
      <c r="AA55" s="371"/>
      <c r="AB55" s="371"/>
      <c r="AC55" s="371"/>
      <c r="AD55" s="371"/>
      <c r="AE55" s="371"/>
      <c r="AF55" s="371"/>
      <c r="AG55" s="371"/>
      <c r="AH55" s="371"/>
    </row>
    <row r="56" spans="1:34" s="371" customFormat="1" ht="13.9" customHeight="1">
      <c r="A56" s="494">
        <v>4</v>
      </c>
      <c r="B56" s="489">
        <v>44230</v>
      </c>
      <c r="C56" s="451"/>
      <c r="D56" s="449" t="s">
        <v>858</v>
      </c>
      <c r="E56" s="450" t="s">
        <v>558</v>
      </c>
      <c r="F56" s="447">
        <v>1569</v>
      </c>
      <c r="G56" s="447">
        <v>1545</v>
      </c>
      <c r="H56" s="447">
        <v>1586</v>
      </c>
      <c r="I56" s="448" t="s">
        <v>859</v>
      </c>
      <c r="J56" s="448" t="s">
        <v>860</v>
      </c>
      <c r="K56" s="490">
        <f>H56-F56</f>
        <v>17</v>
      </c>
      <c r="L56" s="491">
        <f t="shared" ref="L56:L57" si="37">(H56*N56)*0.035%</f>
        <v>305.30500000000006</v>
      </c>
      <c r="M56" s="492">
        <f t="shared" ref="M56:M57" si="38">(K56*N56)-L56</f>
        <v>9044.6949999999997</v>
      </c>
      <c r="N56" s="448">
        <v>550</v>
      </c>
      <c r="O56" s="493" t="s">
        <v>557</v>
      </c>
      <c r="P56" s="472">
        <v>44230</v>
      </c>
      <c r="Q56" s="365"/>
      <c r="R56" s="326" t="s">
        <v>794</v>
      </c>
      <c r="S56" s="37"/>
      <c r="Y56" s="37"/>
      <c r="Z56" s="37"/>
    </row>
    <row r="57" spans="1:34" s="371" customFormat="1" ht="13.9" customHeight="1">
      <c r="A57" s="494">
        <v>5</v>
      </c>
      <c r="B57" s="489">
        <v>44231</v>
      </c>
      <c r="C57" s="451"/>
      <c r="D57" s="449" t="s">
        <v>873</v>
      </c>
      <c r="E57" s="450" t="s">
        <v>558</v>
      </c>
      <c r="F57" s="447">
        <v>924</v>
      </c>
      <c r="G57" s="447">
        <v>903</v>
      </c>
      <c r="H57" s="447">
        <v>942</v>
      </c>
      <c r="I57" s="448" t="s">
        <v>852</v>
      </c>
      <c r="J57" s="448" t="s">
        <v>874</v>
      </c>
      <c r="K57" s="490">
        <f t="shared" ref="K57" si="39">H57-F57</f>
        <v>18</v>
      </c>
      <c r="L57" s="491">
        <f t="shared" si="37"/>
        <v>214.30500000000004</v>
      </c>
      <c r="M57" s="492">
        <f t="shared" si="38"/>
        <v>11485.695</v>
      </c>
      <c r="N57" s="448">
        <v>650</v>
      </c>
      <c r="O57" s="493" t="s">
        <v>557</v>
      </c>
      <c r="P57" s="446">
        <v>44232</v>
      </c>
      <c r="Q57" s="365"/>
      <c r="R57" s="326" t="s">
        <v>794</v>
      </c>
      <c r="S57" s="37"/>
      <c r="Y57" s="37"/>
      <c r="Z57" s="37"/>
    </row>
    <row r="58" spans="1:34" s="371" customFormat="1" ht="13.9" customHeight="1">
      <c r="A58" s="494">
        <v>6</v>
      </c>
      <c r="B58" s="489">
        <v>44232</v>
      </c>
      <c r="C58" s="451"/>
      <c r="D58" s="449" t="s">
        <v>855</v>
      </c>
      <c r="E58" s="450" t="s">
        <v>819</v>
      </c>
      <c r="F58" s="447">
        <v>14980</v>
      </c>
      <c r="G58" s="447">
        <v>15080</v>
      </c>
      <c r="H58" s="447">
        <v>14910</v>
      </c>
      <c r="I58" s="448">
        <v>14800</v>
      </c>
      <c r="J58" s="448" t="s">
        <v>732</v>
      </c>
      <c r="K58" s="490">
        <f>F58-H58</f>
        <v>70</v>
      </c>
      <c r="L58" s="491">
        <f t="shared" ref="L58:L59" si="40">(H58*N58)*0.035%</f>
        <v>391.38750000000005</v>
      </c>
      <c r="M58" s="492">
        <f t="shared" ref="M58:M59" si="41">(K58*N58)-L58</f>
        <v>4858.6125000000002</v>
      </c>
      <c r="N58" s="448">
        <v>75</v>
      </c>
      <c r="O58" s="493" t="s">
        <v>557</v>
      </c>
      <c r="P58" s="472">
        <v>44232</v>
      </c>
      <c r="Q58" s="365"/>
      <c r="R58" s="326" t="s">
        <v>560</v>
      </c>
      <c r="S58" s="37"/>
      <c r="Y58" s="37"/>
      <c r="Z58" s="37"/>
    </row>
    <row r="59" spans="1:34" s="371" customFormat="1" ht="13.9" customHeight="1">
      <c r="A59" s="494">
        <v>7</v>
      </c>
      <c r="B59" s="489">
        <v>44235</v>
      </c>
      <c r="C59" s="451"/>
      <c r="D59" s="449" t="s">
        <v>881</v>
      </c>
      <c r="E59" s="450" t="s">
        <v>558</v>
      </c>
      <c r="F59" s="447">
        <v>687</v>
      </c>
      <c r="G59" s="447">
        <v>675</v>
      </c>
      <c r="H59" s="447">
        <v>697.5</v>
      </c>
      <c r="I59" s="448">
        <v>710</v>
      </c>
      <c r="J59" s="448" t="s">
        <v>882</v>
      </c>
      <c r="K59" s="490">
        <f t="shared" ref="K59" si="42">H59-F59</f>
        <v>10.5</v>
      </c>
      <c r="L59" s="491">
        <f t="shared" si="40"/>
        <v>268.53750000000002</v>
      </c>
      <c r="M59" s="492">
        <f t="shared" si="41"/>
        <v>11281.4625</v>
      </c>
      <c r="N59" s="448">
        <v>1100</v>
      </c>
      <c r="O59" s="493" t="s">
        <v>557</v>
      </c>
      <c r="P59" s="446">
        <v>44236</v>
      </c>
      <c r="Q59" s="365"/>
      <c r="R59" s="326" t="s">
        <v>560</v>
      </c>
      <c r="S59" s="37"/>
      <c r="Y59" s="37"/>
      <c r="Z59" s="37"/>
    </row>
    <row r="60" spans="1:34" s="371" customFormat="1" ht="13.9" customHeight="1">
      <c r="A60" s="494">
        <v>8</v>
      </c>
      <c r="B60" s="489">
        <v>44242</v>
      </c>
      <c r="C60" s="451"/>
      <c r="D60" s="449" t="s">
        <v>881</v>
      </c>
      <c r="E60" s="450" t="s">
        <v>558</v>
      </c>
      <c r="F60" s="447">
        <v>701.5</v>
      </c>
      <c r="G60" s="447">
        <v>689</v>
      </c>
      <c r="H60" s="447">
        <v>708.25</v>
      </c>
      <c r="I60" s="448">
        <v>720</v>
      </c>
      <c r="J60" s="448" t="s">
        <v>915</v>
      </c>
      <c r="K60" s="490">
        <f t="shared" ref="K60" si="43">H60-F60</f>
        <v>6.75</v>
      </c>
      <c r="L60" s="491">
        <f t="shared" ref="L60" si="44">(H60*N60)*0.035%</f>
        <v>272.67625000000004</v>
      </c>
      <c r="M60" s="492">
        <f t="shared" ref="M60" si="45">(K60*N60)-L60</f>
        <v>7152.3237499999996</v>
      </c>
      <c r="N60" s="448">
        <v>1100</v>
      </c>
      <c r="O60" s="493" t="s">
        <v>557</v>
      </c>
      <c r="P60" s="446">
        <v>44244</v>
      </c>
      <c r="Q60" s="365"/>
      <c r="R60" s="326" t="s">
        <v>560</v>
      </c>
      <c r="S60" s="37"/>
      <c r="Y60" s="37"/>
      <c r="Z60" s="37"/>
    </row>
    <row r="61" spans="1:34" s="371" customFormat="1" ht="13.9" customHeight="1">
      <c r="A61" s="494">
        <v>9</v>
      </c>
      <c r="B61" s="489">
        <v>44243</v>
      </c>
      <c r="C61" s="451"/>
      <c r="D61" s="449" t="s">
        <v>909</v>
      </c>
      <c r="E61" s="450" t="s">
        <v>558</v>
      </c>
      <c r="F61" s="447">
        <v>5790</v>
      </c>
      <c r="G61" s="447">
        <v>5680</v>
      </c>
      <c r="H61" s="447">
        <v>5845</v>
      </c>
      <c r="I61" s="448">
        <v>6000</v>
      </c>
      <c r="J61" s="448" t="s">
        <v>681</v>
      </c>
      <c r="K61" s="490">
        <f t="shared" ref="K61" si="46">H61-F61</f>
        <v>55</v>
      </c>
      <c r="L61" s="491">
        <f t="shared" ref="L61" si="47">(H61*N61)*0.035%</f>
        <v>255.71875000000003</v>
      </c>
      <c r="M61" s="492">
        <f t="shared" ref="M61" si="48">(K61*N61)-L61</f>
        <v>6619.28125</v>
      </c>
      <c r="N61" s="448">
        <v>125</v>
      </c>
      <c r="O61" s="493" t="s">
        <v>557</v>
      </c>
      <c r="P61" s="446">
        <v>44244</v>
      </c>
      <c r="Q61" s="365"/>
      <c r="R61" s="326" t="s">
        <v>560</v>
      </c>
      <c r="S61" s="37"/>
      <c r="Y61" s="37"/>
      <c r="Z61" s="37"/>
    </row>
    <row r="62" spans="1:34" s="371" customFormat="1" ht="13.9" customHeight="1">
      <c r="A62" s="494">
        <v>10</v>
      </c>
      <c r="B62" s="489">
        <v>44244</v>
      </c>
      <c r="C62" s="451"/>
      <c r="D62" s="449" t="s">
        <v>917</v>
      </c>
      <c r="E62" s="450" t="s">
        <v>558</v>
      </c>
      <c r="F62" s="447">
        <v>2407.5</v>
      </c>
      <c r="G62" s="447">
        <v>2367</v>
      </c>
      <c r="H62" s="447">
        <v>2431</v>
      </c>
      <c r="I62" s="448" t="s">
        <v>918</v>
      </c>
      <c r="J62" s="448" t="s">
        <v>935</v>
      </c>
      <c r="K62" s="490">
        <f t="shared" ref="K62" si="49">H62-F62</f>
        <v>23.5</v>
      </c>
      <c r="L62" s="491">
        <f t="shared" ref="L62" si="50">(H62*N62)*0.035%</f>
        <v>255.25500000000002</v>
      </c>
      <c r="M62" s="492">
        <f t="shared" ref="M62" si="51">(K62*N62)-L62</f>
        <v>6794.7449999999999</v>
      </c>
      <c r="N62" s="448">
        <v>300</v>
      </c>
      <c r="O62" s="493" t="s">
        <v>557</v>
      </c>
      <c r="P62" s="446">
        <v>44245</v>
      </c>
      <c r="Q62" s="365"/>
      <c r="R62" s="326" t="s">
        <v>560</v>
      </c>
      <c r="S62" s="37"/>
      <c r="Y62" s="37"/>
      <c r="Z62" s="37"/>
    </row>
    <row r="63" spans="1:34" s="371" customFormat="1" ht="13.9" customHeight="1">
      <c r="A63" s="494">
        <v>11</v>
      </c>
      <c r="B63" s="489">
        <v>44244</v>
      </c>
      <c r="C63" s="451"/>
      <c r="D63" s="449" t="s">
        <v>855</v>
      </c>
      <c r="E63" s="450" t="s">
        <v>819</v>
      </c>
      <c r="F63" s="447">
        <v>15300</v>
      </c>
      <c r="G63" s="447">
        <v>15440</v>
      </c>
      <c r="H63" s="447">
        <v>15220</v>
      </c>
      <c r="I63" s="448">
        <v>15100</v>
      </c>
      <c r="J63" s="448" t="s">
        <v>919</v>
      </c>
      <c r="K63" s="490">
        <f>F63-H63</f>
        <v>80</v>
      </c>
      <c r="L63" s="491">
        <f t="shared" ref="L63:L64" si="52">(H63*N63)*0.035%</f>
        <v>399.52500000000003</v>
      </c>
      <c r="M63" s="492">
        <f t="shared" ref="M63:M64" si="53">(K63*N63)-L63</f>
        <v>5600.4750000000004</v>
      </c>
      <c r="N63" s="448">
        <v>75</v>
      </c>
      <c r="O63" s="493" t="s">
        <v>557</v>
      </c>
      <c r="P63" s="472">
        <v>44244</v>
      </c>
      <c r="Q63" s="365"/>
      <c r="R63" s="326" t="s">
        <v>560</v>
      </c>
      <c r="S63" s="37"/>
      <c r="Y63" s="37"/>
      <c r="Z63" s="37"/>
    </row>
    <row r="64" spans="1:34" s="371" customFormat="1" ht="13.9" customHeight="1">
      <c r="A64" s="494">
        <v>12</v>
      </c>
      <c r="B64" s="489">
        <v>44245</v>
      </c>
      <c r="C64" s="451"/>
      <c r="D64" s="449" t="s">
        <v>936</v>
      </c>
      <c r="E64" s="450" t="s">
        <v>819</v>
      </c>
      <c r="F64" s="447">
        <v>218.5</v>
      </c>
      <c r="G64" s="447">
        <v>221.5</v>
      </c>
      <c r="H64" s="447">
        <v>216.25</v>
      </c>
      <c r="I64" s="448" t="s">
        <v>937</v>
      </c>
      <c r="J64" s="448" t="s">
        <v>938</v>
      </c>
      <c r="K64" s="490">
        <f>F64-H64</f>
        <v>2.25</v>
      </c>
      <c r="L64" s="491">
        <f t="shared" si="52"/>
        <v>302.75000000000006</v>
      </c>
      <c r="M64" s="492">
        <f t="shared" si="53"/>
        <v>8697.25</v>
      </c>
      <c r="N64" s="448">
        <v>4000</v>
      </c>
      <c r="O64" s="493" t="s">
        <v>557</v>
      </c>
      <c r="P64" s="472">
        <v>44245</v>
      </c>
      <c r="Q64" s="365"/>
      <c r="R64" s="326" t="s">
        <v>560</v>
      </c>
      <c r="S64" s="37"/>
      <c r="Y64" s="37"/>
      <c r="Z64" s="37"/>
    </row>
    <row r="65" spans="1:34" s="371" customFormat="1" ht="13.9" customHeight="1">
      <c r="A65" s="516"/>
      <c r="B65" s="420"/>
      <c r="C65" s="421"/>
      <c r="D65" s="414"/>
      <c r="E65" s="415"/>
      <c r="F65" s="389"/>
      <c r="G65" s="389"/>
      <c r="H65" s="389"/>
      <c r="I65" s="354"/>
      <c r="J65" s="354"/>
      <c r="K65" s="524"/>
      <c r="L65" s="408"/>
      <c r="M65" s="553"/>
      <c r="N65" s="354"/>
      <c r="O65" s="382"/>
      <c r="P65" s="395"/>
      <c r="Q65" s="365"/>
      <c r="R65" s="326"/>
      <c r="S65" s="37"/>
      <c r="Y65" s="37"/>
      <c r="Z65" s="37"/>
    </row>
    <row r="66" spans="1:34" s="371" customFormat="1" ht="13.9" customHeight="1">
      <c r="A66" s="516"/>
      <c r="B66" s="420"/>
      <c r="C66" s="421"/>
      <c r="D66" s="414"/>
      <c r="E66" s="415"/>
      <c r="F66" s="389"/>
      <c r="G66" s="389"/>
      <c r="H66" s="389"/>
      <c r="I66" s="354"/>
      <c r="J66" s="354"/>
      <c r="K66" s="524"/>
      <c r="L66" s="408"/>
      <c r="M66" s="553"/>
      <c r="N66" s="354"/>
      <c r="O66" s="382"/>
      <c r="P66" s="395"/>
      <c r="Q66" s="365"/>
      <c r="R66" s="326"/>
      <c r="S66" s="37"/>
      <c r="Y66" s="37"/>
      <c r="Z66" s="37"/>
    </row>
    <row r="67" spans="1:34" s="371" customFormat="1" ht="13.9" customHeight="1">
      <c r="A67" s="422"/>
      <c r="B67" s="420"/>
      <c r="C67" s="421"/>
      <c r="D67" s="414"/>
      <c r="E67" s="415"/>
      <c r="F67" s="389"/>
      <c r="G67" s="389"/>
      <c r="H67" s="389"/>
      <c r="I67" s="354"/>
      <c r="J67" s="354"/>
      <c r="K67" s="354"/>
      <c r="L67" s="354"/>
      <c r="M67" s="354"/>
      <c r="N67" s="354"/>
      <c r="O67" s="354"/>
      <c r="P67" s="354"/>
      <c r="Q67" s="365"/>
      <c r="R67" s="326"/>
      <c r="S67" s="37"/>
      <c r="Y67" s="37"/>
      <c r="Z67" s="37"/>
    </row>
    <row r="68" spans="1:34" s="371" customFormat="1" ht="13.9" customHeight="1">
      <c r="A68" s="432"/>
      <c r="B68" s="426"/>
      <c r="C68" s="433"/>
      <c r="D68" s="434"/>
      <c r="E68" s="355"/>
      <c r="F68" s="401"/>
      <c r="G68" s="401"/>
      <c r="H68" s="401"/>
      <c r="I68" s="397"/>
      <c r="J68" s="397"/>
      <c r="K68" s="397"/>
      <c r="L68" s="397"/>
      <c r="M68" s="397"/>
      <c r="N68" s="397"/>
      <c r="O68" s="397"/>
      <c r="P68" s="397"/>
      <c r="Q68" s="365"/>
      <c r="R68" s="326"/>
      <c r="S68" s="37"/>
      <c r="Y68" s="37"/>
      <c r="Z68" s="37"/>
    </row>
    <row r="69" spans="1:34" s="3" customFormat="1">
      <c r="A69" s="41"/>
      <c r="B69" s="42"/>
      <c r="C69" s="43"/>
      <c r="D69" s="44"/>
      <c r="E69" s="45"/>
      <c r="F69" s="46"/>
      <c r="G69" s="46"/>
      <c r="H69" s="46"/>
      <c r="I69" s="46"/>
      <c r="J69" s="14"/>
      <c r="K69" s="88"/>
      <c r="L69" s="88"/>
      <c r="M69" s="14"/>
      <c r="N69" s="13"/>
      <c r="O69" s="89"/>
      <c r="P69" s="2"/>
      <c r="Q69" s="1"/>
      <c r="R69" s="14"/>
      <c r="Z69" s="6"/>
      <c r="AA69" s="6"/>
      <c r="AB69" s="6"/>
      <c r="AC69" s="6"/>
      <c r="AD69" s="6"/>
      <c r="AE69" s="6"/>
      <c r="AF69" s="6"/>
      <c r="AG69" s="6"/>
      <c r="AH69" s="6"/>
    </row>
    <row r="70" spans="1:34" s="3" customFormat="1" ht="15">
      <c r="A70" s="47" t="s">
        <v>574</v>
      </c>
      <c r="B70" s="47"/>
      <c r="C70" s="47"/>
      <c r="D70" s="47"/>
      <c r="E70" s="48"/>
      <c r="F70" s="46"/>
      <c r="G70" s="46"/>
      <c r="H70" s="46"/>
      <c r="I70" s="46"/>
      <c r="J70" s="50"/>
      <c r="K70" s="9"/>
      <c r="L70" s="9"/>
      <c r="M70" s="9"/>
      <c r="N70" s="8"/>
      <c r="O70" s="50"/>
      <c r="P70" s="2"/>
      <c r="Q70" s="1"/>
      <c r="R70" s="14"/>
      <c r="Z70" s="6"/>
      <c r="AA70" s="6"/>
      <c r="AB70" s="6"/>
      <c r="AC70" s="6"/>
      <c r="AD70" s="6"/>
      <c r="AE70" s="6"/>
      <c r="AF70" s="6"/>
      <c r="AG70" s="6"/>
      <c r="AH70" s="6"/>
    </row>
    <row r="71" spans="1:34" s="3" customFormat="1" ht="38.25">
      <c r="A71" s="18" t="s">
        <v>16</v>
      </c>
      <c r="B71" s="18" t="s">
        <v>535</v>
      </c>
      <c r="C71" s="18"/>
      <c r="D71" s="19" t="s">
        <v>546</v>
      </c>
      <c r="E71" s="18" t="s">
        <v>547</v>
      </c>
      <c r="F71" s="18" t="s">
        <v>548</v>
      </c>
      <c r="G71" s="49" t="s">
        <v>567</v>
      </c>
      <c r="H71" s="18" t="s">
        <v>550</v>
      </c>
      <c r="I71" s="18" t="s">
        <v>551</v>
      </c>
      <c r="J71" s="17" t="s">
        <v>552</v>
      </c>
      <c r="K71" s="17" t="s">
        <v>575</v>
      </c>
      <c r="L71" s="60" t="s">
        <v>822</v>
      </c>
      <c r="M71" s="74" t="s">
        <v>569</v>
      </c>
      <c r="N71" s="18" t="s">
        <v>570</v>
      </c>
      <c r="O71" s="18" t="s">
        <v>555</v>
      </c>
      <c r="P71" s="19" t="s">
        <v>556</v>
      </c>
      <c r="Q71" s="1"/>
      <c r="R71" s="14"/>
      <c r="Z71" s="6"/>
      <c r="AA71" s="6"/>
      <c r="AB71" s="6"/>
      <c r="AC71" s="6"/>
      <c r="AD71" s="6"/>
      <c r="AE71" s="6"/>
      <c r="AF71" s="6"/>
      <c r="AG71" s="6"/>
      <c r="AH71" s="6"/>
    </row>
    <row r="72" spans="1:34" s="37" customFormat="1" ht="14.25">
      <c r="A72" s="587">
        <v>1</v>
      </c>
      <c r="B72" s="589">
        <v>44225</v>
      </c>
      <c r="C72" s="521"/>
      <c r="D72" s="469" t="s">
        <v>843</v>
      </c>
      <c r="E72" s="522" t="s">
        <v>558</v>
      </c>
      <c r="F72" s="470">
        <v>215</v>
      </c>
      <c r="G72" s="470"/>
      <c r="H72" s="470">
        <v>0</v>
      </c>
      <c r="I72" s="471"/>
      <c r="J72" s="591" t="s">
        <v>895</v>
      </c>
      <c r="K72" s="471">
        <f>H72-F72</f>
        <v>-215</v>
      </c>
      <c r="L72" s="525">
        <v>100</v>
      </c>
      <c r="M72" s="591">
        <v>-8612.5</v>
      </c>
      <c r="N72" s="591">
        <v>75</v>
      </c>
      <c r="O72" s="583" t="s">
        <v>621</v>
      </c>
      <c r="P72" s="585">
        <v>44238</v>
      </c>
      <c r="Q72" s="365"/>
      <c r="R72" s="326" t="s">
        <v>794</v>
      </c>
      <c r="Z72" s="371"/>
      <c r="AA72" s="371"/>
      <c r="AB72" s="371"/>
      <c r="AC72" s="371"/>
      <c r="AD72" s="371"/>
      <c r="AE72" s="371"/>
      <c r="AF72" s="371"/>
      <c r="AG72" s="371"/>
      <c r="AH72" s="371"/>
    </row>
    <row r="73" spans="1:34" s="37" customFormat="1" ht="14.25">
      <c r="A73" s="588"/>
      <c r="B73" s="590"/>
      <c r="C73" s="521"/>
      <c r="D73" s="469" t="s">
        <v>844</v>
      </c>
      <c r="E73" s="522" t="s">
        <v>819</v>
      </c>
      <c r="F73" s="470">
        <v>97.5</v>
      </c>
      <c r="G73" s="470"/>
      <c r="H73" s="470">
        <v>0</v>
      </c>
      <c r="I73" s="471"/>
      <c r="J73" s="592"/>
      <c r="K73" s="471">
        <f>F73-H73</f>
        <v>97.5</v>
      </c>
      <c r="L73" s="525">
        <v>100</v>
      </c>
      <c r="M73" s="592"/>
      <c r="N73" s="592"/>
      <c r="O73" s="584"/>
      <c r="P73" s="586"/>
      <c r="Q73" s="365"/>
      <c r="R73" s="326" t="s">
        <v>794</v>
      </c>
      <c r="Z73" s="371"/>
      <c r="AA73" s="371"/>
      <c r="AB73" s="371"/>
      <c r="AC73" s="371"/>
      <c r="AD73" s="371"/>
      <c r="AE73" s="371"/>
      <c r="AF73" s="371"/>
      <c r="AG73" s="371"/>
      <c r="AH73" s="371"/>
    </row>
    <row r="74" spans="1:34" s="37" customFormat="1" ht="14.25">
      <c r="A74" s="478">
        <v>2</v>
      </c>
      <c r="B74" s="479">
        <v>44228</v>
      </c>
      <c r="C74" s="479"/>
      <c r="D74" s="469" t="s">
        <v>845</v>
      </c>
      <c r="E74" s="470" t="s">
        <v>558</v>
      </c>
      <c r="F74" s="470">
        <v>67.5</v>
      </c>
      <c r="G74" s="480">
        <v>35</v>
      </c>
      <c r="H74" s="480">
        <v>35</v>
      </c>
      <c r="I74" s="470">
        <v>150</v>
      </c>
      <c r="J74" s="471" t="s">
        <v>888</v>
      </c>
      <c r="K74" s="471">
        <f>H74-F74</f>
        <v>-32.5</v>
      </c>
      <c r="L74" s="471">
        <v>100</v>
      </c>
      <c r="M74" s="471">
        <f>(K74*N74)+L74</f>
        <v>-2337.5</v>
      </c>
      <c r="N74" s="471">
        <v>75</v>
      </c>
      <c r="O74" s="471" t="s">
        <v>621</v>
      </c>
      <c r="P74" s="481">
        <v>44228</v>
      </c>
      <c r="Q74" s="365"/>
      <c r="R74" s="326" t="s">
        <v>560</v>
      </c>
      <c r="Z74" s="371"/>
      <c r="AA74" s="371"/>
      <c r="AB74" s="371"/>
      <c r="AC74" s="371"/>
      <c r="AD74" s="371"/>
      <c r="AE74" s="371"/>
      <c r="AF74" s="371"/>
      <c r="AG74" s="371"/>
      <c r="AH74" s="371"/>
    </row>
    <row r="75" spans="1:34" s="371" customFormat="1" ht="13.9" customHeight="1">
      <c r="A75" s="494">
        <v>3</v>
      </c>
      <c r="B75" s="489">
        <v>44230</v>
      </c>
      <c r="C75" s="451"/>
      <c r="D75" s="449" t="s">
        <v>864</v>
      </c>
      <c r="E75" s="450" t="s">
        <v>558</v>
      </c>
      <c r="F75" s="447">
        <v>51</v>
      </c>
      <c r="G75" s="447">
        <v>18</v>
      </c>
      <c r="H75" s="447">
        <v>71.5</v>
      </c>
      <c r="I75" s="448" t="s">
        <v>865</v>
      </c>
      <c r="J75" s="448" t="s">
        <v>866</v>
      </c>
      <c r="K75" s="490">
        <f>H75-F75</f>
        <v>20.5</v>
      </c>
      <c r="L75" s="491">
        <v>100</v>
      </c>
      <c r="M75" s="492">
        <f t="shared" ref="M75:M76" si="54">(K75*N75)-L75</f>
        <v>1437.5</v>
      </c>
      <c r="N75" s="448">
        <v>75</v>
      </c>
      <c r="O75" s="493" t="s">
        <v>557</v>
      </c>
      <c r="P75" s="472">
        <v>44230</v>
      </c>
      <c r="Q75" s="365"/>
      <c r="R75" s="326" t="s">
        <v>560</v>
      </c>
      <c r="S75" s="37"/>
      <c r="Y75" s="37"/>
      <c r="Z75" s="37"/>
    </row>
    <row r="76" spans="1:34" s="371" customFormat="1" ht="13.9" customHeight="1">
      <c r="A76" s="494">
        <v>4</v>
      </c>
      <c r="B76" s="489">
        <v>44230</v>
      </c>
      <c r="C76" s="451"/>
      <c r="D76" s="449" t="s">
        <v>864</v>
      </c>
      <c r="E76" s="450" t="s">
        <v>558</v>
      </c>
      <c r="F76" s="447">
        <v>52.5</v>
      </c>
      <c r="G76" s="447">
        <v>19</v>
      </c>
      <c r="H76" s="447">
        <v>72</v>
      </c>
      <c r="I76" s="448" t="s">
        <v>865</v>
      </c>
      <c r="J76" s="448" t="s">
        <v>867</v>
      </c>
      <c r="K76" s="490">
        <f>H76-F76</f>
        <v>19.5</v>
      </c>
      <c r="L76" s="491">
        <v>100</v>
      </c>
      <c r="M76" s="492">
        <f t="shared" si="54"/>
        <v>1362.5</v>
      </c>
      <c r="N76" s="448">
        <v>75</v>
      </c>
      <c r="O76" s="493" t="s">
        <v>557</v>
      </c>
      <c r="P76" s="472">
        <v>44230</v>
      </c>
      <c r="Q76" s="365"/>
      <c r="R76" s="326" t="s">
        <v>560</v>
      </c>
      <c r="S76" s="37"/>
      <c r="Y76" s="37"/>
      <c r="Z76" s="37"/>
    </row>
    <row r="77" spans="1:34" s="371" customFormat="1" ht="13.9" customHeight="1">
      <c r="A77" s="520">
        <v>5</v>
      </c>
      <c r="B77" s="501">
        <v>44232</v>
      </c>
      <c r="C77" s="521"/>
      <c r="D77" s="469" t="s">
        <v>876</v>
      </c>
      <c r="E77" s="522" t="s">
        <v>819</v>
      </c>
      <c r="F77" s="470">
        <v>227</v>
      </c>
      <c r="G77" s="470">
        <v>325</v>
      </c>
      <c r="H77" s="470">
        <v>325</v>
      </c>
      <c r="I77" s="471" t="s">
        <v>877</v>
      </c>
      <c r="J77" s="471" t="s">
        <v>887</v>
      </c>
      <c r="K77" s="471">
        <f>F77-H77</f>
        <v>-98</v>
      </c>
      <c r="L77" s="471">
        <v>100</v>
      </c>
      <c r="M77" s="471">
        <f>(K77*N77)+L77</f>
        <v>-7250</v>
      </c>
      <c r="N77" s="471">
        <v>75</v>
      </c>
      <c r="O77" s="471" t="s">
        <v>621</v>
      </c>
      <c r="P77" s="481">
        <v>44236</v>
      </c>
      <c r="Q77" s="365"/>
      <c r="R77" s="326" t="s">
        <v>560</v>
      </c>
      <c r="S77" s="37"/>
      <c r="Y77" s="37"/>
      <c r="Z77" s="37"/>
    </row>
    <row r="78" spans="1:34" s="371" customFormat="1" ht="13.9" customHeight="1">
      <c r="A78" s="488">
        <v>6</v>
      </c>
      <c r="B78" s="489">
        <v>44237</v>
      </c>
      <c r="C78" s="451"/>
      <c r="D78" s="449" t="s">
        <v>889</v>
      </c>
      <c r="E78" s="450" t="s">
        <v>819</v>
      </c>
      <c r="F78" s="447">
        <v>227.5</v>
      </c>
      <c r="G78" s="447">
        <v>325</v>
      </c>
      <c r="H78" s="447">
        <v>175</v>
      </c>
      <c r="I78" s="448" t="s">
        <v>877</v>
      </c>
      <c r="J78" s="448" t="s">
        <v>902</v>
      </c>
      <c r="K78" s="448">
        <f>F78-H78</f>
        <v>52.5</v>
      </c>
      <c r="L78" s="448">
        <v>100</v>
      </c>
      <c r="M78" s="448">
        <f>(K78*N78)+L78</f>
        <v>4037.5</v>
      </c>
      <c r="N78" s="448">
        <v>75</v>
      </c>
      <c r="O78" s="493" t="s">
        <v>557</v>
      </c>
      <c r="P78" s="523">
        <v>44237</v>
      </c>
      <c r="Q78" s="365"/>
      <c r="R78" s="326" t="s">
        <v>560</v>
      </c>
      <c r="S78" s="37"/>
      <c r="Y78" s="37"/>
      <c r="Z78" s="37"/>
    </row>
    <row r="79" spans="1:34" s="371" customFormat="1" ht="13.9" customHeight="1">
      <c r="A79" s="520">
        <v>7</v>
      </c>
      <c r="B79" s="501">
        <v>44237</v>
      </c>
      <c r="C79" s="521"/>
      <c r="D79" s="469" t="s">
        <v>889</v>
      </c>
      <c r="E79" s="522" t="s">
        <v>819</v>
      </c>
      <c r="F79" s="470">
        <v>202.5</v>
      </c>
      <c r="G79" s="470">
        <v>302</v>
      </c>
      <c r="H79" s="470">
        <v>302</v>
      </c>
      <c r="I79" s="471" t="s">
        <v>877</v>
      </c>
      <c r="J79" s="471" t="s">
        <v>908</v>
      </c>
      <c r="K79" s="471">
        <f>F79-H79</f>
        <v>-99.5</v>
      </c>
      <c r="L79" s="471">
        <v>100</v>
      </c>
      <c r="M79" s="471">
        <f>(K79*N79)+L79</f>
        <v>-7362.5</v>
      </c>
      <c r="N79" s="471">
        <v>75</v>
      </c>
      <c r="O79" s="471" t="s">
        <v>621</v>
      </c>
      <c r="P79" s="481">
        <v>44243</v>
      </c>
      <c r="Q79" s="365"/>
      <c r="R79" s="326" t="s">
        <v>560</v>
      </c>
      <c r="S79" s="37"/>
      <c r="Y79" s="37"/>
      <c r="Z79" s="37"/>
    </row>
    <row r="80" spans="1:34" s="371" customFormat="1" ht="13.9" customHeight="1">
      <c r="A80" s="488">
        <v>8</v>
      </c>
      <c r="B80" s="489">
        <v>44238</v>
      </c>
      <c r="C80" s="451"/>
      <c r="D80" s="449" t="s">
        <v>893</v>
      </c>
      <c r="E80" s="450" t="s">
        <v>819</v>
      </c>
      <c r="F80" s="447">
        <v>470</v>
      </c>
      <c r="G80" s="447">
        <v>680</v>
      </c>
      <c r="H80" s="447">
        <v>375</v>
      </c>
      <c r="I80" s="448" t="s">
        <v>894</v>
      </c>
      <c r="J80" s="448" t="s">
        <v>903</v>
      </c>
      <c r="K80" s="448">
        <f>F80-H80</f>
        <v>95</v>
      </c>
      <c r="L80" s="448">
        <v>100</v>
      </c>
      <c r="M80" s="448">
        <f>(K80*N80)+L80</f>
        <v>2475</v>
      </c>
      <c r="N80" s="448">
        <v>25</v>
      </c>
      <c r="O80" s="493" t="s">
        <v>557</v>
      </c>
      <c r="P80" s="526">
        <v>44239</v>
      </c>
      <c r="Q80" s="365"/>
      <c r="R80" s="326" t="s">
        <v>560</v>
      </c>
      <c r="S80" s="37"/>
      <c r="Y80" s="37"/>
      <c r="Z80" s="37"/>
    </row>
    <row r="81" spans="1:34" s="371" customFormat="1" ht="13.9" customHeight="1">
      <c r="A81" s="520">
        <v>9</v>
      </c>
      <c r="B81" s="501">
        <v>44242</v>
      </c>
      <c r="C81" s="521"/>
      <c r="D81" s="469" t="s">
        <v>905</v>
      </c>
      <c r="E81" s="522" t="s">
        <v>819</v>
      </c>
      <c r="F81" s="470">
        <v>370</v>
      </c>
      <c r="G81" s="470">
        <v>522</v>
      </c>
      <c r="H81" s="470">
        <v>522</v>
      </c>
      <c r="I81" s="471" t="s">
        <v>877</v>
      </c>
      <c r="J81" s="471" t="s">
        <v>906</v>
      </c>
      <c r="K81" s="471">
        <f>F81-H81</f>
        <v>-152</v>
      </c>
      <c r="L81" s="471">
        <v>100</v>
      </c>
      <c r="M81" s="471">
        <f>(K81*N81)+L81</f>
        <v>-3700</v>
      </c>
      <c r="N81" s="471">
        <v>25</v>
      </c>
      <c r="O81" s="471" t="s">
        <v>621</v>
      </c>
      <c r="P81" s="481">
        <v>44242</v>
      </c>
      <c r="Q81" s="365"/>
      <c r="R81" s="326" t="s">
        <v>560</v>
      </c>
      <c r="S81" s="37"/>
      <c r="Y81" s="37"/>
      <c r="Z81" s="37"/>
    </row>
    <row r="82" spans="1:34" s="371" customFormat="1" ht="13.9" customHeight="1">
      <c r="A82" s="494">
        <v>10</v>
      </c>
      <c r="B82" s="489">
        <v>44243</v>
      </c>
      <c r="C82" s="451"/>
      <c r="D82" s="449" t="s">
        <v>939</v>
      </c>
      <c r="E82" s="450" t="s">
        <v>558</v>
      </c>
      <c r="F82" s="447">
        <v>66</v>
      </c>
      <c r="G82" s="447">
        <v>19</v>
      </c>
      <c r="H82" s="447">
        <v>79</v>
      </c>
      <c r="I82" s="448" t="s">
        <v>865</v>
      </c>
      <c r="J82" s="448" t="s">
        <v>890</v>
      </c>
      <c r="K82" s="490">
        <f>H82-F82</f>
        <v>13</v>
      </c>
      <c r="L82" s="448">
        <v>100</v>
      </c>
      <c r="M82" s="492">
        <f t="shared" ref="M82" si="55">(K82*N82)-L82</f>
        <v>875</v>
      </c>
      <c r="N82" s="448">
        <v>75</v>
      </c>
      <c r="O82" s="493" t="s">
        <v>557</v>
      </c>
      <c r="P82" s="472">
        <v>44243</v>
      </c>
      <c r="Q82" s="365"/>
      <c r="R82" s="326" t="s">
        <v>560</v>
      </c>
      <c r="S82" s="37"/>
      <c r="Y82" s="37"/>
      <c r="Z82" s="37"/>
    </row>
    <row r="83" spans="1:34" s="371" customFormat="1" ht="13.9" customHeight="1">
      <c r="A83" s="494">
        <v>11</v>
      </c>
      <c r="B83" s="489">
        <v>44244</v>
      </c>
      <c r="C83" s="421"/>
      <c r="D83" s="449" t="s">
        <v>920</v>
      </c>
      <c r="E83" s="450" t="s">
        <v>558</v>
      </c>
      <c r="F83" s="447">
        <v>365</v>
      </c>
      <c r="G83" s="447">
        <v>175</v>
      </c>
      <c r="H83" s="447">
        <v>470</v>
      </c>
      <c r="I83" s="448" t="s">
        <v>921</v>
      </c>
      <c r="J83" s="448" t="s">
        <v>898</v>
      </c>
      <c r="K83" s="490">
        <f>H83-F83</f>
        <v>105</v>
      </c>
      <c r="L83" s="448">
        <v>100</v>
      </c>
      <c r="M83" s="492">
        <f t="shared" ref="M83:M84" si="56">(K83*N83)-L83</f>
        <v>2525</v>
      </c>
      <c r="N83" s="448">
        <v>25</v>
      </c>
      <c r="O83" s="493" t="s">
        <v>557</v>
      </c>
      <c r="P83" s="472">
        <v>44244</v>
      </c>
      <c r="Q83" s="365"/>
      <c r="R83" s="326" t="s">
        <v>560</v>
      </c>
      <c r="S83" s="37"/>
      <c r="Y83" s="37"/>
      <c r="Z83" s="37"/>
    </row>
    <row r="84" spans="1:34" s="371" customFormat="1" ht="13.9" customHeight="1">
      <c r="A84" s="494">
        <v>12</v>
      </c>
      <c r="B84" s="489">
        <v>44245</v>
      </c>
      <c r="C84" s="421"/>
      <c r="D84" s="449" t="s">
        <v>940</v>
      </c>
      <c r="E84" s="450" t="s">
        <v>558</v>
      </c>
      <c r="F84" s="447">
        <v>45.5</v>
      </c>
      <c r="G84" s="447"/>
      <c r="H84" s="447">
        <v>65.5</v>
      </c>
      <c r="I84" s="448" t="s">
        <v>865</v>
      </c>
      <c r="J84" s="448" t="s">
        <v>963</v>
      </c>
      <c r="K84" s="490">
        <f>H84-F84</f>
        <v>20</v>
      </c>
      <c r="L84" s="448">
        <v>100</v>
      </c>
      <c r="M84" s="492">
        <f t="shared" si="56"/>
        <v>1400</v>
      </c>
      <c r="N84" s="448">
        <v>75</v>
      </c>
      <c r="O84" s="493" t="s">
        <v>557</v>
      </c>
      <c r="P84" s="472">
        <v>44245</v>
      </c>
      <c r="Q84" s="365"/>
      <c r="R84" s="326" t="s">
        <v>560</v>
      </c>
      <c r="S84" s="37"/>
      <c r="Y84" s="37"/>
      <c r="Z84" s="37"/>
    </row>
    <row r="85" spans="1:34" s="371" customFormat="1" ht="13.9" customHeight="1">
      <c r="A85" s="516">
        <v>13</v>
      </c>
      <c r="B85" s="420">
        <v>44246</v>
      </c>
      <c r="C85" s="421"/>
      <c r="D85" s="414" t="s">
        <v>964</v>
      </c>
      <c r="E85" s="415" t="s">
        <v>558</v>
      </c>
      <c r="F85" s="389" t="s">
        <v>965</v>
      </c>
      <c r="G85" s="389">
        <v>15</v>
      </c>
      <c r="H85" s="389"/>
      <c r="I85" s="354" t="s">
        <v>966</v>
      </c>
      <c r="J85" s="354" t="s">
        <v>559</v>
      </c>
      <c r="K85" s="524"/>
      <c r="L85" s="354"/>
      <c r="M85" s="553"/>
      <c r="N85" s="354"/>
      <c r="O85" s="382"/>
      <c r="P85" s="395"/>
      <c r="Q85" s="365"/>
      <c r="R85" s="326" t="s">
        <v>560</v>
      </c>
      <c r="S85" s="37"/>
      <c r="Y85" s="37"/>
      <c r="Z85" s="37"/>
    </row>
    <row r="86" spans="1:34" s="371" customFormat="1" ht="13.9" customHeight="1">
      <c r="A86" s="422"/>
      <c r="B86" s="420"/>
      <c r="C86" s="421"/>
      <c r="D86" s="414"/>
      <c r="E86" s="415"/>
      <c r="F86" s="389"/>
      <c r="G86" s="389"/>
      <c r="H86" s="389"/>
      <c r="I86" s="354"/>
      <c r="J86" s="354"/>
      <c r="K86" s="354"/>
      <c r="L86" s="354"/>
      <c r="M86" s="354"/>
      <c r="N86" s="354"/>
      <c r="O86" s="354"/>
      <c r="P86" s="354"/>
      <c r="Q86" s="365"/>
      <c r="R86" s="326"/>
      <c r="S86" s="37"/>
      <c r="Y86" s="37"/>
      <c r="Z86" s="37"/>
    </row>
    <row r="87" spans="1:34" s="37" customFormat="1" ht="14.25">
      <c r="A87" s="33"/>
      <c r="B87" s="399"/>
      <c r="C87" s="399"/>
      <c r="D87" s="400"/>
      <c r="E87" s="401"/>
      <c r="F87" s="401"/>
      <c r="G87" s="402"/>
      <c r="H87" s="402"/>
      <c r="I87" s="401"/>
      <c r="J87" s="397"/>
      <c r="K87" s="397"/>
      <c r="L87" s="397"/>
      <c r="M87" s="397"/>
      <c r="N87" s="397"/>
      <c r="O87" s="397"/>
      <c r="P87" s="397"/>
      <c r="Q87" s="365"/>
      <c r="R87" s="326"/>
      <c r="Z87" s="371"/>
      <c r="AA87" s="371"/>
      <c r="AB87" s="371"/>
      <c r="AC87" s="371"/>
      <c r="AD87" s="371"/>
      <c r="AE87" s="371"/>
      <c r="AF87" s="371"/>
      <c r="AG87" s="371"/>
      <c r="AH87" s="371"/>
    </row>
    <row r="88" spans="1:34" s="37" customFormat="1" ht="14.25">
      <c r="A88" s="33"/>
      <c r="B88" s="399"/>
      <c r="C88" s="399"/>
      <c r="D88" s="400"/>
      <c r="E88" s="401"/>
      <c r="F88" s="401"/>
      <c r="G88" s="402"/>
      <c r="H88" s="402"/>
      <c r="I88" s="401"/>
      <c r="J88" s="397"/>
      <c r="K88" s="397"/>
      <c r="L88" s="397"/>
      <c r="M88" s="397"/>
      <c r="N88" s="397"/>
      <c r="O88" s="397"/>
      <c r="P88" s="397"/>
      <c r="Q88" s="365"/>
      <c r="R88" s="326"/>
      <c r="Z88" s="371"/>
      <c r="AA88" s="371"/>
      <c r="AB88" s="371"/>
      <c r="AC88" s="371"/>
      <c r="AD88" s="371"/>
      <c r="AE88" s="371"/>
      <c r="AF88" s="371"/>
      <c r="AG88" s="371"/>
      <c r="AH88" s="371"/>
    </row>
    <row r="89" spans="1:34" s="37" customFormat="1" ht="14.25">
      <c r="A89" s="33"/>
      <c r="B89" s="399"/>
      <c r="C89" s="399"/>
      <c r="D89" s="400"/>
      <c r="E89" s="401"/>
      <c r="F89" s="401"/>
      <c r="G89" s="402"/>
      <c r="H89" s="402"/>
      <c r="I89" s="401"/>
      <c r="J89" s="397"/>
      <c r="K89" s="397"/>
      <c r="L89" s="397"/>
      <c r="M89" s="397"/>
      <c r="N89" s="397"/>
      <c r="O89" s="397"/>
      <c r="P89" s="397"/>
      <c r="Q89" s="365"/>
      <c r="R89" s="326"/>
      <c r="Z89" s="371"/>
      <c r="AA89" s="371"/>
      <c r="AB89" s="371"/>
      <c r="AC89" s="371"/>
      <c r="AD89" s="371"/>
      <c r="AE89" s="371"/>
      <c r="AF89" s="371"/>
      <c r="AG89" s="371"/>
      <c r="AH89" s="371"/>
    </row>
    <row r="90" spans="1:34" s="37" customFormat="1" ht="14.25">
      <c r="A90" s="33"/>
      <c r="B90" s="399"/>
      <c r="C90" s="399"/>
      <c r="D90" s="400"/>
      <c r="E90" s="401"/>
      <c r="F90" s="401"/>
      <c r="G90" s="402"/>
      <c r="H90" s="402"/>
      <c r="I90" s="401"/>
      <c r="J90" s="397"/>
      <c r="K90" s="397"/>
      <c r="L90" s="397"/>
      <c r="M90" s="397"/>
      <c r="N90" s="397"/>
      <c r="O90" s="397"/>
      <c r="P90" s="397"/>
      <c r="Q90" s="365"/>
      <c r="R90" s="326"/>
      <c r="Z90" s="371"/>
      <c r="AA90" s="371"/>
      <c r="AB90" s="371"/>
      <c r="AC90" s="371"/>
      <c r="AD90" s="371"/>
      <c r="AE90" s="371"/>
      <c r="AF90" s="371"/>
      <c r="AG90" s="371"/>
      <c r="AH90" s="371"/>
    </row>
    <row r="91" spans="1:34" s="37" customFormat="1" ht="14.25">
      <c r="A91" s="33"/>
      <c r="B91" s="399"/>
      <c r="C91" s="399"/>
      <c r="D91" s="400"/>
      <c r="E91" s="401"/>
      <c r="F91" s="401"/>
      <c r="G91" s="402"/>
      <c r="H91" s="402"/>
      <c r="I91" s="401"/>
      <c r="J91" s="397"/>
      <c r="K91" s="397"/>
      <c r="L91" s="397"/>
      <c r="M91" s="397"/>
      <c r="N91" s="397"/>
      <c r="O91" s="403"/>
      <c r="P91" s="397"/>
      <c r="Q91" s="365"/>
      <c r="R91" s="326"/>
      <c r="Z91" s="371"/>
      <c r="AA91" s="371"/>
      <c r="AB91" s="371"/>
      <c r="AC91" s="371"/>
      <c r="AD91" s="371"/>
      <c r="AE91" s="371"/>
      <c r="AF91" s="371"/>
      <c r="AG91" s="371"/>
      <c r="AH91" s="371"/>
    </row>
    <row r="92" spans="1:34" s="37" customFormat="1" ht="14.25">
      <c r="A92" s="355"/>
      <c r="B92" s="356"/>
      <c r="C92" s="356"/>
      <c r="D92" s="357"/>
      <c r="E92" s="355"/>
      <c r="F92" s="372"/>
      <c r="G92" s="355"/>
      <c r="H92" s="355"/>
      <c r="I92" s="355"/>
      <c r="J92" s="356"/>
      <c r="K92" s="373"/>
      <c r="L92" s="355"/>
      <c r="M92" s="355"/>
      <c r="N92" s="355"/>
      <c r="O92" s="374"/>
      <c r="P92" s="365"/>
      <c r="Q92" s="365"/>
      <c r="R92" s="326"/>
      <c r="Z92" s="371"/>
      <c r="AA92" s="371"/>
      <c r="AB92" s="371"/>
      <c r="AC92" s="371"/>
      <c r="AD92" s="371"/>
      <c r="AE92" s="371"/>
      <c r="AF92" s="371"/>
      <c r="AG92" s="371"/>
      <c r="AH92" s="371"/>
    </row>
    <row r="93" spans="1:34" ht="15">
      <c r="A93" s="96" t="s">
        <v>576</v>
      </c>
      <c r="B93" s="97"/>
      <c r="C93" s="97"/>
      <c r="D93" s="98"/>
      <c r="E93" s="31"/>
      <c r="F93" s="29"/>
      <c r="G93" s="29"/>
      <c r="H93" s="70"/>
      <c r="I93" s="116"/>
      <c r="J93" s="117"/>
      <c r="K93" s="14"/>
      <c r="L93" s="14"/>
      <c r="M93" s="14"/>
      <c r="N93" s="8"/>
      <c r="O93" s="50"/>
      <c r="Q93" s="92"/>
      <c r="R93" s="14"/>
      <c r="S93" s="13"/>
      <c r="T93" s="13"/>
      <c r="U93" s="13"/>
      <c r="V93" s="13"/>
      <c r="W93" s="13"/>
      <c r="X93" s="13"/>
      <c r="Y93" s="13"/>
      <c r="Z93" s="13"/>
    </row>
    <row r="94" spans="1:34" ht="38.25">
      <c r="A94" s="17" t="s">
        <v>16</v>
      </c>
      <c r="B94" s="18" t="s">
        <v>535</v>
      </c>
      <c r="C94" s="18"/>
      <c r="D94" s="19" t="s">
        <v>546</v>
      </c>
      <c r="E94" s="18" t="s">
        <v>547</v>
      </c>
      <c r="F94" s="18" t="s">
        <v>548</v>
      </c>
      <c r="G94" s="18" t="s">
        <v>549</v>
      </c>
      <c r="H94" s="18" t="s">
        <v>550</v>
      </c>
      <c r="I94" s="18" t="s">
        <v>551</v>
      </c>
      <c r="J94" s="17" t="s">
        <v>552</v>
      </c>
      <c r="K94" s="59" t="s">
        <v>568</v>
      </c>
      <c r="L94" s="394" t="s">
        <v>822</v>
      </c>
      <c r="M94" s="60" t="s">
        <v>821</v>
      </c>
      <c r="N94" s="18" t="s">
        <v>555</v>
      </c>
      <c r="O94" s="75" t="s">
        <v>556</v>
      </c>
      <c r="P94" s="94"/>
      <c r="Q94" s="8"/>
      <c r="R94" s="14"/>
      <c r="S94" s="13"/>
      <c r="T94" s="13"/>
      <c r="U94" s="13"/>
      <c r="V94" s="13"/>
      <c r="W94" s="13"/>
      <c r="X94" s="13"/>
      <c r="Y94" s="13"/>
      <c r="Z94" s="13"/>
    </row>
    <row r="95" spans="1:34" s="371" customFormat="1" ht="14.25">
      <c r="A95" s="527">
        <v>1</v>
      </c>
      <c r="B95" s="528">
        <v>44203</v>
      </c>
      <c r="C95" s="529"/>
      <c r="D95" s="530" t="s">
        <v>481</v>
      </c>
      <c r="E95" s="531" t="s">
        <v>558</v>
      </c>
      <c r="F95" s="532">
        <v>424</v>
      </c>
      <c r="G95" s="533">
        <v>385</v>
      </c>
      <c r="H95" s="532">
        <v>455</v>
      </c>
      <c r="I95" s="534" t="s">
        <v>835</v>
      </c>
      <c r="J95" s="535" t="s">
        <v>907</v>
      </c>
      <c r="K95" s="535">
        <f t="shared" ref="K95" si="57">H95-F95</f>
        <v>31</v>
      </c>
      <c r="L95" s="536">
        <f>(F95*-0.8)/100</f>
        <v>-3.3920000000000003</v>
      </c>
      <c r="M95" s="537">
        <f t="shared" ref="M95" si="58">(K95+L95)/F95</f>
        <v>6.5113207547169816E-2</v>
      </c>
      <c r="N95" s="538" t="s">
        <v>557</v>
      </c>
      <c r="O95" s="539">
        <v>43877</v>
      </c>
      <c r="P95" s="95"/>
      <c r="Q95" s="418"/>
      <c r="R95" s="458" t="s">
        <v>560</v>
      </c>
      <c r="S95" s="412"/>
      <c r="T95" s="412"/>
      <c r="U95" s="412"/>
      <c r="V95" s="412"/>
      <c r="W95" s="412"/>
      <c r="X95" s="412"/>
      <c r="Y95" s="412"/>
      <c r="Z95" s="412"/>
    </row>
    <row r="96" spans="1:34" s="371" customFormat="1" ht="14.25">
      <c r="A96" s="435">
        <v>2</v>
      </c>
      <c r="B96" s="375">
        <v>44238</v>
      </c>
      <c r="C96" s="437"/>
      <c r="D96" s="387" t="s">
        <v>446</v>
      </c>
      <c r="E96" s="380" t="s">
        <v>558</v>
      </c>
      <c r="F96" s="389" t="s">
        <v>891</v>
      </c>
      <c r="G96" s="385">
        <v>1390</v>
      </c>
      <c r="H96" s="389"/>
      <c r="I96" s="377" t="s">
        <v>892</v>
      </c>
      <c r="J96" s="524" t="s">
        <v>559</v>
      </c>
      <c r="K96" s="524"/>
      <c r="L96" s="408"/>
      <c r="M96" s="404"/>
      <c r="N96" s="409"/>
      <c r="O96" s="411"/>
      <c r="P96" s="95"/>
      <c r="Q96" s="418"/>
      <c r="R96" s="458" t="s">
        <v>560</v>
      </c>
      <c r="S96" s="412"/>
      <c r="T96" s="412"/>
      <c r="U96" s="412"/>
      <c r="V96" s="412"/>
      <c r="W96" s="412"/>
      <c r="X96" s="412"/>
      <c r="Y96" s="412"/>
      <c r="Z96" s="412"/>
    </row>
    <row r="97" spans="1:29" s="5" customFormat="1">
      <c r="A97" s="366"/>
      <c r="B97" s="367"/>
      <c r="C97" s="368"/>
      <c r="D97" s="369"/>
      <c r="E97" s="398"/>
      <c r="F97" s="398"/>
      <c r="G97" s="456"/>
      <c r="H97" s="456"/>
      <c r="I97" s="398"/>
      <c r="J97" s="457"/>
      <c r="K97" s="452"/>
      <c r="L97" s="453"/>
      <c r="M97" s="454"/>
      <c r="N97" s="455"/>
      <c r="O97" s="370"/>
      <c r="P97" s="120"/>
      <c r="Q97"/>
      <c r="R97" s="91"/>
      <c r="T97" s="54"/>
      <c r="U97" s="54"/>
      <c r="V97" s="54"/>
      <c r="W97" s="54"/>
      <c r="X97" s="54"/>
      <c r="Y97" s="54"/>
      <c r="Z97" s="54"/>
    </row>
    <row r="98" spans="1:29">
      <c r="A98" s="20" t="s">
        <v>561</v>
      </c>
      <c r="B98" s="20"/>
      <c r="C98" s="20"/>
      <c r="D98" s="20"/>
      <c r="E98" s="2"/>
      <c r="F98" s="27" t="s">
        <v>563</v>
      </c>
      <c r="G98" s="79"/>
      <c r="H98" s="79"/>
      <c r="I98" s="35"/>
      <c r="J98" s="82"/>
      <c r="K98" s="80"/>
      <c r="L98" s="81"/>
      <c r="M98" s="82"/>
      <c r="N98" s="83"/>
      <c r="O98" s="121"/>
      <c r="P98" s="8"/>
      <c r="Q98" s="13"/>
      <c r="R98" s="93"/>
      <c r="S98" s="13"/>
      <c r="T98" s="13"/>
      <c r="U98" s="13"/>
      <c r="V98" s="13"/>
      <c r="W98" s="13"/>
      <c r="X98" s="13"/>
      <c r="Y98" s="13"/>
    </row>
    <row r="99" spans="1:29">
      <c r="A99" s="26" t="s">
        <v>562</v>
      </c>
      <c r="B99" s="20"/>
      <c r="C99" s="20"/>
      <c r="D99" s="20"/>
      <c r="E99" s="29"/>
      <c r="F99" s="27" t="s">
        <v>565</v>
      </c>
      <c r="G99" s="9"/>
      <c r="H99" s="9"/>
      <c r="I99" s="9"/>
      <c r="J99" s="50"/>
      <c r="K99" s="9"/>
      <c r="L99" s="9"/>
      <c r="M99" s="9"/>
      <c r="N99" s="8"/>
      <c r="O99" s="50"/>
      <c r="Q99" s="4"/>
      <c r="R99" s="14"/>
      <c r="S99" s="13"/>
      <c r="T99" s="13"/>
      <c r="U99" s="13"/>
      <c r="V99" s="13"/>
      <c r="W99" s="13"/>
      <c r="X99" s="13"/>
      <c r="Y99" s="13"/>
      <c r="Z99" s="13"/>
    </row>
    <row r="100" spans="1:29">
      <c r="A100" s="26"/>
      <c r="B100" s="20"/>
      <c r="C100" s="20"/>
      <c r="D100" s="20"/>
      <c r="E100" s="29"/>
      <c r="F100" s="27"/>
      <c r="G100" s="9"/>
      <c r="H100" s="9"/>
      <c r="I100" s="9"/>
      <c r="J100" s="50"/>
      <c r="K100" s="9"/>
      <c r="L100" s="9"/>
      <c r="M100" s="9"/>
      <c r="N100" s="8"/>
      <c r="O100" s="50"/>
      <c r="Q100" s="4"/>
      <c r="R100" s="79"/>
      <c r="S100" s="13"/>
      <c r="T100" s="13"/>
      <c r="U100" s="13"/>
      <c r="V100" s="13"/>
      <c r="W100" s="13"/>
      <c r="X100" s="13"/>
      <c r="Y100" s="13"/>
      <c r="Z100" s="13"/>
    </row>
    <row r="101" spans="1:29" ht="15">
      <c r="A101" s="8"/>
      <c r="B101" s="30" t="s">
        <v>826</v>
      </c>
      <c r="C101" s="30"/>
      <c r="D101" s="30"/>
      <c r="E101" s="30"/>
      <c r="F101" s="31"/>
      <c r="G101" s="29"/>
      <c r="H101" s="29"/>
      <c r="I101" s="70"/>
      <c r="J101" s="71"/>
      <c r="K101" s="72"/>
      <c r="L101" s="393"/>
      <c r="M101" s="9"/>
      <c r="N101" s="8"/>
      <c r="O101" s="50"/>
      <c r="Q101" s="4"/>
      <c r="R101" s="79"/>
      <c r="S101" s="13"/>
      <c r="T101" s="13"/>
      <c r="U101" s="13"/>
      <c r="V101" s="13"/>
      <c r="W101" s="13"/>
      <c r="X101" s="13"/>
      <c r="Y101" s="13"/>
      <c r="Z101" s="13"/>
    </row>
    <row r="102" spans="1:29" ht="38.25">
      <c r="A102" s="17" t="s">
        <v>16</v>
      </c>
      <c r="B102" s="18" t="s">
        <v>535</v>
      </c>
      <c r="C102" s="18"/>
      <c r="D102" s="19" t="s">
        <v>546</v>
      </c>
      <c r="E102" s="18" t="s">
        <v>547</v>
      </c>
      <c r="F102" s="18" t="s">
        <v>548</v>
      </c>
      <c r="G102" s="18" t="s">
        <v>567</v>
      </c>
      <c r="H102" s="18" t="s">
        <v>550</v>
      </c>
      <c r="I102" s="18" t="s">
        <v>551</v>
      </c>
      <c r="J102" s="73" t="s">
        <v>552</v>
      </c>
      <c r="K102" s="59" t="s">
        <v>568</v>
      </c>
      <c r="L102" s="74" t="s">
        <v>569</v>
      </c>
      <c r="M102" s="18" t="s">
        <v>570</v>
      </c>
      <c r="N102" s="394" t="s">
        <v>822</v>
      </c>
      <c r="O102" s="60" t="s">
        <v>821</v>
      </c>
      <c r="P102" s="18" t="s">
        <v>555</v>
      </c>
      <c r="Q102" s="75" t="s">
        <v>556</v>
      </c>
      <c r="R102" s="79"/>
      <c r="S102" s="13"/>
      <c r="T102" s="13"/>
      <c r="U102" s="13"/>
      <c r="V102" s="13"/>
      <c r="W102" s="13"/>
      <c r="X102" s="13"/>
      <c r="Y102" s="13"/>
      <c r="Z102" s="13"/>
    </row>
    <row r="103" spans="1:29" ht="14.25">
      <c r="A103" s="360"/>
      <c r="B103" s="375"/>
      <c r="C103" s="379"/>
      <c r="D103" s="387"/>
      <c r="E103" s="380"/>
      <c r="F103" s="405"/>
      <c r="G103" s="385"/>
      <c r="H103" s="380"/>
      <c r="I103" s="377"/>
      <c r="J103" s="416"/>
      <c r="K103" s="416"/>
      <c r="L103" s="417"/>
      <c r="M103" s="415"/>
      <c r="N103" s="417"/>
      <c r="O103" s="404"/>
      <c r="P103" s="381"/>
      <c r="Q103" s="395"/>
      <c r="R103" s="413"/>
      <c r="S103" s="403"/>
      <c r="T103" s="13"/>
      <c r="U103" s="412"/>
      <c r="V103" s="412"/>
      <c r="W103" s="412"/>
      <c r="X103" s="412"/>
      <c r="Y103" s="412"/>
      <c r="Z103" s="412"/>
      <c r="AA103" s="371"/>
      <c r="AB103" s="371"/>
      <c r="AC103" s="371"/>
    </row>
    <row r="104" spans="1:29" ht="14.25">
      <c r="A104" s="360"/>
      <c r="B104" s="375"/>
      <c r="C104" s="379"/>
      <c r="D104" s="387"/>
      <c r="E104" s="380"/>
      <c r="F104" s="405"/>
      <c r="G104" s="385"/>
      <c r="H104" s="380"/>
      <c r="I104" s="377"/>
      <c r="J104" s="416"/>
      <c r="K104" s="416"/>
      <c r="L104" s="417"/>
      <c r="M104" s="415"/>
      <c r="N104" s="417"/>
      <c r="O104" s="404"/>
      <c r="P104" s="381"/>
      <c r="Q104" s="395"/>
      <c r="R104" s="413"/>
      <c r="S104" s="403"/>
      <c r="T104" s="13"/>
      <c r="U104" s="412"/>
      <c r="V104" s="412"/>
      <c r="W104" s="412"/>
      <c r="X104" s="412"/>
      <c r="Y104" s="412"/>
      <c r="Z104" s="412"/>
      <c r="AA104" s="371"/>
      <c r="AB104" s="371"/>
      <c r="AC104" s="371"/>
    </row>
    <row r="105" spans="1:29" s="371" customFormat="1" ht="14.25">
      <c r="A105" s="360"/>
      <c r="B105" s="375"/>
      <c r="C105" s="379"/>
      <c r="D105" s="387"/>
      <c r="E105" s="380"/>
      <c r="F105" s="405"/>
      <c r="G105" s="385"/>
      <c r="H105" s="380"/>
      <c r="I105" s="377"/>
      <c r="J105" s="416"/>
      <c r="K105" s="416"/>
      <c r="L105" s="417"/>
      <c r="M105" s="415"/>
      <c r="N105" s="417"/>
      <c r="O105" s="404"/>
      <c r="P105" s="381"/>
      <c r="Q105" s="395"/>
      <c r="R105" s="410"/>
      <c r="S105" s="412"/>
      <c r="T105" s="412"/>
      <c r="U105" s="412"/>
      <c r="V105" s="412"/>
      <c r="W105" s="412"/>
      <c r="X105" s="412"/>
      <c r="Y105" s="412"/>
      <c r="Z105" s="412"/>
    </row>
    <row r="106" spans="1:29" s="371" customFormat="1" ht="14.25">
      <c r="A106" s="360"/>
      <c r="B106" s="375"/>
      <c r="C106" s="379"/>
      <c r="D106" s="387"/>
      <c r="E106" s="380"/>
      <c r="F106" s="416"/>
      <c r="G106" s="389"/>
      <c r="H106" s="380"/>
      <c r="I106" s="377"/>
      <c r="J106" s="416"/>
      <c r="K106" s="416"/>
      <c r="L106" s="417"/>
      <c r="M106" s="415"/>
      <c r="N106" s="417"/>
      <c r="O106" s="404"/>
      <c r="P106" s="381"/>
      <c r="Q106" s="395"/>
      <c r="R106" s="410"/>
      <c r="S106" s="412"/>
      <c r="T106" s="412"/>
      <c r="U106" s="412"/>
      <c r="V106" s="412"/>
      <c r="W106" s="412"/>
      <c r="X106" s="412"/>
      <c r="Y106" s="412"/>
      <c r="Z106" s="412"/>
    </row>
    <row r="107" spans="1:29" s="371" customFormat="1" ht="14.25">
      <c r="A107" s="360"/>
      <c r="B107" s="375"/>
      <c r="C107" s="379"/>
      <c r="D107" s="387"/>
      <c r="E107" s="380"/>
      <c r="F107" s="416"/>
      <c r="G107" s="389"/>
      <c r="H107" s="380"/>
      <c r="I107" s="377"/>
      <c r="J107" s="416"/>
      <c r="K107" s="416"/>
      <c r="L107" s="417"/>
      <c r="M107" s="415"/>
      <c r="N107" s="417"/>
      <c r="O107" s="404"/>
      <c r="P107" s="381"/>
      <c r="Q107" s="395"/>
      <c r="R107" s="410"/>
      <c r="S107" s="412"/>
      <c r="T107" s="412"/>
      <c r="U107" s="412"/>
      <c r="V107" s="412"/>
      <c r="W107" s="412"/>
      <c r="X107" s="412"/>
      <c r="Y107" s="412"/>
      <c r="Z107" s="412"/>
    </row>
    <row r="108" spans="1:29" s="371" customFormat="1" ht="14.25">
      <c r="A108" s="360"/>
      <c r="B108" s="375"/>
      <c r="C108" s="379"/>
      <c r="D108" s="387"/>
      <c r="E108" s="380"/>
      <c r="F108" s="405"/>
      <c r="G108" s="385"/>
      <c r="H108" s="380"/>
      <c r="I108" s="377"/>
      <c r="J108" s="416"/>
      <c r="K108" s="407"/>
      <c r="L108" s="417"/>
      <c r="M108" s="415"/>
      <c r="N108" s="417"/>
      <c r="O108" s="404"/>
      <c r="P108" s="409"/>
      <c r="Q108" s="395"/>
      <c r="R108" s="410"/>
      <c r="S108" s="412"/>
      <c r="T108" s="412"/>
      <c r="U108" s="412"/>
      <c r="V108" s="412"/>
      <c r="W108" s="412"/>
      <c r="X108" s="412"/>
      <c r="Y108" s="412"/>
      <c r="Z108" s="412"/>
    </row>
    <row r="109" spans="1:29" s="371" customFormat="1" ht="14.25">
      <c r="A109" s="360"/>
      <c r="B109" s="375"/>
      <c r="C109" s="379"/>
      <c r="D109" s="387"/>
      <c r="E109" s="380"/>
      <c r="F109" s="405"/>
      <c r="G109" s="385"/>
      <c r="H109" s="380"/>
      <c r="I109" s="377"/>
      <c r="J109" s="407"/>
      <c r="K109" s="407"/>
      <c r="L109" s="407"/>
      <c r="M109" s="407"/>
      <c r="N109" s="408"/>
      <c r="O109" s="419"/>
      <c r="P109" s="409"/>
      <c r="Q109" s="395"/>
      <c r="R109" s="410"/>
      <c r="S109" s="412"/>
      <c r="T109" s="412"/>
      <c r="U109" s="412"/>
      <c r="V109" s="412"/>
      <c r="W109" s="412"/>
      <c r="X109" s="412"/>
      <c r="Y109" s="412"/>
      <c r="Z109" s="412"/>
    </row>
    <row r="110" spans="1:29" s="371" customFormat="1" ht="14.25">
      <c r="A110" s="360"/>
      <c r="B110" s="375"/>
      <c r="C110" s="379"/>
      <c r="D110" s="387"/>
      <c r="E110" s="380"/>
      <c r="F110" s="416"/>
      <c r="G110" s="389"/>
      <c r="H110" s="380"/>
      <c r="I110" s="377"/>
      <c r="J110" s="416"/>
      <c r="K110" s="416"/>
      <c r="L110" s="417"/>
      <c r="M110" s="415"/>
      <c r="N110" s="417"/>
      <c r="O110" s="404"/>
      <c r="P110" s="381"/>
      <c r="Q110" s="395"/>
      <c r="R110" s="413"/>
      <c r="S110" s="403"/>
      <c r="T110" s="412"/>
      <c r="U110" s="412"/>
      <c r="V110" s="412"/>
      <c r="W110" s="412"/>
      <c r="X110" s="412"/>
      <c r="Y110" s="412"/>
      <c r="Z110" s="412"/>
    </row>
    <row r="111" spans="1:29" s="371" customFormat="1" ht="14.25">
      <c r="A111" s="360"/>
      <c r="B111" s="375"/>
      <c r="C111" s="379"/>
      <c r="D111" s="387"/>
      <c r="E111" s="380"/>
      <c r="F111" s="405"/>
      <c r="G111" s="385"/>
      <c r="H111" s="380"/>
      <c r="I111" s="377"/>
      <c r="J111" s="354"/>
      <c r="K111" s="354"/>
      <c r="L111" s="354"/>
      <c r="M111" s="354"/>
      <c r="N111" s="406"/>
      <c r="O111" s="404"/>
      <c r="P111" s="382"/>
      <c r="Q111" s="395"/>
      <c r="R111" s="413"/>
      <c r="S111" s="403"/>
      <c r="T111" s="412"/>
      <c r="U111" s="412"/>
      <c r="V111" s="412"/>
      <c r="W111" s="412"/>
      <c r="X111" s="412"/>
      <c r="Y111" s="412"/>
      <c r="Z111" s="412"/>
    </row>
    <row r="112" spans="1:29">
      <c r="A112" s="26"/>
      <c r="B112" s="20"/>
      <c r="C112" s="20"/>
      <c r="D112" s="20"/>
      <c r="E112" s="29"/>
      <c r="F112" s="27"/>
      <c r="G112" s="9"/>
      <c r="H112" s="9"/>
      <c r="I112" s="9"/>
      <c r="J112" s="50"/>
      <c r="K112" s="9"/>
      <c r="L112" s="9"/>
      <c r="M112" s="9"/>
      <c r="N112" s="8"/>
      <c r="O112" s="50"/>
      <c r="P112" s="4"/>
      <c r="Q112" s="8"/>
      <c r="R112" s="138"/>
      <c r="S112" s="13"/>
      <c r="T112" s="13"/>
      <c r="U112" s="13"/>
      <c r="V112" s="13"/>
      <c r="W112" s="13"/>
      <c r="X112" s="13"/>
      <c r="Y112" s="13"/>
      <c r="Z112" s="13"/>
    </row>
    <row r="113" spans="1:26">
      <c r="A113" s="26"/>
      <c r="B113" s="20"/>
      <c r="C113" s="20"/>
      <c r="D113" s="20"/>
      <c r="E113" s="29"/>
      <c r="F113" s="27"/>
      <c r="G113" s="38"/>
      <c r="H113" s="39"/>
      <c r="I113" s="79"/>
      <c r="J113" s="14"/>
      <c r="K113" s="80"/>
      <c r="L113" s="81"/>
      <c r="M113" s="82"/>
      <c r="N113" s="83"/>
      <c r="O113" s="84"/>
      <c r="P113" s="8"/>
      <c r="Q113" s="13"/>
      <c r="R113" s="138"/>
      <c r="S113" s="13"/>
      <c r="T113" s="13"/>
      <c r="U113" s="13"/>
      <c r="V113" s="13"/>
      <c r="W113" s="13"/>
      <c r="X113" s="13"/>
      <c r="Y113" s="13"/>
      <c r="Z113" s="13"/>
    </row>
    <row r="114" spans="1:26">
      <c r="A114" s="34"/>
      <c r="B114" s="42"/>
      <c r="C114" s="99"/>
      <c r="D114" s="3"/>
      <c r="E114" s="35"/>
      <c r="F114" s="79"/>
      <c r="G114" s="38"/>
      <c r="H114" s="39"/>
      <c r="I114" s="79"/>
      <c r="J114" s="14"/>
      <c r="K114" s="80"/>
      <c r="L114" s="81"/>
      <c r="M114" s="82"/>
      <c r="N114" s="83"/>
      <c r="O114" s="84"/>
      <c r="P114" s="8"/>
      <c r="Q114" s="13"/>
      <c r="R114" s="14"/>
      <c r="S114" s="13"/>
      <c r="T114" s="13"/>
      <c r="U114" s="13"/>
      <c r="V114" s="13"/>
      <c r="W114" s="13"/>
      <c r="X114" s="13"/>
      <c r="Y114" s="13"/>
      <c r="Z114" s="13"/>
    </row>
    <row r="115" spans="1:26" ht="15">
      <c r="A115" s="2"/>
      <c r="B115" s="100" t="s">
        <v>577</v>
      </c>
      <c r="C115" s="100"/>
      <c r="D115" s="100"/>
      <c r="E115" s="100"/>
      <c r="F115" s="14"/>
      <c r="G115" s="14"/>
      <c r="H115" s="101"/>
      <c r="I115" s="14"/>
      <c r="J115" s="71"/>
      <c r="K115" s="72"/>
      <c r="L115" s="14"/>
      <c r="M115" s="14"/>
      <c r="N115" s="13"/>
      <c r="O115" s="95"/>
      <c r="P115" s="8"/>
      <c r="Q115" s="13"/>
      <c r="R115" s="14"/>
      <c r="S115" s="13"/>
      <c r="T115" s="13"/>
      <c r="U115" s="13"/>
      <c r="V115" s="13"/>
      <c r="W115" s="13"/>
      <c r="X115" s="13"/>
      <c r="Y115" s="13"/>
      <c r="Z115" s="13"/>
    </row>
    <row r="116" spans="1:26" ht="38.25">
      <c r="A116" s="17" t="s">
        <v>16</v>
      </c>
      <c r="B116" s="18" t="s">
        <v>535</v>
      </c>
      <c r="C116" s="18"/>
      <c r="D116" s="19" t="s">
        <v>546</v>
      </c>
      <c r="E116" s="18" t="s">
        <v>547</v>
      </c>
      <c r="F116" s="18" t="s">
        <v>548</v>
      </c>
      <c r="G116" s="18" t="s">
        <v>578</v>
      </c>
      <c r="H116" s="18" t="s">
        <v>579</v>
      </c>
      <c r="I116" s="18" t="s">
        <v>551</v>
      </c>
      <c r="J116" s="58" t="s">
        <v>552</v>
      </c>
      <c r="K116" s="18" t="s">
        <v>553</v>
      </c>
      <c r="L116" s="18" t="s">
        <v>554</v>
      </c>
      <c r="M116" s="18" t="s">
        <v>555</v>
      </c>
      <c r="N116" s="19" t="s">
        <v>556</v>
      </c>
      <c r="O116" s="95"/>
      <c r="P116" s="8"/>
      <c r="Q116" s="13"/>
      <c r="R116" s="14"/>
      <c r="S116" s="13"/>
      <c r="T116" s="13"/>
      <c r="U116" s="13"/>
      <c r="V116" s="13"/>
      <c r="W116" s="13"/>
      <c r="X116" s="13"/>
      <c r="Y116" s="13"/>
      <c r="Z116" s="13"/>
    </row>
    <row r="117" spans="1:26">
      <c r="A117" s="194">
        <v>1</v>
      </c>
      <c r="B117" s="102">
        <v>41579</v>
      </c>
      <c r="C117" s="102"/>
      <c r="D117" s="103" t="s">
        <v>580</v>
      </c>
      <c r="E117" s="104" t="s">
        <v>581</v>
      </c>
      <c r="F117" s="105">
        <v>82</v>
      </c>
      <c r="G117" s="104" t="s">
        <v>582</v>
      </c>
      <c r="H117" s="104">
        <v>100</v>
      </c>
      <c r="I117" s="122">
        <v>100</v>
      </c>
      <c r="J117" s="123" t="s">
        <v>583</v>
      </c>
      <c r="K117" s="124">
        <f t="shared" ref="K117:K148" si="59">H117-F117</f>
        <v>18</v>
      </c>
      <c r="L117" s="125">
        <f t="shared" ref="L117:L148" si="60">K117/F117</f>
        <v>0.21951219512195122</v>
      </c>
      <c r="M117" s="126" t="s">
        <v>557</v>
      </c>
      <c r="N117" s="127">
        <v>42657</v>
      </c>
      <c r="O117" s="50"/>
      <c r="P117" s="13"/>
      <c r="Q117" s="13"/>
      <c r="R117" s="14"/>
      <c r="S117" s="13"/>
      <c r="T117" s="13"/>
      <c r="U117" s="13"/>
      <c r="V117" s="13"/>
      <c r="W117" s="13"/>
      <c r="X117" s="13"/>
      <c r="Y117" s="13"/>
      <c r="Z117" s="13"/>
    </row>
    <row r="118" spans="1:26">
      <c r="A118" s="194">
        <v>2</v>
      </c>
      <c r="B118" s="102">
        <v>41794</v>
      </c>
      <c r="C118" s="102"/>
      <c r="D118" s="103" t="s">
        <v>584</v>
      </c>
      <c r="E118" s="104" t="s">
        <v>558</v>
      </c>
      <c r="F118" s="105">
        <v>257</v>
      </c>
      <c r="G118" s="104" t="s">
        <v>582</v>
      </c>
      <c r="H118" s="104">
        <v>300</v>
      </c>
      <c r="I118" s="122">
        <v>300</v>
      </c>
      <c r="J118" s="123" t="s">
        <v>583</v>
      </c>
      <c r="K118" s="124">
        <f t="shared" si="59"/>
        <v>43</v>
      </c>
      <c r="L118" s="125">
        <f t="shared" si="60"/>
        <v>0.16731517509727625</v>
      </c>
      <c r="M118" s="126" t="s">
        <v>557</v>
      </c>
      <c r="N118" s="127">
        <v>41822</v>
      </c>
      <c r="O118" s="50"/>
      <c r="P118" s="13"/>
      <c r="Q118" s="13"/>
      <c r="R118" s="14"/>
      <c r="S118" s="13"/>
      <c r="T118" s="13"/>
      <c r="U118" s="13"/>
      <c r="V118" s="13"/>
      <c r="W118" s="13"/>
      <c r="X118" s="13"/>
      <c r="Y118" s="13"/>
      <c r="Z118" s="13"/>
    </row>
    <row r="119" spans="1:26">
      <c r="A119" s="194">
        <v>3</v>
      </c>
      <c r="B119" s="102">
        <v>41828</v>
      </c>
      <c r="C119" s="102"/>
      <c r="D119" s="103" t="s">
        <v>585</v>
      </c>
      <c r="E119" s="104" t="s">
        <v>558</v>
      </c>
      <c r="F119" s="105">
        <v>393</v>
      </c>
      <c r="G119" s="104" t="s">
        <v>582</v>
      </c>
      <c r="H119" s="104">
        <v>468</v>
      </c>
      <c r="I119" s="122">
        <v>468</v>
      </c>
      <c r="J119" s="123" t="s">
        <v>583</v>
      </c>
      <c r="K119" s="124">
        <f t="shared" si="59"/>
        <v>75</v>
      </c>
      <c r="L119" s="125">
        <f t="shared" si="60"/>
        <v>0.19083969465648856</v>
      </c>
      <c r="M119" s="126" t="s">
        <v>557</v>
      </c>
      <c r="N119" s="127">
        <v>41863</v>
      </c>
      <c r="O119" s="50"/>
      <c r="P119" s="13"/>
      <c r="Q119" s="13"/>
      <c r="R119" s="14"/>
      <c r="S119" s="13"/>
      <c r="T119" s="13"/>
      <c r="U119" s="13"/>
      <c r="V119" s="13"/>
      <c r="W119" s="13"/>
      <c r="X119" s="13"/>
      <c r="Y119" s="13"/>
      <c r="Z119" s="13"/>
    </row>
    <row r="120" spans="1:26">
      <c r="A120" s="194">
        <v>4</v>
      </c>
      <c r="B120" s="102">
        <v>41857</v>
      </c>
      <c r="C120" s="102"/>
      <c r="D120" s="103" t="s">
        <v>586</v>
      </c>
      <c r="E120" s="104" t="s">
        <v>558</v>
      </c>
      <c r="F120" s="105">
        <v>205</v>
      </c>
      <c r="G120" s="104" t="s">
        <v>582</v>
      </c>
      <c r="H120" s="104">
        <v>275</v>
      </c>
      <c r="I120" s="122">
        <v>250</v>
      </c>
      <c r="J120" s="123" t="s">
        <v>583</v>
      </c>
      <c r="K120" s="124">
        <f t="shared" si="59"/>
        <v>70</v>
      </c>
      <c r="L120" s="125">
        <f t="shared" si="60"/>
        <v>0.34146341463414637</v>
      </c>
      <c r="M120" s="126" t="s">
        <v>557</v>
      </c>
      <c r="N120" s="127">
        <v>41962</v>
      </c>
      <c r="O120" s="50"/>
      <c r="P120" s="13"/>
      <c r="Q120" s="13"/>
      <c r="R120" s="14"/>
      <c r="S120" s="13"/>
      <c r="T120" s="13"/>
      <c r="U120" s="13"/>
      <c r="V120" s="13"/>
      <c r="W120" s="13"/>
      <c r="X120" s="13"/>
      <c r="Y120" s="13"/>
      <c r="Z120" s="13"/>
    </row>
    <row r="121" spans="1:26">
      <c r="A121" s="194">
        <v>5</v>
      </c>
      <c r="B121" s="102">
        <v>41886</v>
      </c>
      <c r="C121" s="102"/>
      <c r="D121" s="103" t="s">
        <v>587</v>
      </c>
      <c r="E121" s="104" t="s">
        <v>558</v>
      </c>
      <c r="F121" s="105">
        <v>162</v>
      </c>
      <c r="G121" s="104" t="s">
        <v>582</v>
      </c>
      <c r="H121" s="104">
        <v>190</v>
      </c>
      <c r="I121" s="122">
        <v>190</v>
      </c>
      <c r="J121" s="123" t="s">
        <v>583</v>
      </c>
      <c r="K121" s="124">
        <f t="shared" si="59"/>
        <v>28</v>
      </c>
      <c r="L121" s="125">
        <f t="shared" si="60"/>
        <v>0.1728395061728395</v>
      </c>
      <c r="M121" s="126" t="s">
        <v>557</v>
      </c>
      <c r="N121" s="127">
        <v>42006</v>
      </c>
      <c r="O121" s="50"/>
      <c r="P121" s="13"/>
      <c r="Q121" s="13"/>
      <c r="R121" s="14"/>
      <c r="S121" s="13"/>
      <c r="T121" s="13"/>
      <c r="U121" s="13"/>
      <c r="V121" s="13"/>
      <c r="W121" s="13"/>
      <c r="X121" s="13"/>
      <c r="Y121" s="13"/>
      <c r="Z121" s="13"/>
    </row>
    <row r="122" spans="1:26">
      <c r="A122" s="194">
        <v>6</v>
      </c>
      <c r="B122" s="102">
        <v>41886</v>
      </c>
      <c r="C122" s="102"/>
      <c r="D122" s="103" t="s">
        <v>588</v>
      </c>
      <c r="E122" s="104" t="s">
        <v>558</v>
      </c>
      <c r="F122" s="105">
        <v>75</v>
      </c>
      <c r="G122" s="104" t="s">
        <v>582</v>
      </c>
      <c r="H122" s="104">
        <v>91.5</v>
      </c>
      <c r="I122" s="122" t="s">
        <v>589</v>
      </c>
      <c r="J122" s="123" t="s">
        <v>590</v>
      </c>
      <c r="K122" s="124">
        <f t="shared" si="59"/>
        <v>16.5</v>
      </c>
      <c r="L122" s="125">
        <f t="shared" si="60"/>
        <v>0.22</v>
      </c>
      <c r="M122" s="126" t="s">
        <v>557</v>
      </c>
      <c r="N122" s="127">
        <v>41954</v>
      </c>
      <c r="O122" s="50"/>
      <c r="P122" s="13"/>
      <c r="Q122" s="13"/>
      <c r="R122" s="14"/>
      <c r="S122" s="13"/>
      <c r="T122" s="13"/>
      <c r="U122" s="13"/>
      <c r="V122" s="13"/>
      <c r="W122" s="13"/>
      <c r="X122" s="13"/>
      <c r="Y122" s="13"/>
      <c r="Z122" s="13"/>
    </row>
    <row r="123" spans="1:26">
      <c r="A123" s="194">
        <v>7</v>
      </c>
      <c r="B123" s="102">
        <v>41913</v>
      </c>
      <c r="C123" s="102"/>
      <c r="D123" s="103" t="s">
        <v>591</v>
      </c>
      <c r="E123" s="104" t="s">
        <v>558</v>
      </c>
      <c r="F123" s="105">
        <v>850</v>
      </c>
      <c r="G123" s="104" t="s">
        <v>582</v>
      </c>
      <c r="H123" s="104">
        <v>982.5</v>
      </c>
      <c r="I123" s="122">
        <v>1050</v>
      </c>
      <c r="J123" s="123" t="s">
        <v>592</v>
      </c>
      <c r="K123" s="124">
        <f t="shared" si="59"/>
        <v>132.5</v>
      </c>
      <c r="L123" s="125">
        <f t="shared" si="60"/>
        <v>0.15588235294117647</v>
      </c>
      <c r="M123" s="126" t="s">
        <v>557</v>
      </c>
      <c r="N123" s="127">
        <v>42039</v>
      </c>
      <c r="O123" s="54"/>
      <c r="P123" s="13"/>
      <c r="Q123" s="13"/>
      <c r="R123" s="14"/>
      <c r="S123" s="13"/>
      <c r="T123" s="13"/>
      <c r="U123" s="13"/>
      <c r="V123" s="13"/>
      <c r="W123" s="13"/>
      <c r="X123" s="13"/>
      <c r="Y123" s="13"/>
      <c r="Z123" s="13"/>
    </row>
    <row r="124" spans="1:26">
      <c r="A124" s="194">
        <v>8</v>
      </c>
      <c r="B124" s="102">
        <v>41913</v>
      </c>
      <c r="C124" s="102"/>
      <c r="D124" s="103" t="s">
        <v>593</v>
      </c>
      <c r="E124" s="104" t="s">
        <v>558</v>
      </c>
      <c r="F124" s="105">
        <v>475</v>
      </c>
      <c r="G124" s="104" t="s">
        <v>582</v>
      </c>
      <c r="H124" s="104">
        <v>515</v>
      </c>
      <c r="I124" s="122">
        <v>600</v>
      </c>
      <c r="J124" s="123" t="s">
        <v>594</v>
      </c>
      <c r="K124" s="124">
        <f t="shared" si="59"/>
        <v>40</v>
      </c>
      <c r="L124" s="125">
        <f t="shared" si="60"/>
        <v>8.4210526315789472E-2</v>
      </c>
      <c r="M124" s="126" t="s">
        <v>557</v>
      </c>
      <c r="N124" s="127">
        <v>41939</v>
      </c>
      <c r="O124" s="54"/>
      <c r="P124" s="13"/>
      <c r="Q124" s="13"/>
      <c r="R124" s="14"/>
      <c r="S124" s="13"/>
      <c r="T124" s="13"/>
      <c r="U124" s="13"/>
      <c r="V124" s="13"/>
      <c r="W124" s="13"/>
      <c r="X124" s="13"/>
      <c r="Y124" s="13"/>
      <c r="Z124" s="13"/>
    </row>
    <row r="125" spans="1:26">
      <c r="A125" s="194">
        <v>9</v>
      </c>
      <c r="B125" s="102">
        <v>41913</v>
      </c>
      <c r="C125" s="102"/>
      <c r="D125" s="103" t="s">
        <v>595</v>
      </c>
      <c r="E125" s="104" t="s">
        <v>558</v>
      </c>
      <c r="F125" s="105">
        <v>86</v>
      </c>
      <c r="G125" s="104" t="s">
        <v>582</v>
      </c>
      <c r="H125" s="104">
        <v>99</v>
      </c>
      <c r="I125" s="122">
        <v>140</v>
      </c>
      <c r="J125" s="123" t="s">
        <v>596</v>
      </c>
      <c r="K125" s="124">
        <f t="shared" si="59"/>
        <v>13</v>
      </c>
      <c r="L125" s="125">
        <f t="shared" si="60"/>
        <v>0.15116279069767441</v>
      </c>
      <c r="M125" s="126" t="s">
        <v>557</v>
      </c>
      <c r="N125" s="127">
        <v>41939</v>
      </c>
      <c r="O125" s="54"/>
      <c r="P125" s="13"/>
      <c r="Q125" s="13"/>
      <c r="R125" s="14"/>
      <c r="S125" s="13"/>
      <c r="T125" s="13"/>
      <c r="U125" s="13"/>
      <c r="V125" s="13"/>
      <c r="W125" s="13"/>
      <c r="X125" s="13"/>
      <c r="Y125" s="13"/>
      <c r="Z125" s="13"/>
    </row>
    <row r="126" spans="1:26">
      <c r="A126" s="194">
        <v>10</v>
      </c>
      <c r="B126" s="102">
        <v>41926</v>
      </c>
      <c r="C126" s="102"/>
      <c r="D126" s="103" t="s">
        <v>597</v>
      </c>
      <c r="E126" s="104" t="s">
        <v>558</v>
      </c>
      <c r="F126" s="105">
        <v>496.6</v>
      </c>
      <c r="G126" s="104" t="s">
        <v>582</v>
      </c>
      <c r="H126" s="104">
        <v>621</v>
      </c>
      <c r="I126" s="122">
        <v>580</v>
      </c>
      <c r="J126" s="123" t="s">
        <v>583</v>
      </c>
      <c r="K126" s="124">
        <f t="shared" si="59"/>
        <v>124.39999999999998</v>
      </c>
      <c r="L126" s="125">
        <f t="shared" si="60"/>
        <v>0.25050342327829234</v>
      </c>
      <c r="M126" s="126" t="s">
        <v>557</v>
      </c>
      <c r="N126" s="127">
        <v>42605</v>
      </c>
      <c r="O126" s="54"/>
      <c r="P126" s="13"/>
      <c r="Q126" s="13"/>
      <c r="R126" s="14"/>
      <c r="S126" s="13"/>
      <c r="T126" s="13"/>
      <c r="U126" s="13"/>
      <c r="V126" s="13"/>
      <c r="W126" s="13"/>
      <c r="X126" s="13"/>
      <c r="Y126" s="13"/>
      <c r="Z126" s="13"/>
    </row>
    <row r="127" spans="1:26">
      <c r="A127" s="194">
        <v>11</v>
      </c>
      <c r="B127" s="102">
        <v>41926</v>
      </c>
      <c r="C127" s="102"/>
      <c r="D127" s="103" t="s">
        <v>598</v>
      </c>
      <c r="E127" s="104" t="s">
        <v>558</v>
      </c>
      <c r="F127" s="105">
        <v>2481.9</v>
      </c>
      <c r="G127" s="104" t="s">
        <v>582</v>
      </c>
      <c r="H127" s="104">
        <v>2840</v>
      </c>
      <c r="I127" s="122">
        <v>2870</v>
      </c>
      <c r="J127" s="123" t="s">
        <v>599</v>
      </c>
      <c r="K127" s="124">
        <f t="shared" si="59"/>
        <v>358.09999999999991</v>
      </c>
      <c r="L127" s="125">
        <f t="shared" si="60"/>
        <v>0.14428462065353154</v>
      </c>
      <c r="M127" s="126" t="s">
        <v>557</v>
      </c>
      <c r="N127" s="127">
        <v>42017</v>
      </c>
      <c r="O127" s="54"/>
      <c r="P127" s="13"/>
      <c r="Q127" s="13"/>
      <c r="R127" s="14"/>
      <c r="S127" s="13"/>
      <c r="T127" s="13"/>
      <c r="U127" s="13"/>
      <c r="V127" s="13"/>
      <c r="W127" s="13"/>
      <c r="X127" s="13"/>
      <c r="Y127" s="13"/>
      <c r="Z127" s="13"/>
    </row>
    <row r="128" spans="1:26">
      <c r="A128" s="194">
        <v>12</v>
      </c>
      <c r="B128" s="102">
        <v>41928</v>
      </c>
      <c r="C128" s="102"/>
      <c r="D128" s="103" t="s">
        <v>600</v>
      </c>
      <c r="E128" s="104" t="s">
        <v>558</v>
      </c>
      <c r="F128" s="105">
        <v>84.5</v>
      </c>
      <c r="G128" s="104" t="s">
        <v>582</v>
      </c>
      <c r="H128" s="104">
        <v>93</v>
      </c>
      <c r="I128" s="122">
        <v>110</v>
      </c>
      <c r="J128" s="123" t="s">
        <v>601</v>
      </c>
      <c r="K128" s="124">
        <f t="shared" si="59"/>
        <v>8.5</v>
      </c>
      <c r="L128" s="125">
        <f t="shared" si="60"/>
        <v>0.10059171597633136</v>
      </c>
      <c r="M128" s="126" t="s">
        <v>557</v>
      </c>
      <c r="N128" s="127">
        <v>41939</v>
      </c>
      <c r="O128" s="54"/>
      <c r="P128" s="13"/>
      <c r="Q128" s="13"/>
      <c r="R128" s="14"/>
      <c r="S128" s="13"/>
      <c r="T128" s="13"/>
      <c r="U128" s="13"/>
      <c r="V128" s="13"/>
      <c r="W128" s="13"/>
      <c r="X128" s="13"/>
      <c r="Y128" s="13"/>
      <c r="Z128" s="13"/>
    </row>
    <row r="129" spans="1:26">
      <c r="A129" s="194">
        <v>13</v>
      </c>
      <c r="B129" s="102">
        <v>41928</v>
      </c>
      <c r="C129" s="102"/>
      <c r="D129" s="103" t="s">
        <v>602</v>
      </c>
      <c r="E129" s="104" t="s">
        <v>558</v>
      </c>
      <c r="F129" s="105">
        <v>401</v>
      </c>
      <c r="G129" s="104" t="s">
        <v>582</v>
      </c>
      <c r="H129" s="104">
        <v>428</v>
      </c>
      <c r="I129" s="122">
        <v>450</v>
      </c>
      <c r="J129" s="123" t="s">
        <v>603</v>
      </c>
      <c r="K129" s="124">
        <f t="shared" si="59"/>
        <v>27</v>
      </c>
      <c r="L129" s="125">
        <f t="shared" si="60"/>
        <v>6.7331670822942641E-2</v>
      </c>
      <c r="M129" s="126" t="s">
        <v>557</v>
      </c>
      <c r="N129" s="127">
        <v>42020</v>
      </c>
      <c r="O129" s="54"/>
      <c r="P129" s="13"/>
      <c r="Q129" s="13"/>
      <c r="R129" s="14"/>
      <c r="S129" s="13"/>
      <c r="T129" s="13"/>
      <c r="U129" s="13"/>
      <c r="V129" s="13"/>
      <c r="W129" s="13"/>
      <c r="X129" s="13"/>
      <c r="Y129" s="13"/>
      <c r="Z129" s="13"/>
    </row>
    <row r="130" spans="1:26">
      <c r="A130" s="194">
        <v>14</v>
      </c>
      <c r="B130" s="102">
        <v>41928</v>
      </c>
      <c r="C130" s="102"/>
      <c r="D130" s="103" t="s">
        <v>604</v>
      </c>
      <c r="E130" s="104" t="s">
        <v>558</v>
      </c>
      <c r="F130" s="105">
        <v>101</v>
      </c>
      <c r="G130" s="104" t="s">
        <v>582</v>
      </c>
      <c r="H130" s="104">
        <v>112</v>
      </c>
      <c r="I130" s="122">
        <v>120</v>
      </c>
      <c r="J130" s="123" t="s">
        <v>605</v>
      </c>
      <c r="K130" s="124">
        <f t="shared" si="59"/>
        <v>11</v>
      </c>
      <c r="L130" s="125">
        <f t="shared" si="60"/>
        <v>0.10891089108910891</v>
      </c>
      <c r="M130" s="126" t="s">
        <v>557</v>
      </c>
      <c r="N130" s="127">
        <v>41939</v>
      </c>
      <c r="O130" s="54"/>
      <c r="P130" s="13"/>
      <c r="Q130" s="13"/>
      <c r="R130" s="14"/>
      <c r="S130" s="13"/>
      <c r="T130" s="13"/>
      <c r="U130" s="13"/>
      <c r="V130" s="13"/>
      <c r="W130" s="13"/>
      <c r="X130" s="13"/>
      <c r="Y130" s="13"/>
      <c r="Z130" s="13"/>
    </row>
    <row r="131" spans="1:26">
      <c r="A131" s="194">
        <v>15</v>
      </c>
      <c r="B131" s="102">
        <v>41954</v>
      </c>
      <c r="C131" s="102"/>
      <c r="D131" s="103" t="s">
        <v>606</v>
      </c>
      <c r="E131" s="104" t="s">
        <v>558</v>
      </c>
      <c r="F131" s="105">
        <v>59</v>
      </c>
      <c r="G131" s="104" t="s">
        <v>582</v>
      </c>
      <c r="H131" s="104">
        <v>76</v>
      </c>
      <c r="I131" s="122">
        <v>76</v>
      </c>
      <c r="J131" s="123" t="s">
        <v>583</v>
      </c>
      <c r="K131" s="124">
        <f t="shared" si="59"/>
        <v>17</v>
      </c>
      <c r="L131" s="125">
        <f t="shared" si="60"/>
        <v>0.28813559322033899</v>
      </c>
      <c r="M131" s="126" t="s">
        <v>557</v>
      </c>
      <c r="N131" s="127">
        <v>43032</v>
      </c>
      <c r="O131" s="54"/>
      <c r="P131" s="13"/>
      <c r="Q131" s="13"/>
      <c r="R131" s="14"/>
      <c r="S131" s="13"/>
      <c r="T131" s="13"/>
      <c r="U131" s="13"/>
      <c r="V131" s="13"/>
      <c r="W131" s="13"/>
      <c r="X131" s="13"/>
      <c r="Y131" s="13"/>
      <c r="Z131" s="13"/>
    </row>
    <row r="132" spans="1:26">
      <c r="A132" s="194">
        <v>16</v>
      </c>
      <c r="B132" s="102">
        <v>41954</v>
      </c>
      <c r="C132" s="102"/>
      <c r="D132" s="103" t="s">
        <v>595</v>
      </c>
      <c r="E132" s="104" t="s">
        <v>558</v>
      </c>
      <c r="F132" s="105">
        <v>99</v>
      </c>
      <c r="G132" s="104" t="s">
        <v>582</v>
      </c>
      <c r="H132" s="104">
        <v>120</v>
      </c>
      <c r="I132" s="122">
        <v>120</v>
      </c>
      <c r="J132" s="123" t="s">
        <v>607</v>
      </c>
      <c r="K132" s="124">
        <f t="shared" si="59"/>
        <v>21</v>
      </c>
      <c r="L132" s="125">
        <f t="shared" si="60"/>
        <v>0.21212121212121213</v>
      </c>
      <c r="M132" s="126" t="s">
        <v>557</v>
      </c>
      <c r="N132" s="127">
        <v>41960</v>
      </c>
      <c r="O132" s="54"/>
      <c r="P132" s="13"/>
      <c r="Q132" s="13"/>
      <c r="R132" s="14"/>
      <c r="S132" s="13"/>
      <c r="T132" s="13"/>
      <c r="U132" s="13"/>
      <c r="V132" s="13"/>
      <c r="W132" s="13"/>
      <c r="X132" s="13"/>
      <c r="Y132" s="13"/>
      <c r="Z132" s="13"/>
    </row>
    <row r="133" spans="1:26">
      <c r="A133" s="194">
        <v>17</v>
      </c>
      <c r="B133" s="102">
        <v>41956</v>
      </c>
      <c r="C133" s="102"/>
      <c r="D133" s="103" t="s">
        <v>608</v>
      </c>
      <c r="E133" s="104" t="s">
        <v>558</v>
      </c>
      <c r="F133" s="105">
        <v>22</v>
      </c>
      <c r="G133" s="104" t="s">
        <v>582</v>
      </c>
      <c r="H133" s="104">
        <v>33.549999999999997</v>
      </c>
      <c r="I133" s="122">
        <v>32</v>
      </c>
      <c r="J133" s="123" t="s">
        <v>609</v>
      </c>
      <c r="K133" s="124">
        <f t="shared" si="59"/>
        <v>11.549999999999997</v>
      </c>
      <c r="L133" s="125">
        <f t="shared" si="60"/>
        <v>0.52499999999999991</v>
      </c>
      <c r="M133" s="126" t="s">
        <v>557</v>
      </c>
      <c r="N133" s="127">
        <v>42188</v>
      </c>
      <c r="O133" s="54"/>
      <c r="P133" s="13"/>
      <c r="Q133" s="13"/>
      <c r="R133" s="14"/>
      <c r="S133" s="13"/>
      <c r="T133" s="13"/>
      <c r="U133" s="13"/>
      <c r="V133" s="13"/>
      <c r="W133" s="13"/>
      <c r="X133" s="13"/>
      <c r="Y133" s="13"/>
      <c r="Z133" s="13"/>
    </row>
    <row r="134" spans="1:26">
      <c r="A134" s="194">
        <v>18</v>
      </c>
      <c r="B134" s="102">
        <v>41976</v>
      </c>
      <c r="C134" s="102"/>
      <c r="D134" s="103" t="s">
        <v>610</v>
      </c>
      <c r="E134" s="104" t="s">
        <v>558</v>
      </c>
      <c r="F134" s="105">
        <v>440</v>
      </c>
      <c r="G134" s="104" t="s">
        <v>582</v>
      </c>
      <c r="H134" s="104">
        <v>520</v>
      </c>
      <c r="I134" s="122">
        <v>520</v>
      </c>
      <c r="J134" s="123" t="s">
        <v>611</v>
      </c>
      <c r="K134" s="124">
        <f t="shared" si="59"/>
        <v>80</v>
      </c>
      <c r="L134" s="125">
        <f t="shared" si="60"/>
        <v>0.18181818181818182</v>
      </c>
      <c r="M134" s="126" t="s">
        <v>557</v>
      </c>
      <c r="N134" s="127">
        <v>42208</v>
      </c>
      <c r="O134" s="54"/>
      <c r="P134" s="13"/>
      <c r="Q134" s="13"/>
      <c r="R134" s="14"/>
      <c r="S134" s="13"/>
      <c r="T134" s="13"/>
      <c r="U134" s="13"/>
      <c r="V134" s="13"/>
      <c r="W134" s="13"/>
      <c r="X134" s="13"/>
      <c r="Y134" s="13"/>
      <c r="Z134" s="13"/>
    </row>
    <row r="135" spans="1:26">
      <c r="A135" s="194">
        <v>19</v>
      </c>
      <c r="B135" s="102">
        <v>41976</v>
      </c>
      <c r="C135" s="102"/>
      <c r="D135" s="103" t="s">
        <v>612</v>
      </c>
      <c r="E135" s="104" t="s">
        <v>558</v>
      </c>
      <c r="F135" s="105">
        <v>360</v>
      </c>
      <c r="G135" s="104" t="s">
        <v>582</v>
      </c>
      <c r="H135" s="104">
        <v>427</v>
      </c>
      <c r="I135" s="122">
        <v>425</v>
      </c>
      <c r="J135" s="123" t="s">
        <v>613</v>
      </c>
      <c r="K135" s="124">
        <f t="shared" si="59"/>
        <v>67</v>
      </c>
      <c r="L135" s="125">
        <f t="shared" si="60"/>
        <v>0.18611111111111112</v>
      </c>
      <c r="M135" s="126" t="s">
        <v>557</v>
      </c>
      <c r="N135" s="127">
        <v>42058</v>
      </c>
      <c r="O135" s="54"/>
      <c r="P135" s="13"/>
      <c r="Q135" s="13"/>
      <c r="R135" s="14"/>
      <c r="S135" s="13"/>
      <c r="T135" s="13"/>
      <c r="U135" s="13"/>
      <c r="V135" s="13"/>
      <c r="W135" s="13"/>
      <c r="X135" s="13"/>
      <c r="Y135" s="13"/>
      <c r="Z135" s="13"/>
    </row>
    <row r="136" spans="1:26">
      <c r="A136" s="194">
        <v>20</v>
      </c>
      <c r="B136" s="102">
        <v>42012</v>
      </c>
      <c r="C136" s="102"/>
      <c r="D136" s="103" t="s">
        <v>614</v>
      </c>
      <c r="E136" s="104" t="s">
        <v>558</v>
      </c>
      <c r="F136" s="105">
        <v>360</v>
      </c>
      <c r="G136" s="104" t="s">
        <v>582</v>
      </c>
      <c r="H136" s="104">
        <v>455</v>
      </c>
      <c r="I136" s="122">
        <v>420</v>
      </c>
      <c r="J136" s="123" t="s">
        <v>615</v>
      </c>
      <c r="K136" s="124">
        <f t="shared" si="59"/>
        <v>95</v>
      </c>
      <c r="L136" s="125">
        <f t="shared" si="60"/>
        <v>0.2638888888888889</v>
      </c>
      <c r="M136" s="126" t="s">
        <v>557</v>
      </c>
      <c r="N136" s="127">
        <v>42024</v>
      </c>
      <c r="O136" s="54"/>
      <c r="P136" s="13"/>
      <c r="Q136" s="13"/>
      <c r="R136" s="14"/>
      <c r="S136" s="13"/>
      <c r="T136" s="13"/>
      <c r="U136" s="13"/>
      <c r="V136" s="13"/>
      <c r="W136" s="13"/>
      <c r="X136" s="13"/>
      <c r="Y136" s="13"/>
      <c r="Z136" s="13"/>
    </row>
    <row r="137" spans="1:26">
      <c r="A137" s="194">
        <v>21</v>
      </c>
      <c r="B137" s="102">
        <v>42012</v>
      </c>
      <c r="C137" s="102"/>
      <c r="D137" s="103" t="s">
        <v>616</v>
      </c>
      <c r="E137" s="104" t="s">
        <v>558</v>
      </c>
      <c r="F137" s="105">
        <v>130</v>
      </c>
      <c r="G137" s="104"/>
      <c r="H137" s="104">
        <v>175.5</v>
      </c>
      <c r="I137" s="122">
        <v>165</v>
      </c>
      <c r="J137" s="123" t="s">
        <v>617</v>
      </c>
      <c r="K137" s="124">
        <f t="shared" si="59"/>
        <v>45.5</v>
      </c>
      <c r="L137" s="125">
        <f t="shared" si="60"/>
        <v>0.35</v>
      </c>
      <c r="M137" s="126" t="s">
        <v>557</v>
      </c>
      <c r="N137" s="127">
        <v>43088</v>
      </c>
      <c r="O137" s="54"/>
      <c r="P137" s="13"/>
      <c r="Q137" s="13"/>
      <c r="R137" s="14"/>
      <c r="S137" s="13"/>
      <c r="T137" s="13"/>
      <c r="U137" s="13"/>
      <c r="V137" s="13"/>
      <c r="W137" s="13"/>
      <c r="X137" s="13"/>
      <c r="Y137" s="13"/>
      <c r="Z137" s="13"/>
    </row>
    <row r="138" spans="1:26">
      <c r="A138" s="194">
        <v>22</v>
      </c>
      <c r="B138" s="102">
        <v>42040</v>
      </c>
      <c r="C138" s="102"/>
      <c r="D138" s="103" t="s">
        <v>377</v>
      </c>
      <c r="E138" s="104" t="s">
        <v>581</v>
      </c>
      <c r="F138" s="105">
        <v>98</v>
      </c>
      <c r="G138" s="104"/>
      <c r="H138" s="104">
        <v>120</v>
      </c>
      <c r="I138" s="122">
        <v>120</v>
      </c>
      <c r="J138" s="123" t="s">
        <v>583</v>
      </c>
      <c r="K138" s="124">
        <f t="shared" si="59"/>
        <v>22</v>
      </c>
      <c r="L138" s="125">
        <f t="shared" si="60"/>
        <v>0.22448979591836735</v>
      </c>
      <c r="M138" s="126" t="s">
        <v>557</v>
      </c>
      <c r="N138" s="127">
        <v>42753</v>
      </c>
      <c r="O138" s="54"/>
      <c r="P138" s="13"/>
      <c r="Q138" s="13"/>
      <c r="R138" s="14"/>
      <c r="S138" s="13"/>
      <c r="T138" s="13"/>
      <c r="U138" s="13"/>
      <c r="V138" s="13"/>
      <c r="W138" s="13"/>
      <c r="X138" s="13"/>
      <c r="Y138" s="13"/>
      <c r="Z138" s="13"/>
    </row>
    <row r="139" spans="1:26">
      <c r="A139" s="194">
        <v>23</v>
      </c>
      <c r="B139" s="102">
        <v>42040</v>
      </c>
      <c r="C139" s="102"/>
      <c r="D139" s="103" t="s">
        <v>618</v>
      </c>
      <c r="E139" s="104" t="s">
        <v>581</v>
      </c>
      <c r="F139" s="105">
        <v>196</v>
      </c>
      <c r="G139" s="104"/>
      <c r="H139" s="104">
        <v>262</v>
      </c>
      <c r="I139" s="122">
        <v>255</v>
      </c>
      <c r="J139" s="123" t="s">
        <v>583</v>
      </c>
      <c r="K139" s="124">
        <f t="shared" si="59"/>
        <v>66</v>
      </c>
      <c r="L139" s="125">
        <f t="shared" si="60"/>
        <v>0.33673469387755101</v>
      </c>
      <c r="M139" s="126" t="s">
        <v>557</v>
      </c>
      <c r="N139" s="127">
        <v>42599</v>
      </c>
      <c r="O139" s="54"/>
      <c r="P139" s="13"/>
      <c r="Q139" s="13"/>
      <c r="R139" s="14"/>
      <c r="S139" s="13"/>
      <c r="T139" s="13"/>
      <c r="U139" s="13"/>
      <c r="V139" s="13"/>
      <c r="W139" s="13"/>
      <c r="X139" s="13"/>
      <c r="Y139" s="13"/>
      <c r="Z139" s="13"/>
    </row>
    <row r="140" spans="1:26">
      <c r="A140" s="195">
        <v>24</v>
      </c>
      <c r="B140" s="106">
        <v>42067</v>
      </c>
      <c r="C140" s="106"/>
      <c r="D140" s="107" t="s">
        <v>376</v>
      </c>
      <c r="E140" s="108" t="s">
        <v>581</v>
      </c>
      <c r="F140" s="109">
        <v>235</v>
      </c>
      <c r="G140" s="109"/>
      <c r="H140" s="110">
        <v>77</v>
      </c>
      <c r="I140" s="128" t="s">
        <v>619</v>
      </c>
      <c r="J140" s="129" t="s">
        <v>620</v>
      </c>
      <c r="K140" s="130">
        <f t="shared" si="59"/>
        <v>-158</v>
      </c>
      <c r="L140" s="131">
        <f t="shared" si="60"/>
        <v>-0.67234042553191486</v>
      </c>
      <c r="M140" s="132" t="s">
        <v>621</v>
      </c>
      <c r="N140" s="133">
        <v>43522</v>
      </c>
      <c r="O140" s="54"/>
      <c r="P140" s="13"/>
      <c r="Q140" s="13"/>
      <c r="R140" s="14"/>
      <c r="S140" s="13"/>
      <c r="T140" s="13"/>
      <c r="U140" s="13"/>
      <c r="V140" s="13"/>
      <c r="W140" s="13"/>
      <c r="X140" s="13"/>
      <c r="Y140" s="13"/>
      <c r="Z140" s="13"/>
    </row>
    <row r="141" spans="1:26">
      <c r="A141" s="194">
        <v>25</v>
      </c>
      <c r="B141" s="102">
        <v>42067</v>
      </c>
      <c r="C141" s="102"/>
      <c r="D141" s="103" t="s">
        <v>454</v>
      </c>
      <c r="E141" s="104" t="s">
        <v>581</v>
      </c>
      <c r="F141" s="105">
        <v>185</v>
      </c>
      <c r="G141" s="104"/>
      <c r="H141" s="104">
        <v>224</v>
      </c>
      <c r="I141" s="122" t="s">
        <v>622</v>
      </c>
      <c r="J141" s="123" t="s">
        <v>583</v>
      </c>
      <c r="K141" s="124">
        <f t="shared" si="59"/>
        <v>39</v>
      </c>
      <c r="L141" s="125">
        <f t="shared" si="60"/>
        <v>0.21081081081081082</v>
      </c>
      <c r="M141" s="126" t="s">
        <v>557</v>
      </c>
      <c r="N141" s="127">
        <v>42647</v>
      </c>
      <c r="O141" s="54"/>
      <c r="P141" s="13"/>
      <c r="Q141" s="13"/>
      <c r="R141" s="14"/>
      <c r="S141" s="13"/>
      <c r="T141" s="13"/>
      <c r="U141" s="13"/>
      <c r="V141" s="13"/>
      <c r="W141" s="13"/>
      <c r="X141" s="13"/>
      <c r="Y141" s="13"/>
      <c r="Z141" s="13"/>
    </row>
    <row r="142" spans="1:26">
      <c r="A142" s="341">
        <v>26</v>
      </c>
      <c r="B142" s="111">
        <v>42090</v>
      </c>
      <c r="C142" s="111"/>
      <c r="D142" s="112" t="s">
        <v>623</v>
      </c>
      <c r="E142" s="113" t="s">
        <v>581</v>
      </c>
      <c r="F142" s="114">
        <v>49.5</v>
      </c>
      <c r="G142" s="115"/>
      <c r="H142" s="115">
        <v>15.85</v>
      </c>
      <c r="I142" s="115">
        <v>67</v>
      </c>
      <c r="J142" s="134" t="s">
        <v>624</v>
      </c>
      <c r="K142" s="115">
        <f t="shared" si="59"/>
        <v>-33.65</v>
      </c>
      <c r="L142" s="135">
        <f t="shared" si="60"/>
        <v>-0.67979797979797973</v>
      </c>
      <c r="M142" s="132" t="s">
        <v>621</v>
      </c>
      <c r="N142" s="136">
        <v>43627</v>
      </c>
      <c r="O142" s="54"/>
      <c r="P142" s="13"/>
      <c r="Q142" s="13"/>
      <c r="R142" s="14"/>
      <c r="S142" s="13"/>
      <c r="T142" s="13"/>
      <c r="U142" s="13"/>
      <c r="V142" s="13"/>
      <c r="W142" s="13"/>
      <c r="X142" s="13"/>
      <c r="Y142" s="13"/>
      <c r="Z142" s="13"/>
    </row>
    <row r="143" spans="1:26">
      <c r="A143" s="194">
        <v>27</v>
      </c>
      <c r="B143" s="102">
        <v>42093</v>
      </c>
      <c r="C143" s="102"/>
      <c r="D143" s="103" t="s">
        <v>625</v>
      </c>
      <c r="E143" s="104" t="s">
        <v>581</v>
      </c>
      <c r="F143" s="105">
        <v>183.5</v>
      </c>
      <c r="G143" s="104"/>
      <c r="H143" s="104">
        <v>219</v>
      </c>
      <c r="I143" s="122">
        <v>218</v>
      </c>
      <c r="J143" s="123" t="s">
        <v>626</v>
      </c>
      <c r="K143" s="124">
        <f t="shared" si="59"/>
        <v>35.5</v>
      </c>
      <c r="L143" s="125">
        <f t="shared" si="60"/>
        <v>0.19346049046321526</v>
      </c>
      <c r="M143" s="126" t="s">
        <v>557</v>
      </c>
      <c r="N143" s="127">
        <v>42103</v>
      </c>
      <c r="O143" s="54"/>
      <c r="P143" s="13"/>
      <c r="Q143" s="13"/>
      <c r="R143" s="14"/>
      <c r="S143" s="13"/>
      <c r="T143" s="13"/>
      <c r="U143" s="13"/>
      <c r="V143" s="13"/>
      <c r="W143" s="13"/>
      <c r="X143" s="13"/>
      <c r="Y143" s="13"/>
      <c r="Z143" s="13"/>
    </row>
    <row r="144" spans="1:26">
      <c r="A144" s="194">
        <v>28</v>
      </c>
      <c r="B144" s="102">
        <v>42114</v>
      </c>
      <c r="C144" s="102"/>
      <c r="D144" s="103" t="s">
        <v>627</v>
      </c>
      <c r="E144" s="104" t="s">
        <v>581</v>
      </c>
      <c r="F144" s="105">
        <f>(227+237)/2</f>
        <v>232</v>
      </c>
      <c r="G144" s="104"/>
      <c r="H144" s="104">
        <v>298</v>
      </c>
      <c r="I144" s="122">
        <v>298</v>
      </c>
      <c r="J144" s="123" t="s">
        <v>583</v>
      </c>
      <c r="K144" s="124">
        <f t="shared" si="59"/>
        <v>66</v>
      </c>
      <c r="L144" s="125">
        <f t="shared" si="60"/>
        <v>0.28448275862068967</v>
      </c>
      <c r="M144" s="126" t="s">
        <v>557</v>
      </c>
      <c r="N144" s="127">
        <v>42823</v>
      </c>
      <c r="O144" s="54"/>
      <c r="P144" s="13"/>
      <c r="Q144" s="13"/>
      <c r="R144" s="14"/>
      <c r="S144" s="13"/>
      <c r="T144" s="13"/>
      <c r="U144" s="13"/>
      <c r="V144" s="13"/>
      <c r="W144" s="13"/>
      <c r="X144" s="13"/>
      <c r="Y144" s="13"/>
      <c r="Z144" s="13"/>
    </row>
    <row r="145" spans="1:26">
      <c r="A145" s="194">
        <v>29</v>
      </c>
      <c r="B145" s="102">
        <v>42128</v>
      </c>
      <c r="C145" s="102"/>
      <c r="D145" s="103" t="s">
        <v>628</v>
      </c>
      <c r="E145" s="104" t="s">
        <v>558</v>
      </c>
      <c r="F145" s="105">
        <v>385</v>
      </c>
      <c r="G145" s="104"/>
      <c r="H145" s="104">
        <f>212.5+331</f>
        <v>543.5</v>
      </c>
      <c r="I145" s="122">
        <v>510</v>
      </c>
      <c r="J145" s="123" t="s">
        <v>629</v>
      </c>
      <c r="K145" s="124">
        <f t="shared" si="59"/>
        <v>158.5</v>
      </c>
      <c r="L145" s="125">
        <f t="shared" si="60"/>
        <v>0.41168831168831171</v>
      </c>
      <c r="M145" s="126" t="s">
        <v>557</v>
      </c>
      <c r="N145" s="127">
        <v>42235</v>
      </c>
      <c r="O145" s="54"/>
      <c r="P145" s="13"/>
      <c r="Q145" s="13"/>
      <c r="R145" s="14"/>
      <c r="S145" s="13"/>
      <c r="T145" s="13"/>
      <c r="U145" s="13"/>
      <c r="V145" s="13"/>
      <c r="W145" s="13"/>
      <c r="X145" s="13"/>
      <c r="Y145" s="13"/>
      <c r="Z145" s="13"/>
    </row>
    <row r="146" spans="1:26">
      <c r="A146" s="194">
        <v>30</v>
      </c>
      <c r="B146" s="102">
        <v>42128</v>
      </c>
      <c r="C146" s="102"/>
      <c r="D146" s="103" t="s">
        <v>630</v>
      </c>
      <c r="E146" s="104" t="s">
        <v>558</v>
      </c>
      <c r="F146" s="105">
        <v>115.5</v>
      </c>
      <c r="G146" s="104"/>
      <c r="H146" s="104">
        <v>146</v>
      </c>
      <c r="I146" s="122">
        <v>142</v>
      </c>
      <c r="J146" s="123" t="s">
        <v>631</v>
      </c>
      <c r="K146" s="124">
        <f t="shared" si="59"/>
        <v>30.5</v>
      </c>
      <c r="L146" s="125">
        <f t="shared" si="60"/>
        <v>0.26406926406926406</v>
      </c>
      <c r="M146" s="126" t="s">
        <v>557</v>
      </c>
      <c r="N146" s="127">
        <v>42202</v>
      </c>
      <c r="O146" s="54"/>
      <c r="P146" s="13"/>
      <c r="Q146" s="13"/>
      <c r="R146" s="14"/>
      <c r="S146" s="13"/>
      <c r="T146" s="13"/>
      <c r="U146" s="13"/>
      <c r="V146" s="13"/>
      <c r="W146" s="13"/>
      <c r="X146" s="13"/>
      <c r="Y146" s="13"/>
      <c r="Z146" s="13"/>
    </row>
    <row r="147" spans="1:26">
      <c r="A147" s="194">
        <v>31</v>
      </c>
      <c r="B147" s="102">
        <v>42151</v>
      </c>
      <c r="C147" s="102"/>
      <c r="D147" s="103" t="s">
        <v>632</v>
      </c>
      <c r="E147" s="104" t="s">
        <v>558</v>
      </c>
      <c r="F147" s="105">
        <v>237.5</v>
      </c>
      <c r="G147" s="104"/>
      <c r="H147" s="104">
        <v>279.5</v>
      </c>
      <c r="I147" s="122">
        <v>278</v>
      </c>
      <c r="J147" s="123" t="s">
        <v>583</v>
      </c>
      <c r="K147" s="124">
        <f t="shared" si="59"/>
        <v>42</v>
      </c>
      <c r="L147" s="125">
        <f t="shared" si="60"/>
        <v>0.17684210526315788</v>
      </c>
      <c r="M147" s="126" t="s">
        <v>557</v>
      </c>
      <c r="N147" s="127">
        <v>42222</v>
      </c>
      <c r="O147" s="54"/>
      <c r="P147" s="13"/>
      <c r="Q147" s="13"/>
      <c r="R147" s="14"/>
      <c r="S147" s="13"/>
      <c r="T147" s="13"/>
      <c r="U147" s="13"/>
      <c r="V147" s="13"/>
      <c r="W147" s="13"/>
      <c r="X147" s="13"/>
      <c r="Y147" s="13"/>
      <c r="Z147" s="13"/>
    </row>
    <row r="148" spans="1:26">
      <c r="A148" s="194">
        <v>32</v>
      </c>
      <c r="B148" s="102">
        <v>42174</v>
      </c>
      <c r="C148" s="102"/>
      <c r="D148" s="103" t="s">
        <v>602</v>
      </c>
      <c r="E148" s="104" t="s">
        <v>581</v>
      </c>
      <c r="F148" s="105">
        <v>340</v>
      </c>
      <c r="G148" s="104"/>
      <c r="H148" s="104">
        <v>448</v>
      </c>
      <c r="I148" s="122">
        <v>448</v>
      </c>
      <c r="J148" s="123" t="s">
        <v>583</v>
      </c>
      <c r="K148" s="124">
        <f t="shared" si="59"/>
        <v>108</v>
      </c>
      <c r="L148" s="125">
        <f t="shared" si="60"/>
        <v>0.31764705882352939</v>
      </c>
      <c r="M148" s="126" t="s">
        <v>557</v>
      </c>
      <c r="N148" s="127">
        <v>43018</v>
      </c>
      <c r="O148" s="54"/>
      <c r="P148" s="13"/>
      <c r="Q148" s="13"/>
      <c r="R148" s="14"/>
      <c r="S148" s="13"/>
      <c r="T148" s="13"/>
      <c r="U148" s="13"/>
      <c r="V148" s="13"/>
      <c r="W148" s="13"/>
      <c r="X148" s="13"/>
      <c r="Y148" s="13"/>
      <c r="Z148" s="13"/>
    </row>
    <row r="149" spans="1:26">
      <c r="A149" s="194">
        <v>33</v>
      </c>
      <c r="B149" s="102">
        <v>42191</v>
      </c>
      <c r="C149" s="102"/>
      <c r="D149" s="103" t="s">
        <v>633</v>
      </c>
      <c r="E149" s="104" t="s">
        <v>581</v>
      </c>
      <c r="F149" s="105">
        <v>390</v>
      </c>
      <c r="G149" s="104"/>
      <c r="H149" s="104">
        <v>460</v>
      </c>
      <c r="I149" s="122">
        <v>460</v>
      </c>
      <c r="J149" s="123" t="s">
        <v>583</v>
      </c>
      <c r="K149" s="124">
        <f t="shared" ref="K149:K169" si="61">H149-F149</f>
        <v>70</v>
      </c>
      <c r="L149" s="125">
        <f t="shared" ref="L149:L169" si="62">K149/F149</f>
        <v>0.17948717948717949</v>
      </c>
      <c r="M149" s="126" t="s">
        <v>557</v>
      </c>
      <c r="N149" s="127">
        <v>42478</v>
      </c>
      <c r="O149" s="54"/>
      <c r="P149" s="13"/>
      <c r="Q149" s="13"/>
      <c r="R149" s="14"/>
      <c r="S149" s="13"/>
      <c r="T149" s="13"/>
      <c r="U149" s="13"/>
      <c r="V149" s="13"/>
      <c r="W149" s="13"/>
      <c r="X149" s="13"/>
      <c r="Y149" s="13"/>
      <c r="Z149" s="13"/>
    </row>
    <row r="150" spans="1:26">
      <c r="A150" s="195">
        <v>34</v>
      </c>
      <c r="B150" s="106">
        <v>42195</v>
      </c>
      <c r="C150" s="106"/>
      <c r="D150" s="107" t="s">
        <v>634</v>
      </c>
      <c r="E150" s="108" t="s">
        <v>581</v>
      </c>
      <c r="F150" s="109">
        <v>122.5</v>
      </c>
      <c r="G150" s="109"/>
      <c r="H150" s="110">
        <v>61</v>
      </c>
      <c r="I150" s="128">
        <v>172</v>
      </c>
      <c r="J150" s="129" t="s">
        <v>635</v>
      </c>
      <c r="K150" s="130">
        <f t="shared" si="61"/>
        <v>-61.5</v>
      </c>
      <c r="L150" s="131">
        <f t="shared" si="62"/>
        <v>-0.50204081632653064</v>
      </c>
      <c r="M150" s="132" t="s">
        <v>621</v>
      </c>
      <c r="N150" s="133">
        <v>43333</v>
      </c>
      <c r="O150" s="54"/>
      <c r="P150" s="13"/>
      <c r="Q150" s="13"/>
      <c r="R150" s="14"/>
      <c r="S150" s="13"/>
      <c r="T150" s="13"/>
      <c r="U150" s="13"/>
      <c r="V150" s="13"/>
      <c r="W150" s="13"/>
      <c r="X150" s="13"/>
      <c r="Y150" s="13"/>
      <c r="Z150" s="13"/>
    </row>
    <row r="151" spans="1:26">
      <c r="A151" s="194">
        <v>35</v>
      </c>
      <c r="B151" s="102">
        <v>42219</v>
      </c>
      <c r="C151" s="102"/>
      <c r="D151" s="103" t="s">
        <v>636</v>
      </c>
      <c r="E151" s="104" t="s">
        <v>581</v>
      </c>
      <c r="F151" s="105">
        <v>297.5</v>
      </c>
      <c r="G151" s="104"/>
      <c r="H151" s="104">
        <v>350</v>
      </c>
      <c r="I151" s="122">
        <v>360</v>
      </c>
      <c r="J151" s="123" t="s">
        <v>637</v>
      </c>
      <c r="K151" s="124">
        <f t="shared" si="61"/>
        <v>52.5</v>
      </c>
      <c r="L151" s="125">
        <f t="shared" si="62"/>
        <v>0.17647058823529413</v>
      </c>
      <c r="M151" s="126" t="s">
        <v>557</v>
      </c>
      <c r="N151" s="127">
        <v>42232</v>
      </c>
      <c r="O151" s="54"/>
      <c r="P151" s="13"/>
      <c r="Q151" s="13"/>
      <c r="R151" s="14"/>
      <c r="S151" s="13"/>
      <c r="T151" s="13"/>
      <c r="U151" s="13"/>
      <c r="V151" s="13"/>
      <c r="W151" s="13"/>
      <c r="X151" s="13"/>
      <c r="Y151" s="13"/>
      <c r="Z151" s="13"/>
    </row>
    <row r="152" spans="1:26">
      <c r="A152" s="194">
        <v>36</v>
      </c>
      <c r="B152" s="102">
        <v>42219</v>
      </c>
      <c r="C152" s="102"/>
      <c r="D152" s="103" t="s">
        <v>638</v>
      </c>
      <c r="E152" s="104" t="s">
        <v>581</v>
      </c>
      <c r="F152" s="105">
        <v>115.5</v>
      </c>
      <c r="G152" s="104"/>
      <c r="H152" s="104">
        <v>149</v>
      </c>
      <c r="I152" s="122">
        <v>140</v>
      </c>
      <c r="J152" s="137" t="s">
        <v>639</v>
      </c>
      <c r="K152" s="124">
        <f t="shared" si="61"/>
        <v>33.5</v>
      </c>
      <c r="L152" s="125">
        <f t="shared" si="62"/>
        <v>0.29004329004329005</v>
      </c>
      <c r="M152" s="126" t="s">
        <v>557</v>
      </c>
      <c r="N152" s="127">
        <v>42740</v>
      </c>
      <c r="O152" s="54"/>
      <c r="P152" s="13"/>
      <c r="Q152" s="13"/>
      <c r="R152" s="14"/>
      <c r="S152" s="13"/>
      <c r="T152" s="13"/>
      <c r="U152" s="13"/>
      <c r="V152" s="13"/>
      <c r="W152" s="13"/>
      <c r="X152" s="13"/>
      <c r="Y152" s="13"/>
      <c r="Z152" s="13"/>
    </row>
    <row r="153" spans="1:26">
      <c r="A153" s="194">
        <v>37</v>
      </c>
      <c r="B153" s="102">
        <v>42251</v>
      </c>
      <c r="C153" s="102"/>
      <c r="D153" s="103" t="s">
        <v>632</v>
      </c>
      <c r="E153" s="104" t="s">
        <v>581</v>
      </c>
      <c r="F153" s="105">
        <v>226</v>
      </c>
      <c r="G153" s="104"/>
      <c r="H153" s="104">
        <v>292</v>
      </c>
      <c r="I153" s="122">
        <v>292</v>
      </c>
      <c r="J153" s="123" t="s">
        <v>640</v>
      </c>
      <c r="K153" s="124">
        <f t="shared" si="61"/>
        <v>66</v>
      </c>
      <c r="L153" s="125">
        <f t="shared" si="62"/>
        <v>0.29203539823008851</v>
      </c>
      <c r="M153" s="126" t="s">
        <v>557</v>
      </c>
      <c r="N153" s="127">
        <v>42286</v>
      </c>
      <c r="O153" s="54"/>
      <c r="P153" s="13"/>
      <c r="Q153" s="13"/>
      <c r="R153" s="14"/>
      <c r="S153" s="13"/>
      <c r="T153" s="13"/>
      <c r="U153" s="13"/>
      <c r="V153" s="13"/>
      <c r="W153" s="13"/>
      <c r="X153" s="13"/>
      <c r="Y153" s="13"/>
      <c r="Z153" s="13"/>
    </row>
    <row r="154" spans="1:26">
      <c r="A154" s="194">
        <v>38</v>
      </c>
      <c r="B154" s="102">
        <v>42254</v>
      </c>
      <c r="C154" s="102"/>
      <c r="D154" s="103" t="s">
        <v>627</v>
      </c>
      <c r="E154" s="104" t="s">
        <v>581</v>
      </c>
      <c r="F154" s="105">
        <v>232.5</v>
      </c>
      <c r="G154" s="104"/>
      <c r="H154" s="104">
        <v>312.5</v>
      </c>
      <c r="I154" s="122">
        <v>310</v>
      </c>
      <c r="J154" s="123" t="s">
        <v>583</v>
      </c>
      <c r="K154" s="124">
        <f t="shared" si="61"/>
        <v>80</v>
      </c>
      <c r="L154" s="125">
        <f t="shared" si="62"/>
        <v>0.34408602150537637</v>
      </c>
      <c r="M154" s="126" t="s">
        <v>557</v>
      </c>
      <c r="N154" s="127">
        <v>42823</v>
      </c>
      <c r="O154" s="54"/>
      <c r="P154" s="13"/>
      <c r="Q154" s="13"/>
      <c r="R154" s="14"/>
      <c r="S154" s="13"/>
      <c r="T154" s="13"/>
      <c r="U154" s="13"/>
      <c r="V154" s="13"/>
      <c r="W154" s="13"/>
      <c r="X154" s="13"/>
      <c r="Y154" s="13"/>
      <c r="Z154" s="13"/>
    </row>
    <row r="155" spans="1:26">
      <c r="A155" s="194">
        <v>39</v>
      </c>
      <c r="B155" s="102">
        <v>42268</v>
      </c>
      <c r="C155" s="102"/>
      <c r="D155" s="103" t="s">
        <v>641</v>
      </c>
      <c r="E155" s="104" t="s">
        <v>581</v>
      </c>
      <c r="F155" s="105">
        <v>196.5</v>
      </c>
      <c r="G155" s="104"/>
      <c r="H155" s="104">
        <v>238</v>
      </c>
      <c r="I155" s="122">
        <v>238</v>
      </c>
      <c r="J155" s="123" t="s">
        <v>640</v>
      </c>
      <c r="K155" s="124">
        <f t="shared" si="61"/>
        <v>41.5</v>
      </c>
      <c r="L155" s="125">
        <f t="shared" si="62"/>
        <v>0.21119592875318066</v>
      </c>
      <c r="M155" s="126" t="s">
        <v>557</v>
      </c>
      <c r="N155" s="127">
        <v>42291</v>
      </c>
      <c r="O155" s="54"/>
      <c r="P155" s="13"/>
      <c r="Q155" s="13"/>
      <c r="R155" s="14"/>
      <c r="S155" s="13"/>
      <c r="T155" s="13"/>
      <c r="U155" s="13"/>
      <c r="V155" s="13"/>
      <c r="W155" s="13"/>
      <c r="X155" s="13"/>
      <c r="Y155" s="13"/>
      <c r="Z155" s="13"/>
    </row>
    <row r="156" spans="1:26">
      <c r="A156" s="194">
        <v>40</v>
      </c>
      <c r="B156" s="102">
        <v>42271</v>
      </c>
      <c r="C156" s="102"/>
      <c r="D156" s="103" t="s">
        <v>580</v>
      </c>
      <c r="E156" s="104" t="s">
        <v>581</v>
      </c>
      <c r="F156" s="105">
        <v>65</v>
      </c>
      <c r="G156" s="104"/>
      <c r="H156" s="104">
        <v>82</v>
      </c>
      <c r="I156" s="122">
        <v>82</v>
      </c>
      <c r="J156" s="123" t="s">
        <v>640</v>
      </c>
      <c r="K156" s="124">
        <f t="shared" si="61"/>
        <v>17</v>
      </c>
      <c r="L156" s="125">
        <f t="shared" si="62"/>
        <v>0.26153846153846155</v>
      </c>
      <c r="M156" s="126" t="s">
        <v>557</v>
      </c>
      <c r="N156" s="127">
        <v>42578</v>
      </c>
      <c r="O156" s="54"/>
      <c r="P156" s="13"/>
      <c r="Q156" s="13"/>
      <c r="R156" s="14"/>
      <c r="S156" s="13"/>
      <c r="T156" s="13"/>
      <c r="U156" s="13"/>
      <c r="V156" s="13"/>
      <c r="W156" s="13"/>
      <c r="X156" s="13"/>
      <c r="Y156" s="13"/>
      <c r="Z156" s="13"/>
    </row>
    <row r="157" spans="1:26">
      <c r="A157" s="194">
        <v>41</v>
      </c>
      <c r="B157" s="102">
        <v>42291</v>
      </c>
      <c r="C157" s="102"/>
      <c r="D157" s="103" t="s">
        <v>642</v>
      </c>
      <c r="E157" s="104" t="s">
        <v>581</v>
      </c>
      <c r="F157" s="105">
        <v>144</v>
      </c>
      <c r="G157" s="104"/>
      <c r="H157" s="104">
        <v>182.5</v>
      </c>
      <c r="I157" s="122">
        <v>181</v>
      </c>
      <c r="J157" s="123" t="s">
        <v>640</v>
      </c>
      <c r="K157" s="124">
        <f t="shared" si="61"/>
        <v>38.5</v>
      </c>
      <c r="L157" s="125">
        <f t="shared" si="62"/>
        <v>0.2673611111111111</v>
      </c>
      <c r="M157" s="126" t="s">
        <v>557</v>
      </c>
      <c r="N157" s="127">
        <v>42817</v>
      </c>
      <c r="O157" s="54"/>
      <c r="P157" s="13"/>
      <c r="Q157" s="13"/>
      <c r="R157" s="14"/>
      <c r="S157" s="13"/>
      <c r="T157" s="13"/>
      <c r="U157" s="13"/>
      <c r="V157" s="13"/>
      <c r="W157" s="13"/>
      <c r="X157" s="13"/>
      <c r="Y157" s="13"/>
      <c r="Z157" s="13"/>
    </row>
    <row r="158" spans="1:26">
      <c r="A158" s="194">
        <v>42</v>
      </c>
      <c r="B158" s="102">
        <v>42291</v>
      </c>
      <c r="C158" s="102"/>
      <c r="D158" s="103" t="s">
        <v>643</v>
      </c>
      <c r="E158" s="104" t="s">
        <v>581</v>
      </c>
      <c r="F158" s="105">
        <v>264</v>
      </c>
      <c r="G158" s="104"/>
      <c r="H158" s="104">
        <v>311</v>
      </c>
      <c r="I158" s="122">
        <v>311</v>
      </c>
      <c r="J158" s="123" t="s">
        <v>640</v>
      </c>
      <c r="K158" s="124">
        <f t="shared" si="61"/>
        <v>47</v>
      </c>
      <c r="L158" s="125">
        <f t="shared" si="62"/>
        <v>0.17803030303030304</v>
      </c>
      <c r="M158" s="126" t="s">
        <v>557</v>
      </c>
      <c r="N158" s="127">
        <v>42604</v>
      </c>
      <c r="O158" s="54"/>
      <c r="P158" s="13"/>
      <c r="Q158" s="13"/>
      <c r="R158" s="14"/>
      <c r="S158" s="13"/>
      <c r="T158" s="13"/>
      <c r="U158" s="13"/>
      <c r="V158" s="13"/>
      <c r="W158" s="13"/>
      <c r="X158" s="13"/>
      <c r="Y158" s="13"/>
      <c r="Z158" s="13"/>
    </row>
    <row r="159" spans="1:26">
      <c r="A159" s="194">
        <v>43</v>
      </c>
      <c r="B159" s="102">
        <v>42318</v>
      </c>
      <c r="C159" s="102"/>
      <c r="D159" s="103" t="s">
        <v>644</v>
      </c>
      <c r="E159" s="104" t="s">
        <v>558</v>
      </c>
      <c r="F159" s="105">
        <v>549.5</v>
      </c>
      <c r="G159" s="104"/>
      <c r="H159" s="104">
        <v>630</v>
      </c>
      <c r="I159" s="122">
        <v>630</v>
      </c>
      <c r="J159" s="123" t="s">
        <v>640</v>
      </c>
      <c r="K159" s="124">
        <f t="shared" si="61"/>
        <v>80.5</v>
      </c>
      <c r="L159" s="125">
        <f t="shared" si="62"/>
        <v>0.1464968152866242</v>
      </c>
      <c r="M159" s="126" t="s">
        <v>557</v>
      </c>
      <c r="N159" s="127">
        <v>42419</v>
      </c>
      <c r="O159" s="54"/>
      <c r="P159" s="13"/>
      <c r="Q159" s="13"/>
      <c r="R159" s="14"/>
      <c r="S159" s="13"/>
      <c r="T159" s="13"/>
      <c r="U159" s="13"/>
      <c r="V159" s="13"/>
      <c r="W159" s="13"/>
      <c r="X159" s="13"/>
      <c r="Y159" s="13"/>
      <c r="Z159" s="13"/>
    </row>
    <row r="160" spans="1:26">
      <c r="A160" s="194">
        <v>44</v>
      </c>
      <c r="B160" s="102">
        <v>42342</v>
      </c>
      <c r="C160" s="102"/>
      <c r="D160" s="103" t="s">
        <v>645</v>
      </c>
      <c r="E160" s="104" t="s">
        <v>581</v>
      </c>
      <c r="F160" s="105">
        <v>1027.5</v>
      </c>
      <c r="G160" s="104"/>
      <c r="H160" s="104">
        <v>1315</v>
      </c>
      <c r="I160" s="122">
        <v>1250</v>
      </c>
      <c r="J160" s="123" t="s">
        <v>640</v>
      </c>
      <c r="K160" s="124">
        <f t="shared" si="61"/>
        <v>287.5</v>
      </c>
      <c r="L160" s="125">
        <f t="shared" si="62"/>
        <v>0.27980535279805352</v>
      </c>
      <c r="M160" s="126" t="s">
        <v>557</v>
      </c>
      <c r="N160" s="127">
        <v>43244</v>
      </c>
      <c r="O160" s="54"/>
      <c r="P160" s="13"/>
      <c r="Q160" s="13"/>
      <c r="R160" s="14"/>
      <c r="S160" s="13"/>
      <c r="T160" s="13"/>
      <c r="U160" s="13"/>
      <c r="V160" s="13"/>
      <c r="W160" s="13"/>
      <c r="X160" s="13"/>
      <c r="Y160" s="13"/>
      <c r="Z160" s="13"/>
    </row>
    <row r="161" spans="1:26">
      <c r="A161" s="194">
        <v>45</v>
      </c>
      <c r="B161" s="102">
        <v>42367</v>
      </c>
      <c r="C161" s="102"/>
      <c r="D161" s="103" t="s">
        <v>646</v>
      </c>
      <c r="E161" s="104" t="s">
        <v>581</v>
      </c>
      <c r="F161" s="105">
        <v>465</v>
      </c>
      <c r="G161" s="104"/>
      <c r="H161" s="104">
        <v>540</v>
      </c>
      <c r="I161" s="122">
        <v>540</v>
      </c>
      <c r="J161" s="123" t="s">
        <v>640</v>
      </c>
      <c r="K161" s="124">
        <f t="shared" si="61"/>
        <v>75</v>
      </c>
      <c r="L161" s="125">
        <f t="shared" si="62"/>
        <v>0.16129032258064516</v>
      </c>
      <c r="M161" s="126" t="s">
        <v>557</v>
      </c>
      <c r="N161" s="127">
        <v>42530</v>
      </c>
      <c r="O161" s="54"/>
      <c r="P161" s="13"/>
      <c r="Q161" s="13"/>
      <c r="R161" s="14"/>
      <c r="S161" s="13"/>
      <c r="T161" s="13"/>
      <c r="U161" s="13"/>
      <c r="V161" s="13"/>
      <c r="W161" s="13"/>
      <c r="X161" s="13"/>
      <c r="Y161" s="13"/>
      <c r="Z161" s="13"/>
    </row>
    <row r="162" spans="1:26">
      <c r="A162" s="194">
        <v>46</v>
      </c>
      <c r="B162" s="102">
        <v>42380</v>
      </c>
      <c r="C162" s="102"/>
      <c r="D162" s="103" t="s">
        <v>377</v>
      </c>
      <c r="E162" s="104" t="s">
        <v>558</v>
      </c>
      <c r="F162" s="105">
        <v>81</v>
      </c>
      <c r="G162" s="104"/>
      <c r="H162" s="104">
        <v>110</v>
      </c>
      <c r="I162" s="122">
        <v>110</v>
      </c>
      <c r="J162" s="123" t="s">
        <v>640</v>
      </c>
      <c r="K162" s="124">
        <f t="shared" si="61"/>
        <v>29</v>
      </c>
      <c r="L162" s="125">
        <f t="shared" si="62"/>
        <v>0.35802469135802467</v>
      </c>
      <c r="M162" s="126" t="s">
        <v>557</v>
      </c>
      <c r="N162" s="127">
        <v>42745</v>
      </c>
      <c r="O162" s="54"/>
      <c r="P162" s="13"/>
      <c r="Q162" s="13"/>
      <c r="R162" s="14"/>
      <c r="S162" s="13"/>
      <c r="T162" s="13"/>
      <c r="U162" s="13"/>
      <c r="V162" s="13"/>
      <c r="W162" s="13"/>
      <c r="X162" s="13"/>
      <c r="Y162" s="13"/>
      <c r="Z162" s="13"/>
    </row>
    <row r="163" spans="1:26">
      <c r="A163" s="194">
        <v>47</v>
      </c>
      <c r="B163" s="102">
        <v>42382</v>
      </c>
      <c r="C163" s="102"/>
      <c r="D163" s="103" t="s">
        <v>647</v>
      </c>
      <c r="E163" s="104" t="s">
        <v>558</v>
      </c>
      <c r="F163" s="105">
        <v>417.5</v>
      </c>
      <c r="G163" s="104"/>
      <c r="H163" s="104">
        <v>547</v>
      </c>
      <c r="I163" s="122">
        <v>535</v>
      </c>
      <c r="J163" s="123" t="s">
        <v>640</v>
      </c>
      <c r="K163" s="124">
        <f t="shared" si="61"/>
        <v>129.5</v>
      </c>
      <c r="L163" s="125">
        <f t="shared" si="62"/>
        <v>0.31017964071856285</v>
      </c>
      <c r="M163" s="126" t="s">
        <v>557</v>
      </c>
      <c r="N163" s="127">
        <v>42578</v>
      </c>
      <c r="O163" s="54"/>
      <c r="P163" s="13"/>
      <c r="Q163" s="13"/>
      <c r="R163" s="14"/>
      <c r="S163" s="13"/>
      <c r="T163" s="13"/>
      <c r="U163" s="13"/>
      <c r="V163" s="13"/>
      <c r="W163" s="13"/>
      <c r="X163" s="13"/>
      <c r="Y163" s="13"/>
      <c r="Z163" s="13"/>
    </row>
    <row r="164" spans="1:26">
      <c r="A164" s="194">
        <v>48</v>
      </c>
      <c r="B164" s="102">
        <v>42408</v>
      </c>
      <c r="C164" s="102"/>
      <c r="D164" s="103" t="s">
        <v>648</v>
      </c>
      <c r="E164" s="104" t="s">
        <v>581</v>
      </c>
      <c r="F164" s="105">
        <v>650</v>
      </c>
      <c r="G164" s="104"/>
      <c r="H164" s="104">
        <v>800</v>
      </c>
      <c r="I164" s="122">
        <v>800</v>
      </c>
      <c r="J164" s="123" t="s">
        <v>640</v>
      </c>
      <c r="K164" s="124">
        <f t="shared" si="61"/>
        <v>150</v>
      </c>
      <c r="L164" s="125">
        <f t="shared" si="62"/>
        <v>0.23076923076923078</v>
      </c>
      <c r="M164" s="126" t="s">
        <v>557</v>
      </c>
      <c r="N164" s="127">
        <v>43154</v>
      </c>
      <c r="O164" s="54"/>
      <c r="P164" s="13"/>
      <c r="Q164" s="13"/>
      <c r="R164" s="14"/>
      <c r="S164" s="13"/>
      <c r="T164" s="13"/>
      <c r="U164" s="13"/>
      <c r="V164" s="13"/>
      <c r="W164" s="13"/>
      <c r="X164" s="13"/>
      <c r="Y164" s="13"/>
      <c r="Z164" s="13"/>
    </row>
    <row r="165" spans="1:26">
      <c r="A165" s="194">
        <v>49</v>
      </c>
      <c r="B165" s="102">
        <v>42433</v>
      </c>
      <c r="C165" s="102"/>
      <c r="D165" s="103" t="s">
        <v>194</v>
      </c>
      <c r="E165" s="104" t="s">
        <v>581</v>
      </c>
      <c r="F165" s="105">
        <v>437.5</v>
      </c>
      <c r="G165" s="104"/>
      <c r="H165" s="104">
        <v>504.5</v>
      </c>
      <c r="I165" s="122">
        <v>522</v>
      </c>
      <c r="J165" s="123" t="s">
        <v>649</v>
      </c>
      <c r="K165" s="124">
        <f t="shared" si="61"/>
        <v>67</v>
      </c>
      <c r="L165" s="125">
        <f t="shared" si="62"/>
        <v>0.15314285714285714</v>
      </c>
      <c r="M165" s="126" t="s">
        <v>557</v>
      </c>
      <c r="N165" s="127">
        <v>42480</v>
      </c>
      <c r="O165" s="54"/>
      <c r="P165" s="13"/>
      <c r="Q165" s="13"/>
      <c r="R165" s="14"/>
      <c r="S165" s="13"/>
      <c r="T165" s="13"/>
      <c r="U165" s="13"/>
      <c r="V165" s="13"/>
      <c r="W165" s="13"/>
      <c r="X165" s="13"/>
      <c r="Y165" s="13"/>
      <c r="Z165" s="13"/>
    </row>
    <row r="166" spans="1:26">
      <c r="A166" s="194">
        <v>50</v>
      </c>
      <c r="B166" s="102">
        <v>42438</v>
      </c>
      <c r="C166" s="102"/>
      <c r="D166" s="103" t="s">
        <v>650</v>
      </c>
      <c r="E166" s="104" t="s">
        <v>581</v>
      </c>
      <c r="F166" s="105">
        <v>189.5</v>
      </c>
      <c r="G166" s="104"/>
      <c r="H166" s="104">
        <v>218</v>
      </c>
      <c r="I166" s="122">
        <v>218</v>
      </c>
      <c r="J166" s="123" t="s">
        <v>640</v>
      </c>
      <c r="K166" s="124">
        <f t="shared" si="61"/>
        <v>28.5</v>
      </c>
      <c r="L166" s="125">
        <f t="shared" si="62"/>
        <v>0.15039577836411611</v>
      </c>
      <c r="M166" s="126" t="s">
        <v>557</v>
      </c>
      <c r="N166" s="127">
        <v>43034</v>
      </c>
      <c r="O166" s="54"/>
      <c r="P166" s="13"/>
      <c r="Q166" s="13"/>
      <c r="R166" s="14"/>
      <c r="S166" s="13"/>
      <c r="T166" s="13"/>
      <c r="U166" s="13"/>
      <c r="V166" s="13"/>
      <c r="W166" s="13"/>
      <c r="X166" s="13"/>
      <c r="Y166" s="13"/>
      <c r="Z166" s="13"/>
    </row>
    <row r="167" spans="1:26">
      <c r="A167" s="341">
        <v>51</v>
      </c>
      <c r="B167" s="111">
        <v>42471</v>
      </c>
      <c r="C167" s="111"/>
      <c r="D167" s="112" t="s">
        <v>651</v>
      </c>
      <c r="E167" s="113" t="s">
        <v>581</v>
      </c>
      <c r="F167" s="114">
        <v>36.5</v>
      </c>
      <c r="G167" s="115"/>
      <c r="H167" s="115">
        <v>15.85</v>
      </c>
      <c r="I167" s="115">
        <v>60</v>
      </c>
      <c r="J167" s="134" t="s">
        <v>652</v>
      </c>
      <c r="K167" s="130">
        <f t="shared" si="61"/>
        <v>-20.65</v>
      </c>
      <c r="L167" s="164">
        <f t="shared" si="62"/>
        <v>-0.5657534246575342</v>
      </c>
      <c r="M167" s="132" t="s">
        <v>621</v>
      </c>
      <c r="N167" s="165">
        <v>43627</v>
      </c>
      <c r="O167" s="54"/>
      <c r="P167" s="13"/>
      <c r="Q167" s="13"/>
      <c r="R167" s="14"/>
      <c r="S167" s="13"/>
      <c r="T167" s="13"/>
      <c r="U167" s="13"/>
      <c r="V167" s="13"/>
      <c r="W167" s="13"/>
      <c r="X167" s="13"/>
      <c r="Y167" s="13"/>
      <c r="Z167" s="13"/>
    </row>
    <row r="168" spans="1:26">
      <c r="A168" s="194">
        <v>52</v>
      </c>
      <c r="B168" s="102">
        <v>42472</v>
      </c>
      <c r="C168" s="102"/>
      <c r="D168" s="103" t="s">
        <v>653</v>
      </c>
      <c r="E168" s="104" t="s">
        <v>581</v>
      </c>
      <c r="F168" s="105">
        <v>93</v>
      </c>
      <c r="G168" s="104"/>
      <c r="H168" s="104">
        <v>149</v>
      </c>
      <c r="I168" s="122">
        <v>140</v>
      </c>
      <c r="J168" s="137" t="s">
        <v>654</v>
      </c>
      <c r="K168" s="124">
        <f t="shared" si="61"/>
        <v>56</v>
      </c>
      <c r="L168" s="125">
        <f t="shared" si="62"/>
        <v>0.60215053763440862</v>
      </c>
      <c r="M168" s="126" t="s">
        <v>557</v>
      </c>
      <c r="N168" s="127">
        <v>42740</v>
      </c>
      <c r="O168" s="54"/>
      <c r="P168" s="13"/>
      <c r="Q168" s="13"/>
      <c r="R168" s="14"/>
      <c r="S168" s="13"/>
      <c r="T168" s="13"/>
      <c r="U168" s="13"/>
      <c r="V168" s="13"/>
      <c r="W168" s="13"/>
      <c r="X168" s="13"/>
      <c r="Y168" s="13"/>
      <c r="Z168" s="13"/>
    </row>
    <row r="169" spans="1:26">
      <c r="A169" s="194">
        <v>53</v>
      </c>
      <c r="B169" s="102">
        <v>42472</v>
      </c>
      <c r="C169" s="102"/>
      <c r="D169" s="103" t="s">
        <v>655</v>
      </c>
      <c r="E169" s="104" t="s">
        <v>581</v>
      </c>
      <c r="F169" s="105">
        <v>130</v>
      </c>
      <c r="G169" s="104"/>
      <c r="H169" s="104">
        <v>150</v>
      </c>
      <c r="I169" s="122" t="s">
        <v>656</v>
      </c>
      <c r="J169" s="123" t="s">
        <v>640</v>
      </c>
      <c r="K169" s="124">
        <f t="shared" si="61"/>
        <v>20</v>
      </c>
      <c r="L169" s="125">
        <f t="shared" si="62"/>
        <v>0.15384615384615385</v>
      </c>
      <c r="M169" s="126" t="s">
        <v>557</v>
      </c>
      <c r="N169" s="127">
        <v>42564</v>
      </c>
      <c r="O169" s="54"/>
      <c r="P169" s="13"/>
      <c r="Q169" s="13"/>
      <c r="R169" s="14"/>
      <c r="S169" s="13"/>
      <c r="T169" s="13"/>
      <c r="U169" s="13"/>
      <c r="V169" s="13"/>
      <c r="W169" s="13"/>
      <c r="X169" s="13"/>
      <c r="Y169" s="13"/>
      <c r="Z169" s="13"/>
    </row>
    <row r="170" spans="1:26">
      <c r="A170" s="194">
        <v>54</v>
      </c>
      <c r="B170" s="102">
        <v>42473</v>
      </c>
      <c r="C170" s="102"/>
      <c r="D170" s="103" t="s">
        <v>345</v>
      </c>
      <c r="E170" s="104" t="s">
        <v>581</v>
      </c>
      <c r="F170" s="105">
        <v>196</v>
      </c>
      <c r="G170" s="104"/>
      <c r="H170" s="104">
        <v>299</v>
      </c>
      <c r="I170" s="122">
        <v>299</v>
      </c>
      <c r="J170" s="123" t="s">
        <v>640</v>
      </c>
      <c r="K170" s="124">
        <v>103</v>
      </c>
      <c r="L170" s="125">
        <v>0.52551020408163296</v>
      </c>
      <c r="M170" s="126" t="s">
        <v>557</v>
      </c>
      <c r="N170" s="127">
        <v>42620</v>
      </c>
      <c r="O170" s="54"/>
      <c r="P170" s="13"/>
      <c r="Q170" s="13"/>
      <c r="R170" s="14"/>
      <c r="S170" s="13"/>
      <c r="T170" s="13"/>
      <c r="U170" s="13"/>
      <c r="V170" s="13"/>
      <c r="W170" s="13"/>
      <c r="X170" s="13"/>
      <c r="Y170" s="13"/>
      <c r="Z170" s="13"/>
    </row>
    <row r="171" spans="1:26">
      <c r="A171" s="194">
        <v>55</v>
      </c>
      <c r="B171" s="102">
        <v>42473</v>
      </c>
      <c r="C171" s="102"/>
      <c r="D171" s="103" t="s">
        <v>714</v>
      </c>
      <c r="E171" s="104" t="s">
        <v>581</v>
      </c>
      <c r="F171" s="105">
        <v>88</v>
      </c>
      <c r="G171" s="104"/>
      <c r="H171" s="104">
        <v>103</v>
      </c>
      <c r="I171" s="122">
        <v>103</v>
      </c>
      <c r="J171" s="123" t="s">
        <v>640</v>
      </c>
      <c r="K171" s="124">
        <v>15</v>
      </c>
      <c r="L171" s="125">
        <v>0.170454545454545</v>
      </c>
      <c r="M171" s="126" t="s">
        <v>557</v>
      </c>
      <c r="N171" s="127">
        <v>42530</v>
      </c>
      <c r="O171" s="54"/>
      <c r="P171" s="13"/>
      <c r="Q171" s="13"/>
      <c r="R171" s="14"/>
      <c r="S171" s="13"/>
      <c r="T171" s="13"/>
      <c r="U171" s="13"/>
      <c r="V171" s="13"/>
      <c r="W171" s="13"/>
      <c r="X171" s="13"/>
      <c r="Y171" s="13"/>
      <c r="Z171" s="13"/>
    </row>
    <row r="172" spans="1:26">
      <c r="A172" s="194">
        <v>56</v>
      </c>
      <c r="B172" s="102">
        <v>42492</v>
      </c>
      <c r="C172" s="102"/>
      <c r="D172" s="103" t="s">
        <v>657</v>
      </c>
      <c r="E172" s="104" t="s">
        <v>581</v>
      </c>
      <c r="F172" s="105">
        <v>127.5</v>
      </c>
      <c r="G172" s="104"/>
      <c r="H172" s="104">
        <v>148</v>
      </c>
      <c r="I172" s="122" t="s">
        <v>658</v>
      </c>
      <c r="J172" s="123" t="s">
        <v>640</v>
      </c>
      <c r="K172" s="124">
        <f>H172-F172</f>
        <v>20.5</v>
      </c>
      <c r="L172" s="125">
        <f>K172/F172</f>
        <v>0.16078431372549021</v>
      </c>
      <c r="M172" s="126" t="s">
        <v>557</v>
      </c>
      <c r="N172" s="127">
        <v>42564</v>
      </c>
      <c r="O172" s="54"/>
      <c r="P172" s="13"/>
      <c r="Q172" s="13"/>
      <c r="R172" s="14"/>
      <c r="S172" s="13"/>
      <c r="T172" s="13"/>
      <c r="U172" s="13"/>
      <c r="V172" s="13"/>
      <c r="W172" s="13"/>
      <c r="X172" s="13"/>
      <c r="Y172" s="13"/>
      <c r="Z172" s="13"/>
    </row>
    <row r="173" spans="1:26">
      <c r="A173" s="194">
        <v>57</v>
      </c>
      <c r="B173" s="102">
        <v>42493</v>
      </c>
      <c r="C173" s="102"/>
      <c r="D173" s="103" t="s">
        <v>659</v>
      </c>
      <c r="E173" s="104" t="s">
        <v>581</v>
      </c>
      <c r="F173" s="105">
        <v>675</v>
      </c>
      <c r="G173" s="104"/>
      <c r="H173" s="104">
        <v>815</v>
      </c>
      <c r="I173" s="122" t="s">
        <v>660</v>
      </c>
      <c r="J173" s="123" t="s">
        <v>640</v>
      </c>
      <c r="K173" s="124">
        <f>H173-F173</f>
        <v>140</v>
      </c>
      <c r="L173" s="125">
        <f>K173/F173</f>
        <v>0.2074074074074074</v>
      </c>
      <c r="M173" s="126" t="s">
        <v>557</v>
      </c>
      <c r="N173" s="127">
        <v>43154</v>
      </c>
      <c r="O173" s="54"/>
      <c r="P173" s="13"/>
      <c r="Q173" s="13"/>
      <c r="R173" s="14"/>
      <c r="S173" s="13"/>
      <c r="T173" s="13"/>
      <c r="U173" s="13"/>
      <c r="V173" s="13"/>
      <c r="W173" s="13"/>
      <c r="X173" s="13"/>
      <c r="Y173" s="13"/>
      <c r="Z173" s="13"/>
    </row>
    <row r="174" spans="1:26">
      <c r="A174" s="195">
        <v>58</v>
      </c>
      <c r="B174" s="106">
        <v>42522</v>
      </c>
      <c r="C174" s="106"/>
      <c r="D174" s="107" t="s">
        <v>715</v>
      </c>
      <c r="E174" s="108" t="s">
        <v>581</v>
      </c>
      <c r="F174" s="109">
        <v>500</v>
      </c>
      <c r="G174" s="109"/>
      <c r="H174" s="110">
        <v>232.5</v>
      </c>
      <c r="I174" s="128" t="s">
        <v>716</v>
      </c>
      <c r="J174" s="129" t="s">
        <v>717</v>
      </c>
      <c r="K174" s="130">
        <f>H174-F174</f>
        <v>-267.5</v>
      </c>
      <c r="L174" s="131">
        <f>K174/F174</f>
        <v>-0.53500000000000003</v>
      </c>
      <c r="M174" s="132" t="s">
        <v>621</v>
      </c>
      <c r="N174" s="133">
        <v>43735</v>
      </c>
      <c r="O174" s="54"/>
      <c r="P174" s="13"/>
      <c r="Q174" s="13"/>
      <c r="R174" s="14"/>
      <c r="S174" s="13"/>
      <c r="T174" s="13"/>
      <c r="U174" s="13"/>
      <c r="V174" s="13"/>
      <c r="W174" s="13"/>
      <c r="X174" s="13"/>
      <c r="Y174" s="13"/>
      <c r="Z174" s="13"/>
    </row>
    <row r="175" spans="1:26">
      <c r="A175" s="194">
        <v>59</v>
      </c>
      <c r="B175" s="102">
        <v>42527</v>
      </c>
      <c r="C175" s="102"/>
      <c r="D175" s="103" t="s">
        <v>661</v>
      </c>
      <c r="E175" s="104" t="s">
        <v>581</v>
      </c>
      <c r="F175" s="105">
        <v>110</v>
      </c>
      <c r="G175" s="104"/>
      <c r="H175" s="104">
        <v>126.5</v>
      </c>
      <c r="I175" s="122">
        <v>125</v>
      </c>
      <c r="J175" s="123" t="s">
        <v>590</v>
      </c>
      <c r="K175" s="124">
        <f>H175-F175</f>
        <v>16.5</v>
      </c>
      <c r="L175" s="125">
        <f>K175/F175</f>
        <v>0.15</v>
      </c>
      <c r="M175" s="126" t="s">
        <v>557</v>
      </c>
      <c r="N175" s="127">
        <v>42552</v>
      </c>
      <c r="O175" s="54"/>
      <c r="P175" s="13"/>
      <c r="Q175" s="13"/>
      <c r="R175" s="14"/>
      <c r="S175" s="13"/>
      <c r="T175" s="13"/>
      <c r="U175" s="13"/>
      <c r="V175" s="13"/>
      <c r="W175" s="13"/>
      <c r="X175" s="13"/>
      <c r="Y175" s="13"/>
      <c r="Z175" s="13"/>
    </row>
    <row r="176" spans="1:26">
      <c r="A176" s="194">
        <v>60</v>
      </c>
      <c r="B176" s="102">
        <v>42538</v>
      </c>
      <c r="C176" s="102"/>
      <c r="D176" s="103" t="s">
        <v>662</v>
      </c>
      <c r="E176" s="104" t="s">
        <v>581</v>
      </c>
      <c r="F176" s="105">
        <v>44</v>
      </c>
      <c r="G176" s="104"/>
      <c r="H176" s="104">
        <v>69.5</v>
      </c>
      <c r="I176" s="122">
        <v>69.5</v>
      </c>
      <c r="J176" s="123" t="s">
        <v>663</v>
      </c>
      <c r="K176" s="124">
        <f>H176-F176</f>
        <v>25.5</v>
      </c>
      <c r="L176" s="125">
        <f>K176/F176</f>
        <v>0.57954545454545459</v>
      </c>
      <c r="M176" s="126" t="s">
        <v>557</v>
      </c>
      <c r="N176" s="127">
        <v>42977</v>
      </c>
      <c r="O176" s="54"/>
      <c r="P176" s="13"/>
      <c r="Q176" s="13"/>
      <c r="R176" s="14"/>
      <c r="S176" s="13"/>
      <c r="T176" s="13"/>
      <c r="U176" s="13"/>
      <c r="V176" s="13"/>
      <c r="W176" s="13"/>
      <c r="X176" s="13"/>
      <c r="Y176" s="13"/>
      <c r="Z176" s="13"/>
    </row>
    <row r="177" spans="1:26">
      <c r="A177" s="194">
        <v>61</v>
      </c>
      <c r="B177" s="102">
        <v>42549</v>
      </c>
      <c r="C177" s="102"/>
      <c r="D177" s="144" t="s">
        <v>718</v>
      </c>
      <c r="E177" s="104" t="s">
        <v>581</v>
      </c>
      <c r="F177" s="105">
        <v>262.5</v>
      </c>
      <c r="G177" s="104"/>
      <c r="H177" s="104">
        <v>340</v>
      </c>
      <c r="I177" s="122">
        <v>333</v>
      </c>
      <c r="J177" s="123" t="s">
        <v>719</v>
      </c>
      <c r="K177" s="124">
        <v>77.5</v>
      </c>
      <c r="L177" s="125">
        <v>0.29523809523809502</v>
      </c>
      <c r="M177" s="126" t="s">
        <v>557</v>
      </c>
      <c r="N177" s="127">
        <v>43017</v>
      </c>
      <c r="O177" s="54"/>
      <c r="P177" s="13"/>
      <c r="Q177" s="13"/>
      <c r="R177" s="14"/>
      <c r="S177" s="13"/>
      <c r="T177" s="13"/>
      <c r="U177" s="13"/>
      <c r="V177" s="13"/>
      <c r="W177" s="13"/>
      <c r="X177" s="13"/>
      <c r="Y177" s="13"/>
      <c r="Z177" s="13"/>
    </row>
    <row r="178" spans="1:26">
      <c r="A178" s="194">
        <v>62</v>
      </c>
      <c r="B178" s="102">
        <v>42549</v>
      </c>
      <c r="C178" s="102"/>
      <c r="D178" s="144" t="s">
        <v>720</v>
      </c>
      <c r="E178" s="104" t="s">
        <v>581</v>
      </c>
      <c r="F178" s="105">
        <v>840</v>
      </c>
      <c r="G178" s="104"/>
      <c r="H178" s="104">
        <v>1230</v>
      </c>
      <c r="I178" s="122">
        <v>1230</v>
      </c>
      <c r="J178" s="123" t="s">
        <v>640</v>
      </c>
      <c r="K178" s="124">
        <v>390</v>
      </c>
      <c r="L178" s="125">
        <v>0.46428571428571402</v>
      </c>
      <c r="M178" s="126" t="s">
        <v>557</v>
      </c>
      <c r="N178" s="127">
        <v>42649</v>
      </c>
      <c r="O178" s="54"/>
      <c r="P178" s="13"/>
      <c r="Q178" s="13"/>
      <c r="R178" s="14"/>
      <c r="S178" s="13"/>
      <c r="T178" s="13"/>
      <c r="U178" s="13"/>
      <c r="V178" s="13"/>
      <c r="W178" s="13"/>
      <c r="X178" s="13"/>
      <c r="Y178" s="13"/>
      <c r="Z178" s="13"/>
    </row>
    <row r="179" spans="1:26">
      <c r="A179" s="342">
        <v>63</v>
      </c>
      <c r="B179" s="139">
        <v>42556</v>
      </c>
      <c r="C179" s="139"/>
      <c r="D179" s="140" t="s">
        <v>664</v>
      </c>
      <c r="E179" s="141" t="s">
        <v>581</v>
      </c>
      <c r="F179" s="142">
        <v>395</v>
      </c>
      <c r="G179" s="143"/>
      <c r="H179" s="143">
        <f>(468.5+342.5)/2</f>
        <v>405.5</v>
      </c>
      <c r="I179" s="143">
        <v>510</v>
      </c>
      <c r="J179" s="166" t="s">
        <v>665</v>
      </c>
      <c r="K179" s="167">
        <f t="shared" ref="K179:K185" si="63">H179-F179</f>
        <v>10.5</v>
      </c>
      <c r="L179" s="168">
        <f t="shared" ref="L179:L185" si="64">K179/F179</f>
        <v>2.6582278481012658E-2</v>
      </c>
      <c r="M179" s="169" t="s">
        <v>666</v>
      </c>
      <c r="N179" s="170">
        <v>43606</v>
      </c>
      <c r="O179" s="54"/>
      <c r="P179" s="13"/>
      <c r="Q179" s="13"/>
      <c r="R179" s="14"/>
      <c r="S179" s="13"/>
      <c r="T179" s="13"/>
      <c r="U179" s="13"/>
      <c r="V179" s="13"/>
      <c r="W179" s="13"/>
      <c r="X179" s="13"/>
      <c r="Y179" s="13"/>
      <c r="Z179" s="13"/>
    </row>
    <row r="180" spans="1:26">
      <c r="A180" s="195">
        <v>64</v>
      </c>
      <c r="B180" s="106">
        <v>42584</v>
      </c>
      <c r="C180" s="106"/>
      <c r="D180" s="107" t="s">
        <v>667</v>
      </c>
      <c r="E180" s="108" t="s">
        <v>558</v>
      </c>
      <c r="F180" s="109">
        <f>169.5-12.8</f>
        <v>156.69999999999999</v>
      </c>
      <c r="G180" s="109"/>
      <c r="H180" s="110">
        <v>77</v>
      </c>
      <c r="I180" s="128" t="s">
        <v>668</v>
      </c>
      <c r="J180" s="361" t="s">
        <v>797</v>
      </c>
      <c r="K180" s="130">
        <f t="shared" si="63"/>
        <v>-79.699999999999989</v>
      </c>
      <c r="L180" s="131">
        <f t="shared" si="64"/>
        <v>-0.50861518825781749</v>
      </c>
      <c r="M180" s="132" t="s">
        <v>621</v>
      </c>
      <c r="N180" s="133">
        <v>43522</v>
      </c>
      <c r="O180" s="54"/>
      <c r="P180" s="13"/>
      <c r="Q180" s="13"/>
      <c r="R180" s="14"/>
      <c r="S180" s="13"/>
      <c r="T180" s="13"/>
      <c r="U180" s="13"/>
      <c r="V180" s="13"/>
      <c r="W180" s="13"/>
      <c r="X180" s="13"/>
      <c r="Y180" s="13"/>
      <c r="Z180" s="13"/>
    </row>
    <row r="181" spans="1:26">
      <c r="A181" s="195">
        <v>65</v>
      </c>
      <c r="B181" s="106">
        <v>42586</v>
      </c>
      <c r="C181" s="106"/>
      <c r="D181" s="107" t="s">
        <v>669</v>
      </c>
      <c r="E181" s="108" t="s">
        <v>581</v>
      </c>
      <c r="F181" s="109">
        <v>400</v>
      </c>
      <c r="G181" s="109"/>
      <c r="H181" s="110">
        <v>305</v>
      </c>
      <c r="I181" s="128">
        <v>475</v>
      </c>
      <c r="J181" s="129" t="s">
        <v>670</v>
      </c>
      <c r="K181" s="130">
        <f t="shared" si="63"/>
        <v>-95</v>
      </c>
      <c r="L181" s="131">
        <f t="shared" si="64"/>
        <v>-0.23749999999999999</v>
      </c>
      <c r="M181" s="132" t="s">
        <v>621</v>
      </c>
      <c r="N181" s="133">
        <v>43606</v>
      </c>
      <c r="O181" s="54"/>
      <c r="P181" s="13"/>
      <c r="Q181" s="13"/>
      <c r="R181" s="14"/>
      <c r="S181" s="13"/>
      <c r="T181" s="13"/>
      <c r="U181" s="13"/>
      <c r="V181" s="13"/>
      <c r="W181" s="13"/>
      <c r="X181" s="13"/>
      <c r="Y181" s="13"/>
      <c r="Z181" s="13"/>
    </row>
    <row r="182" spans="1:26">
      <c r="A182" s="194">
        <v>66</v>
      </c>
      <c r="B182" s="102">
        <v>42593</v>
      </c>
      <c r="C182" s="102"/>
      <c r="D182" s="103" t="s">
        <v>671</v>
      </c>
      <c r="E182" s="104" t="s">
        <v>581</v>
      </c>
      <c r="F182" s="105">
        <v>86.5</v>
      </c>
      <c r="G182" s="104"/>
      <c r="H182" s="104">
        <v>130</v>
      </c>
      <c r="I182" s="122">
        <v>130</v>
      </c>
      <c r="J182" s="137" t="s">
        <v>672</v>
      </c>
      <c r="K182" s="124">
        <f t="shared" si="63"/>
        <v>43.5</v>
      </c>
      <c r="L182" s="125">
        <f t="shared" si="64"/>
        <v>0.50289017341040465</v>
      </c>
      <c r="M182" s="126" t="s">
        <v>557</v>
      </c>
      <c r="N182" s="127">
        <v>43091</v>
      </c>
      <c r="O182" s="54"/>
      <c r="P182" s="13"/>
      <c r="Q182" s="13"/>
      <c r="R182" s="14"/>
      <c r="S182" s="13"/>
      <c r="T182" s="13"/>
      <c r="U182" s="13"/>
      <c r="V182" s="13"/>
      <c r="W182" s="13"/>
      <c r="X182" s="13"/>
      <c r="Y182" s="13"/>
      <c r="Z182" s="13"/>
    </row>
    <row r="183" spans="1:26">
      <c r="A183" s="195">
        <v>67</v>
      </c>
      <c r="B183" s="106">
        <v>42600</v>
      </c>
      <c r="C183" s="106"/>
      <c r="D183" s="107" t="s">
        <v>368</v>
      </c>
      <c r="E183" s="108" t="s">
        <v>581</v>
      </c>
      <c r="F183" s="109">
        <v>133.5</v>
      </c>
      <c r="G183" s="109"/>
      <c r="H183" s="110">
        <v>126.5</v>
      </c>
      <c r="I183" s="128">
        <v>178</v>
      </c>
      <c r="J183" s="129" t="s">
        <v>673</v>
      </c>
      <c r="K183" s="130">
        <f t="shared" si="63"/>
        <v>-7</v>
      </c>
      <c r="L183" s="131">
        <f t="shared" si="64"/>
        <v>-5.2434456928838954E-2</v>
      </c>
      <c r="M183" s="132" t="s">
        <v>621</v>
      </c>
      <c r="N183" s="133">
        <v>42615</v>
      </c>
      <c r="O183" s="54"/>
      <c r="P183" s="13"/>
      <c r="Q183" s="13"/>
      <c r="R183" s="14"/>
      <c r="S183" s="13"/>
      <c r="T183" s="13"/>
      <c r="U183" s="13"/>
      <c r="V183" s="13"/>
      <c r="W183" s="13"/>
      <c r="X183" s="13"/>
      <c r="Y183" s="13"/>
      <c r="Z183" s="13"/>
    </row>
    <row r="184" spans="1:26">
      <c r="A184" s="194">
        <v>68</v>
      </c>
      <c r="B184" s="102">
        <v>42613</v>
      </c>
      <c r="C184" s="102"/>
      <c r="D184" s="103" t="s">
        <v>674</v>
      </c>
      <c r="E184" s="104" t="s">
        <v>581</v>
      </c>
      <c r="F184" s="105">
        <v>560</v>
      </c>
      <c r="G184" s="104"/>
      <c r="H184" s="104">
        <v>725</v>
      </c>
      <c r="I184" s="122">
        <v>725</v>
      </c>
      <c r="J184" s="123" t="s">
        <v>583</v>
      </c>
      <c r="K184" s="124">
        <f t="shared" si="63"/>
        <v>165</v>
      </c>
      <c r="L184" s="125">
        <f t="shared" si="64"/>
        <v>0.29464285714285715</v>
      </c>
      <c r="M184" s="126" t="s">
        <v>557</v>
      </c>
      <c r="N184" s="127">
        <v>42456</v>
      </c>
      <c r="O184" s="54"/>
      <c r="P184" s="13"/>
      <c r="Q184" s="13"/>
      <c r="R184" s="14"/>
      <c r="S184" s="13"/>
      <c r="T184" s="13"/>
      <c r="U184" s="13"/>
      <c r="V184" s="13"/>
      <c r="W184" s="13"/>
      <c r="X184" s="13"/>
      <c r="Y184" s="13"/>
      <c r="Z184" s="13"/>
    </row>
    <row r="185" spans="1:26">
      <c r="A185" s="194">
        <v>69</v>
      </c>
      <c r="B185" s="102">
        <v>42614</v>
      </c>
      <c r="C185" s="102"/>
      <c r="D185" s="103" t="s">
        <v>675</v>
      </c>
      <c r="E185" s="104" t="s">
        <v>581</v>
      </c>
      <c r="F185" s="105">
        <v>160.5</v>
      </c>
      <c r="G185" s="104"/>
      <c r="H185" s="104">
        <v>210</v>
      </c>
      <c r="I185" s="122">
        <v>210</v>
      </c>
      <c r="J185" s="123" t="s">
        <v>583</v>
      </c>
      <c r="K185" s="124">
        <f t="shared" si="63"/>
        <v>49.5</v>
      </c>
      <c r="L185" s="125">
        <f t="shared" si="64"/>
        <v>0.30841121495327101</v>
      </c>
      <c r="M185" s="126" t="s">
        <v>557</v>
      </c>
      <c r="N185" s="127">
        <v>42871</v>
      </c>
      <c r="O185" s="54"/>
      <c r="P185" s="13"/>
      <c r="Q185" s="13"/>
      <c r="R185" s="14"/>
      <c r="S185" s="13"/>
      <c r="T185" s="13"/>
      <c r="U185" s="13"/>
      <c r="V185" s="13"/>
      <c r="W185" s="13"/>
      <c r="X185" s="13"/>
      <c r="Y185" s="13"/>
      <c r="Z185" s="13"/>
    </row>
    <row r="186" spans="1:26">
      <c r="A186" s="194">
        <v>70</v>
      </c>
      <c r="B186" s="102">
        <v>42646</v>
      </c>
      <c r="C186" s="102"/>
      <c r="D186" s="144" t="s">
        <v>391</v>
      </c>
      <c r="E186" s="104" t="s">
        <v>581</v>
      </c>
      <c r="F186" s="105">
        <v>430</v>
      </c>
      <c r="G186" s="104"/>
      <c r="H186" s="104">
        <v>596</v>
      </c>
      <c r="I186" s="122">
        <v>575</v>
      </c>
      <c r="J186" s="123" t="s">
        <v>721</v>
      </c>
      <c r="K186" s="124">
        <v>166</v>
      </c>
      <c r="L186" s="125">
        <v>0.38604651162790699</v>
      </c>
      <c r="M186" s="126" t="s">
        <v>557</v>
      </c>
      <c r="N186" s="127">
        <v>42769</v>
      </c>
      <c r="O186" s="54"/>
      <c r="P186" s="13"/>
      <c r="Q186" s="13"/>
      <c r="R186" s="14"/>
      <c r="S186" s="13"/>
      <c r="T186" s="13"/>
      <c r="U186" s="13"/>
      <c r="V186" s="13"/>
      <c r="W186" s="13"/>
      <c r="X186" s="13"/>
      <c r="Y186" s="13"/>
      <c r="Z186" s="13"/>
    </row>
    <row r="187" spans="1:26">
      <c r="A187" s="194">
        <v>71</v>
      </c>
      <c r="B187" s="102">
        <v>42657</v>
      </c>
      <c r="C187" s="102"/>
      <c r="D187" s="103" t="s">
        <v>676</v>
      </c>
      <c r="E187" s="104" t="s">
        <v>581</v>
      </c>
      <c r="F187" s="105">
        <v>280</v>
      </c>
      <c r="G187" s="104"/>
      <c r="H187" s="104">
        <v>345</v>
      </c>
      <c r="I187" s="122">
        <v>345</v>
      </c>
      <c r="J187" s="123" t="s">
        <v>583</v>
      </c>
      <c r="K187" s="124">
        <f t="shared" ref="K187:K192" si="65">H187-F187</f>
        <v>65</v>
      </c>
      <c r="L187" s="125">
        <f>K187/F187</f>
        <v>0.23214285714285715</v>
      </c>
      <c r="M187" s="126" t="s">
        <v>557</v>
      </c>
      <c r="N187" s="127">
        <v>42814</v>
      </c>
      <c r="O187" s="54"/>
      <c r="P187" s="13"/>
      <c r="Q187" s="13"/>
      <c r="R187" s="14"/>
      <c r="S187" s="13"/>
      <c r="T187" s="13"/>
      <c r="U187" s="13"/>
      <c r="V187" s="13"/>
      <c r="W187" s="13"/>
      <c r="X187" s="13"/>
      <c r="Y187" s="13"/>
      <c r="Z187" s="13"/>
    </row>
    <row r="188" spans="1:26">
      <c r="A188" s="194">
        <v>72</v>
      </c>
      <c r="B188" s="102">
        <v>42657</v>
      </c>
      <c r="C188" s="102"/>
      <c r="D188" s="103" t="s">
        <v>677</v>
      </c>
      <c r="E188" s="104" t="s">
        <v>581</v>
      </c>
      <c r="F188" s="105">
        <v>245</v>
      </c>
      <c r="G188" s="104"/>
      <c r="H188" s="104">
        <v>325.5</v>
      </c>
      <c r="I188" s="122">
        <v>330</v>
      </c>
      <c r="J188" s="123" t="s">
        <v>678</v>
      </c>
      <c r="K188" s="124">
        <f t="shared" si="65"/>
        <v>80.5</v>
      </c>
      <c r="L188" s="125">
        <f>K188/F188</f>
        <v>0.32857142857142857</v>
      </c>
      <c r="M188" s="126" t="s">
        <v>557</v>
      </c>
      <c r="N188" s="127">
        <v>42769</v>
      </c>
      <c r="O188" s="54"/>
      <c r="P188" s="13"/>
      <c r="Q188" s="13"/>
      <c r="R188" s="14"/>
      <c r="S188" s="13"/>
      <c r="T188" s="13"/>
      <c r="U188" s="13"/>
      <c r="V188" s="13"/>
      <c r="W188" s="13"/>
      <c r="X188" s="13"/>
      <c r="Y188" s="13"/>
      <c r="Z188" s="13"/>
    </row>
    <row r="189" spans="1:26">
      <c r="A189" s="194">
        <v>73</v>
      </c>
      <c r="B189" s="102">
        <v>42660</v>
      </c>
      <c r="C189" s="102"/>
      <c r="D189" s="103" t="s">
        <v>341</v>
      </c>
      <c r="E189" s="104" t="s">
        <v>581</v>
      </c>
      <c r="F189" s="105">
        <v>125</v>
      </c>
      <c r="G189" s="104"/>
      <c r="H189" s="104">
        <v>160</v>
      </c>
      <c r="I189" s="122">
        <v>160</v>
      </c>
      <c r="J189" s="123" t="s">
        <v>640</v>
      </c>
      <c r="K189" s="124">
        <f t="shared" si="65"/>
        <v>35</v>
      </c>
      <c r="L189" s="125">
        <v>0.28000000000000003</v>
      </c>
      <c r="M189" s="126" t="s">
        <v>557</v>
      </c>
      <c r="N189" s="127">
        <v>42803</v>
      </c>
      <c r="O189" s="54"/>
      <c r="P189" s="13"/>
      <c r="Q189" s="13"/>
      <c r="R189" s="14"/>
      <c r="S189" s="13"/>
      <c r="T189" s="13"/>
      <c r="U189" s="13"/>
      <c r="V189" s="13"/>
      <c r="W189" s="13"/>
      <c r="X189" s="13"/>
      <c r="Y189" s="13"/>
      <c r="Z189" s="13"/>
    </row>
    <row r="190" spans="1:26">
      <c r="A190" s="194">
        <v>74</v>
      </c>
      <c r="B190" s="102">
        <v>42660</v>
      </c>
      <c r="C190" s="102"/>
      <c r="D190" s="103" t="s">
        <v>456</v>
      </c>
      <c r="E190" s="104" t="s">
        <v>581</v>
      </c>
      <c r="F190" s="105">
        <v>114</v>
      </c>
      <c r="G190" s="104"/>
      <c r="H190" s="104">
        <v>145</v>
      </c>
      <c r="I190" s="122">
        <v>145</v>
      </c>
      <c r="J190" s="123" t="s">
        <v>640</v>
      </c>
      <c r="K190" s="124">
        <f t="shared" si="65"/>
        <v>31</v>
      </c>
      <c r="L190" s="125">
        <f>K190/F190</f>
        <v>0.27192982456140352</v>
      </c>
      <c r="M190" s="126" t="s">
        <v>557</v>
      </c>
      <c r="N190" s="127">
        <v>42859</v>
      </c>
      <c r="O190" s="54"/>
      <c r="P190" s="13"/>
      <c r="Q190" s="13"/>
      <c r="R190" s="14"/>
      <c r="S190" s="13"/>
      <c r="T190" s="13"/>
      <c r="U190" s="13"/>
      <c r="V190" s="13"/>
      <c r="W190" s="13"/>
      <c r="X190" s="13"/>
      <c r="Y190" s="13"/>
      <c r="Z190" s="13"/>
    </row>
    <row r="191" spans="1:26">
      <c r="A191" s="194">
        <v>75</v>
      </c>
      <c r="B191" s="102">
        <v>42660</v>
      </c>
      <c r="C191" s="102"/>
      <c r="D191" s="103" t="s">
        <v>679</v>
      </c>
      <c r="E191" s="104" t="s">
        <v>581</v>
      </c>
      <c r="F191" s="105">
        <v>212</v>
      </c>
      <c r="G191" s="104"/>
      <c r="H191" s="104">
        <v>280</v>
      </c>
      <c r="I191" s="122">
        <v>276</v>
      </c>
      <c r="J191" s="123" t="s">
        <v>680</v>
      </c>
      <c r="K191" s="124">
        <f t="shared" si="65"/>
        <v>68</v>
      </c>
      <c r="L191" s="125">
        <f>K191/F191</f>
        <v>0.32075471698113206</v>
      </c>
      <c r="M191" s="126" t="s">
        <v>557</v>
      </c>
      <c r="N191" s="127">
        <v>42858</v>
      </c>
      <c r="O191" s="54"/>
      <c r="P191" s="13"/>
      <c r="Q191" s="13"/>
      <c r="R191" s="14"/>
      <c r="S191" s="13"/>
      <c r="T191" s="13"/>
      <c r="U191" s="13"/>
      <c r="V191" s="13"/>
      <c r="W191" s="13"/>
      <c r="X191" s="13"/>
      <c r="Y191" s="13"/>
      <c r="Z191" s="13"/>
    </row>
    <row r="192" spans="1:26">
      <c r="A192" s="194">
        <v>76</v>
      </c>
      <c r="B192" s="102">
        <v>42678</v>
      </c>
      <c r="C192" s="102"/>
      <c r="D192" s="103" t="s">
        <v>149</v>
      </c>
      <c r="E192" s="104" t="s">
        <v>581</v>
      </c>
      <c r="F192" s="105">
        <v>155</v>
      </c>
      <c r="G192" s="104"/>
      <c r="H192" s="104">
        <v>210</v>
      </c>
      <c r="I192" s="122">
        <v>210</v>
      </c>
      <c r="J192" s="123" t="s">
        <v>681</v>
      </c>
      <c r="K192" s="124">
        <f t="shared" si="65"/>
        <v>55</v>
      </c>
      <c r="L192" s="125">
        <f>K192/F192</f>
        <v>0.35483870967741937</v>
      </c>
      <c r="M192" s="126" t="s">
        <v>557</v>
      </c>
      <c r="N192" s="127">
        <v>42944</v>
      </c>
      <c r="O192" s="54"/>
      <c r="P192" s="13"/>
      <c r="Q192" s="13"/>
      <c r="R192" s="14"/>
      <c r="S192" s="13"/>
      <c r="T192" s="13"/>
      <c r="U192" s="13"/>
      <c r="V192" s="13"/>
      <c r="W192" s="13"/>
      <c r="X192" s="13"/>
      <c r="Y192" s="13"/>
      <c r="Z192" s="13"/>
    </row>
    <row r="193" spans="1:26">
      <c r="A193" s="195">
        <v>77</v>
      </c>
      <c r="B193" s="106">
        <v>42710</v>
      </c>
      <c r="C193" s="106"/>
      <c r="D193" s="107" t="s">
        <v>722</v>
      </c>
      <c r="E193" s="108" t="s">
        <v>581</v>
      </c>
      <c r="F193" s="109">
        <v>150.5</v>
      </c>
      <c r="G193" s="109"/>
      <c r="H193" s="110">
        <v>72.5</v>
      </c>
      <c r="I193" s="128">
        <v>174</v>
      </c>
      <c r="J193" s="129" t="s">
        <v>723</v>
      </c>
      <c r="K193" s="130">
        <v>-78</v>
      </c>
      <c r="L193" s="131">
        <v>-0.51827242524916906</v>
      </c>
      <c r="M193" s="132" t="s">
        <v>621</v>
      </c>
      <c r="N193" s="133">
        <v>43333</v>
      </c>
      <c r="O193" s="54"/>
      <c r="P193" s="13"/>
      <c r="Q193" s="13"/>
      <c r="R193" s="14"/>
      <c r="S193" s="13"/>
      <c r="T193" s="13"/>
      <c r="U193" s="13"/>
      <c r="V193" s="13"/>
      <c r="W193" s="13"/>
      <c r="X193" s="13"/>
      <c r="Y193" s="13"/>
      <c r="Z193" s="13"/>
    </row>
    <row r="194" spans="1:26">
      <c r="A194" s="194">
        <v>78</v>
      </c>
      <c r="B194" s="102">
        <v>42712</v>
      </c>
      <c r="C194" s="102"/>
      <c r="D194" s="103" t="s">
        <v>123</v>
      </c>
      <c r="E194" s="104" t="s">
        <v>581</v>
      </c>
      <c r="F194" s="105">
        <v>380</v>
      </c>
      <c r="G194" s="104"/>
      <c r="H194" s="104">
        <v>478</v>
      </c>
      <c r="I194" s="122">
        <v>468</v>
      </c>
      <c r="J194" s="123" t="s">
        <v>640</v>
      </c>
      <c r="K194" s="124">
        <f>H194-F194</f>
        <v>98</v>
      </c>
      <c r="L194" s="125">
        <f>K194/F194</f>
        <v>0.25789473684210529</v>
      </c>
      <c r="M194" s="126" t="s">
        <v>557</v>
      </c>
      <c r="N194" s="127">
        <v>43025</v>
      </c>
      <c r="O194" s="54"/>
      <c r="P194" s="13"/>
      <c r="Q194" s="13"/>
      <c r="R194" s="14"/>
      <c r="S194" s="13"/>
      <c r="T194" s="13"/>
      <c r="U194" s="13"/>
      <c r="V194" s="13"/>
      <c r="W194" s="13"/>
      <c r="X194" s="13"/>
      <c r="Y194" s="13"/>
      <c r="Z194" s="13"/>
    </row>
    <row r="195" spans="1:26">
      <c r="A195" s="194">
        <v>79</v>
      </c>
      <c r="B195" s="102">
        <v>42734</v>
      </c>
      <c r="C195" s="102"/>
      <c r="D195" s="103" t="s">
        <v>245</v>
      </c>
      <c r="E195" s="104" t="s">
        <v>581</v>
      </c>
      <c r="F195" s="105">
        <v>305</v>
      </c>
      <c r="G195" s="104"/>
      <c r="H195" s="104">
        <v>375</v>
      </c>
      <c r="I195" s="122">
        <v>375</v>
      </c>
      <c r="J195" s="123" t="s">
        <v>640</v>
      </c>
      <c r="K195" s="124">
        <f>H195-F195</f>
        <v>70</v>
      </c>
      <c r="L195" s="125">
        <f>K195/F195</f>
        <v>0.22950819672131148</v>
      </c>
      <c r="M195" s="126" t="s">
        <v>557</v>
      </c>
      <c r="N195" s="127">
        <v>42768</v>
      </c>
      <c r="O195" s="54"/>
      <c r="P195" s="13"/>
      <c r="Q195" s="13"/>
      <c r="R195" s="14"/>
      <c r="S195" s="13"/>
      <c r="T195" s="13"/>
      <c r="U195" s="13"/>
      <c r="V195" s="13"/>
      <c r="W195" s="13"/>
      <c r="X195" s="13"/>
      <c r="Y195" s="13"/>
      <c r="Z195" s="13"/>
    </row>
    <row r="196" spans="1:26">
      <c r="A196" s="194">
        <v>80</v>
      </c>
      <c r="B196" s="102">
        <v>42739</v>
      </c>
      <c r="C196" s="102"/>
      <c r="D196" s="103" t="s">
        <v>343</v>
      </c>
      <c r="E196" s="104" t="s">
        <v>581</v>
      </c>
      <c r="F196" s="105">
        <v>99.5</v>
      </c>
      <c r="G196" s="104"/>
      <c r="H196" s="104">
        <v>158</v>
      </c>
      <c r="I196" s="122">
        <v>158</v>
      </c>
      <c r="J196" s="123" t="s">
        <v>640</v>
      </c>
      <c r="K196" s="124">
        <f>H196-F196</f>
        <v>58.5</v>
      </c>
      <c r="L196" s="125">
        <f>K196/F196</f>
        <v>0.5879396984924623</v>
      </c>
      <c r="M196" s="126" t="s">
        <v>557</v>
      </c>
      <c r="N196" s="127">
        <v>42898</v>
      </c>
      <c r="O196" s="54"/>
      <c r="P196" s="13"/>
      <c r="Q196" s="13"/>
      <c r="R196" s="14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194">
        <v>81</v>
      </c>
      <c r="B197" s="102">
        <v>42739</v>
      </c>
      <c r="C197" s="102"/>
      <c r="D197" s="103" t="s">
        <v>343</v>
      </c>
      <c r="E197" s="104" t="s">
        <v>581</v>
      </c>
      <c r="F197" s="105">
        <v>99.5</v>
      </c>
      <c r="G197" s="104"/>
      <c r="H197" s="104">
        <v>158</v>
      </c>
      <c r="I197" s="122">
        <v>158</v>
      </c>
      <c r="J197" s="123" t="s">
        <v>640</v>
      </c>
      <c r="K197" s="124">
        <v>58.5</v>
      </c>
      <c r="L197" s="125">
        <v>0.58793969849246197</v>
      </c>
      <c r="M197" s="126" t="s">
        <v>557</v>
      </c>
      <c r="N197" s="127">
        <v>42898</v>
      </c>
      <c r="O197" s="54"/>
      <c r="P197" s="13"/>
      <c r="Q197" s="13"/>
      <c r="R197" s="14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194">
        <v>82</v>
      </c>
      <c r="B198" s="102">
        <v>42786</v>
      </c>
      <c r="C198" s="102"/>
      <c r="D198" s="103" t="s">
        <v>166</v>
      </c>
      <c r="E198" s="104" t="s">
        <v>581</v>
      </c>
      <c r="F198" s="105">
        <v>140.5</v>
      </c>
      <c r="G198" s="104"/>
      <c r="H198" s="104">
        <v>220</v>
      </c>
      <c r="I198" s="122">
        <v>220</v>
      </c>
      <c r="J198" s="123" t="s">
        <v>640</v>
      </c>
      <c r="K198" s="124">
        <f>H198-F198</f>
        <v>79.5</v>
      </c>
      <c r="L198" s="125">
        <f>K198/F198</f>
        <v>0.5658362989323843</v>
      </c>
      <c r="M198" s="126" t="s">
        <v>557</v>
      </c>
      <c r="N198" s="127">
        <v>42864</v>
      </c>
      <c r="O198" s="54"/>
      <c r="P198" s="13"/>
      <c r="Q198" s="13"/>
      <c r="R198" s="14"/>
      <c r="S198" s="13"/>
      <c r="T198" s="13"/>
      <c r="U198" s="13"/>
      <c r="V198" s="13"/>
      <c r="W198" s="13"/>
      <c r="X198" s="13"/>
      <c r="Y198" s="13"/>
      <c r="Z198" s="13"/>
    </row>
    <row r="199" spans="1:26">
      <c r="A199" s="194">
        <v>83</v>
      </c>
      <c r="B199" s="102">
        <v>42786</v>
      </c>
      <c r="C199" s="102"/>
      <c r="D199" s="103" t="s">
        <v>724</v>
      </c>
      <c r="E199" s="104" t="s">
        <v>581</v>
      </c>
      <c r="F199" s="105">
        <v>202.5</v>
      </c>
      <c r="G199" s="104"/>
      <c r="H199" s="104">
        <v>234</v>
      </c>
      <c r="I199" s="122">
        <v>234</v>
      </c>
      <c r="J199" s="123" t="s">
        <v>640</v>
      </c>
      <c r="K199" s="124">
        <v>31.5</v>
      </c>
      <c r="L199" s="125">
        <v>0.155555555555556</v>
      </c>
      <c r="M199" s="126" t="s">
        <v>557</v>
      </c>
      <c r="N199" s="127">
        <v>42836</v>
      </c>
      <c r="O199" s="54"/>
      <c r="P199" s="13"/>
      <c r="Q199" s="13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6">
      <c r="A200" s="194">
        <v>84</v>
      </c>
      <c r="B200" s="102">
        <v>42818</v>
      </c>
      <c r="C200" s="102"/>
      <c r="D200" s="103" t="s">
        <v>518</v>
      </c>
      <c r="E200" s="104" t="s">
        <v>581</v>
      </c>
      <c r="F200" s="105">
        <v>300.5</v>
      </c>
      <c r="G200" s="104"/>
      <c r="H200" s="104">
        <v>417.5</v>
      </c>
      <c r="I200" s="122">
        <v>420</v>
      </c>
      <c r="J200" s="123" t="s">
        <v>682</v>
      </c>
      <c r="K200" s="124">
        <f>H200-F200</f>
        <v>117</v>
      </c>
      <c r="L200" s="125">
        <f>K200/F200</f>
        <v>0.38935108153078202</v>
      </c>
      <c r="M200" s="126" t="s">
        <v>557</v>
      </c>
      <c r="N200" s="127">
        <v>43070</v>
      </c>
      <c r="O200" s="54"/>
      <c r="P200" s="13"/>
      <c r="Q200" s="13"/>
      <c r="R200" s="14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194">
        <v>85</v>
      </c>
      <c r="B201" s="102">
        <v>42818</v>
      </c>
      <c r="C201" s="102"/>
      <c r="D201" s="103" t="s">
        <v>720</v>
      </c>
      <c r="E201" s="104" t="s">
        <v>581</v>
      </c>
      <c r="F201" s="105">
        <v>850</v>
      </c>
      <c r="G201" s="104"/>
      <c r="H201" s="104">
        <v>1042.5</v>
      </c>
      <c r="I201" s="122">
        <v>1023</v>
      </c>
      <c r="J201" s="123" t="s">
        <v>725</v>
      </c>
      <c r="K201" s="124">
        <v>192.5</v>
      </c>
      <c r="L201" s="125">
        <v>0.22647058823529401</v>
      </c>
      <c r="M201" s="126" t="s">
        <v>557</v>
      </c>
      <c r="N201" s="127">
        <v>42830</v>
      </c>
      <c r="O201" s="54"/>
      <c r="P201" s="13"/>
      <c r="Q201" s="13"/>
      <c r="R201" s="14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194">
        <v>86</v>
      </c>
      <c r="B202" s="102">
        <v>42830</v>
      </c>
      <c r="C202" s="102"/>
      <c r="D202" s="103" t="s">
        <v>472</v>
      </c>
      <c r="E202" s="104" t="s">
        <v>581</v>
      </c>
      <c r="F202" s="105">
        <v>785</v>
      </c>
      <c r="G202" s="104"/>
      <c r="H202" s="104">
        <v>930</v>
      </c>
      <c r="I202" s="122">
        <v>920</v>
      </c>
      <c r="J202" s="123" t="s">
        <v>683</v>
      </c>
      <c r="K202" s="124">
        <f>H202-F202</f>
        <v>145</v>
      </c>
      <c r="L202" s="125">
        <f>K202/F202</f>
        <v>0.18471337579617833</v>
      </c>
      <c r="M202" s="126" t="s">
        <v>557</v>
      </c>
      <c r="N202" s="127">
        <v>42976</v>
      </c>
      <c r="O202" s="54"/>
      <c r="P202" s="13"/>
      <c r="Q202" s="13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195">
        <v>87</v>
      </c>
      <c r="B203" s="106">
        <v>42831</v>
      </c>
      <c r="C203" s="106"/>
      <c r="D203" s="107" t="s">
        <v>726</v>
      </c>
      <c r="E203" s="108" t="s">
        <v>581</v>
      </c>
      <c r="F203" s="109">
        <v>40</v>
      </c>
      <c r="G203" s="109"/>
      <c r="H203" s="110">
        <v>13.1</v>
      </c>
      <c r="I203" s="128">
        <v>60</v>
      </c>
      <c r="J203" s="134" t="s">
        <v>727</v>
      </c>
      <c r="K203" s="130">
        <v>-26.9</v>
      </c>
      <c r="L203" s="131">
        <v>-0.67249999999999999</v>
      </c>
      <c r="M203" s="132" t="s">
        <v>621</v>
      </c>
      <c r="N203" s="133">
        <v>43138</v>
      </c>
      <c r="O203" s="54"/>
      <c r="P203" s="13"/>
      <c r="Q203" s="13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194">
        <v>88</v>
      </c>
      <c r="B204" s="102">
        <v>42837</v>
      </c>
      <c r="C204" s="102"/>
      <c r="D204" s="103" t="s">
        <v>87</v>
      </c>
      <c r="E204" s="104" t="s">
        <v>581</v>
      </c>
      <c r="F204" s="105">
        <v>289.5</v>
      </c>
      <c r="G204" s="104"/>
      <c r="H204" s="104">
        <v>354</v>
      </c>
      <c r="I204" s="122">
        <v>360</v>
      </c>
      <c r="J204" s="123" t="s">
        <v>684</v>
      </c>
      <c r="K204" s="124">
        <f t="shared" ref="K204:K212" si="66">H204-F204</f>
        <v>64.5</v>
      </c>
      <c r="L204" s="125">
        <f t="shared" ref="L204:L212" si="67">K204/F204</f>
        <v>0.22279792746113988</v>
      </c>
      <c r="M204" s="126" t="s">
        <v>557</v>
      </c>
      <c r="N204" s="127">
        <v>43040</v>
      </c>
      <c r="O204" s="54"/>
      <c r="P204" s="13"/>
      <c r="Q204" s="13"/>
      <c r="R204" s="14"/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194">
        <v>89</v>
      </c>
      <c r="B205" s="102">
        <v>42845</v>
      </c>
      <c r="C205" s="102"/>
      <c r="D205" s="103" t="s">
        <v>417</v>
      </c>
      <c r="E205" s="104" t="s">
        <v>581</v>
      </c>
      <c r="F205" s="105">
        <v>700</v>
      </c>
      <c r="G205" s="104"/>
      <c r="H205" s="104">
        <v>840</v>
      </c>
      <c r="I205" s="122">
        <v>840</v>
      </c>
      <c r="J205" s="123" t="s">
        <v>685</v>
      </c>
      <c r="K205" s="124">
        <f t="shared" si="66"/>
        <v>140</v>
      </c>
      <c r="L205" s="125">
        <f t="shared" si="67"/>
        <v>0.2</v>
      </c>
      <c r="M205" s="126" t="s">
        <v>557</v>
      </c>
      <c r="N205" s="127">
        <v>42893</v>
      </c>
      <c r="O205" s="54"/>
      <c r="P205" s="13"/>
      <c r="Q205" s="13"/>
      <c r="R205" s="14"/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194">
        <v>90</v>
      </c>
      <c r="B206" s="102">
        <v>42887</v>
      </c>
      <c r="C206" s="102"/>
      <c r="D206" s="144" t="s">
        <v>354</v>
      </c>
      <c r="E206" s="104" t="s">
        <v>581</v>
      </c>
      <c r="F206" s="105">
        <v>130</v>
      </c>
      <c r="G206" s="104"/>
      <c r="H206" s="104">
        <v>144.25</v>
      </c>
      <c r="I206" s="122">
        <v>170</v>
      </c>
      <c r="J206" s="123" t="s">
        <v>686</v>
      </c>
      <c r="K206" s="124">
        <f t="shared" si="66"/>
        <v>14.25</v>
      </c>
      <c r="L206" s="125">
        <f t="shared" si="67"/>
        <v>0.10961538461538461</v>
      </c>
      <c r="M206" s="126" t="s">
        <v>557</v>
      </c>
      <c r="N206" s="127">
        <v>43675</v>
      </c>
      <c r="O206" s="54"/>
      <c r="P206" s="13"/>
      <c r="Q206" s="13"/>
      <c r="R206" s="14"/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194">
        <v>91</v>
      </c>
      <c r="B207" s="102">
        <v>42901</v>
      </c>
      <c r="C207" s="102"/>
      <c r="D207" s="144" t="s">
        <v>687</v>
      </c>
      <c r="E207" s="104" t="s">
        <v>581</v>
      </c>
      <c r="F207" s="105">
        <v>214.5</v>
      </c>
      <c r="G207" s="104"/>
      <c r="H207" s="104">
        <v>262</v>
      </c>
      <c r="I207" s="122">
        <v>262</v>
      </c>
      <c r="J207" s="123" t="s">
        <v>688</v>
      </c>
      <c r="K207" s="124">
        <f t="shared" si="66"/>
        <v>47.5</v>
      </c>
      <c r="L207" s="125">
        <f t="shared" si="67"/>
        <v>0.22144522144522144</v>
      </c>
      <c r="M207" s="126" t="s">
        <v>557</v>
      </c>
      <c r="N207" s="127">
        <v>42977</v>
      </c>
      <c r="O207" s="54"/>
      <c r="P207" s="13"/>
      <c r="Q207" s="13"/>
      <c r="R207" s="14"/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196">
        <v>92</v>
      </c>
      <c r="B208" s="150">
        <v>42933</v>
      </c>
      <c r="C208" s="150"/>
      <c r="D208" s="151" t="s">
        <v>689</v>
      </c>
      <c r="E208" s="152" t="s">
        <v>581</v>
      </c>
      <c r="F208" s="153">
        <v>370</v>
      </c>
      <c r="G208" s="152"/>
      <c r="H208" s="152">
        <v>447.5</v>
      </c>
      <c r="I208" s="174">
        <v>450</v>
      </c>
      <c r="J208" s="218" t="s">
        <v>640</v>
      </c>
      <c r="K208" s="124">
        <f t="shared" si="66"/>
        <v>77.5</v>
      </c>
      <c r="L208" s="176">
        <f t="shared" si="67"/>
        <v>0.20945945945945946</v>
      </c>
      <c r="M208" s="177" t="s">
        <v>557</v>
      </c>
      <c r="N208" s="178">
        <v>43035</v>
      </c>
      <c r="O208" s="54"/>
      <c r="P208" s="13"/>
      <c r="Q208" s="13"/>
      <c r="R208" s="14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196">
        <v>93</v>
      </c>
      <c r="B209" s="150">
        <v>42943</v>
      </c>
      <c r="C209" s="150"/>
      <c r="D209" s="151" t="s">
        <v>164</v>
      </c>
      <c r="E209" s="152" t="s">
        <v>581</v>
      </c>
      <c r="F209" s="153">
        <v>657.5</v>
      </c>
      <c r="G209" s="152"/>
      <c r="H209" s="152">
        <v>825</v>
      </c>
      <c r="I209" s="174">
        <v>820</v>
      </c>
      <c r="J209" s="218" t="s">
        <v>640</v>
      </c>
      <c r="K209" s="124">
        <f t="shared" si="66"/>
        <v>167.5</v>
      </c>
      <c r="L209" s="176">
        <f t="shared" si="67"/>
        <v>0.25475285171102663</v>
      </c>
      <c r="M209" s="177" t="s">
        <v>557</v>
      </c>
      <c r="N209" s="178">
        <v>43090</v>
      </c>
      <c r="O209" s="54"/>
      <c r="P209" s="13"/>
      <c r="Q209" s="13"/>
      <c r="R209" s="14"/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194">
        <v>94</v>
      </c>
      <c r="B210" s="102">
        <v>42964</v>
      </c>
      <c r="C210" s="102"/>
      <c r="D210" s="103" t="s">
        <v>358</v>
      </c>
      <c r="E210" s="104" t="s">
        <v>581</v>
      </c>
      <c r="F210" s="105">
        <v>605</v>
      </c>
      <c r="G210" s="104"/>
      <c r="H210" s="104">
        <v>750</v>
      </c>
      <c r="I210" s="122">
        <v>750</v>
      </c>
      <c r="J210" s="123" t="s">
        <v>683</v>
      </c>
      <c r="K210" s="124">
        <f t="shared" si="66"/>
        <v>145</v>
      </c>
      <c r="L210" s="125">
        <f t="shared" si="67"/>
        <v>0.23966942148760331</v>
      </c>
      <c r="M210" s="126" t="s">
        <v>557</v>
      </c>
      <c r="N210" s="127">
        <v>43027</v>
      </c>
      <c r="O210" s="54"/>
      <c r="P210" s="13"/>
      <c r="Q210" s="13"/>
      <c r="R210" s="14"/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343">
        <v>95</v>
      </c>
      <c r="B211" s="145">
        <v>42979</v>
      </c>
      <c r="C211" s="145"/>
      <c r="D211" s="146" t="s">
        <v>476</v>
      </c>
      <c r="E211" s="147" t="s">
        <v>581</v>
      </c>
      <c r="F211" s="148">
        <v>255</v>
      </c>
      <c r="G211" s="149"/>
      <c r="H211" s="149">
        <v>217.25</v>
      </c>
      <c r="I211" s="149">
        <v>320</v>
      </c>
      <c r="J211" s="171" t="s">
        <v>690</v>
      </c>
      <c r="K211" s="130">
        <f t="shared" si="66"/>
        <v>-37.75</v>
      </c>
      <c r="L211" s="172">
        <f t="shared" si="67"/>
        <v>-0.14803921568627451</v>
      </c>
      <c r="M211" s="132" t="s">
        <v>621</v>
      </c>
      <c r="N211" s="173">
        <v>43661</v>
      </c>
      <c r="O211" s="54"/>
      <c r="P211" s="13"/>
      <c r="Q211" s="13"/>
      <c r="R211" s="14"/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194">
        <v>96</v>
      </c>
      <c r="B212" s="102">
        <v>42997</v>
      </c>
      <c r="C212" s="102"/>
      <c r="D212" s="103" t="s">
        <v>691</v>
      </c>
      <c r="E212" s="104" t="s">
        <v>581</v>
      </c>
      <c r="F212" s="105">
        <v>215</v>
      </c>
      <c r="G212" s="104"/>
      <c r="H212" s="104">
        <v>258</v>
      </c>
      <c r="I212" s="122">
        <v>258</v>
      </c>
      <c r="J212" s="123" t="s">
        <v>640</v>
      </c>
      <c r="K212" s="124">
        <f t="shared" si="66"/>
        <v>43</v>
      </c>
      <c r="L212" s="125">
        <f t="shared" si="67"/>
        <v>0.2</v>
      </c>
      <c r="M212" s="126" t="s">
        <v>557</v>
      </c>
      <c r="N212" s="127">
        <v>43040</v>
      </c>
      <c r="O212" s="54"/>
      <c r="P212" s="13"/>
      <c r="Q212" s="13"/>
      <c r="R212" s="14"/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194">
        <v>97</v>
      </c>
      <c r="B213" s="102">
        <v>42997</v>
      </c>
      <c r="C213" s="102"/>
      <c r="D213" s="103" t="s">
        <v>691</v>
      </c>
      <c r="E213" s="104" t="s">
        <v>581</v>
      </c>
      <c r="F213" s="105">
        <v>215</v>
      </c>
      <c r="G213" s="104"/>
      <c r="H213" s="104">
        <v>258</v>
      </c>
      <c r="I213" s="122">
        <v>258</v>
      </c>
      <c r="J213" s="218" t="s">
        <v>640</v>
      </c>
      <c r="K213" s="124">
        <v>43</v>
      </c>
      <c r="L213" s="125">
        <v>0.2</v>
      </c>
      <c r="M213" s="126" t="s">
        <v>557</v>
      </c>
      <c r="N213" s="127">
        <v>43040</v>
      </c>
      <c r="O213" s="54"/>
      <c r="P213" s="13"/>
      <c r="Q213" s="13"/>
      <c r="R213" s="14"/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197">
        <v>98</v>
      </c>
      <c r="B214" s="198">
        <v>42998</v>
      </c>
      <c r="C214" s="198"/>
      <c r="D214" s="352" t="s">
        <v>782</v>
      </c>
      <c r="E214" s="199" t="s">
        <v>581</v>
      </c>
      <c r="F214" s="200">
        <v>75</v>
      </c>
      <c r="G214" s="199"/>
      <c r="H214" s="199">
        <v>90</v>
      </c>
      <c r="I214" s="219">
        <v>90</v>
      </c>
      <c r="J214" s="123" t="s">
        <v>692</v>
      </c>
      <c r="K214" s="124">
        <f t="shared" ref="K214:K219" si="68">H214-F214</f>
        <v>15</v>
      </c>
      <c r="L214" s="125">
        <f t="shared" ref="L214:L219" si="69">K214/F214</f>
        <v>0.2</v>
      </c>
      <c r="M214" s="126" t="s">
        <v>557</v>
      </c>
      <c r="N214" s="127">
        <v>43019</v>
      </c>
      <c r="O214" s="54"/>
      <c r="P214" s="13"/>
      <c r="Q214" s="13"/>
      <c r="R214" s="14"/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196">
        <v>99</v>
      </c>
      <c r="B215" s="150">
        <v>43011</v>
      </c>
      <c r="C215" s="150"/>
      <c r="D215" s="151" t="s">
        <v>693</v>
      </c>
      <c r="E215" s="152" t="s">
        <v>581</v>
      </c>
      <c r="F215" s="153">
        <v>315</v>
      </c>
      <c r="G215" s="152"/>
      <c r="H215" s="152">
        <v>392</v>
      </c>
      <c r="I215" s="174">
        <v>384</v>
      </c>
      <c r="J215" s="218" t="s">
        <v>694</v>
      </c>
      <c r="K215" s="124">
        <f t="shared" si="68"/>
        <v>77</v>
      </c>
      <c r="L215" s="176">
        <f t="shared" si="69"/>
        <v>0.24444444444444444</v>
      </c>
      <c r="M215" s="177" t="s">
        <v>557</v>
      </c>
      <c r="N215" s="178">
        <v>43017</v>
      </c>
      <c r="O215" s="54"/>
      <c r="P215" s="13"/>
      <c r="Q215" s="13"/>
      <c r="R215" s="14"/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196">
        <v>100</v>
      </c>
      <c r="B216" s="150">
        <v>43013</v>
      </c>
      <c r="C216" s="150"/>
      <c r="D216" s="151" t="s">
        <v>695</v>
      </c>
      <c r="E216" s="152" t="s">
        <v>581</v>
      </c>
      <c r="F216" s="153">
        <v>145</v>
      </c>
      <c r="G216" s="152"/>
      <c r="H216" s="152">
        <v>179</v>
      </c>
      <c r="I216" s="174">
        <v>180</v>
      </c>
      <c r="J216" s="218" t="s">
        <v>571</v>
      </c>
      <c r="K216" s="124">
        <f t="shared" si="68"/>
        <v>34</v>
      </c>
      <c r="L216" s="176">
        <f t="shared" si="69"/>
        <v>0.23448275862068965</v>
      </c>
      <c r="M216" s="177" t="s">
        <v>557</v>
      </c>
      <c r="N216" s="178">
        <v>43025</v>
      </c>
      <c r="O216" s="54"/>
      <c r="P216" s="13"/>
      <c r="Q216" s="13"/>
      <c r="R216" s="14"/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196">
        <v>101</v>
      </c>
      <c r="B217" s="150">
        <v>43014</v>
      </c>
      <c r="C217" s="150"/>
      <c r="D217" s="151" t="s">
        <v>331</v>
      </c>
      <c r="E217" s="152" t="s">
        <v>581</v>
      </c>
      <c r="F217" s="153">
        <v>256</v>
      </c>
      <c r="G217" s="152"/>
      <c r="H217" s="152">
        <v>323</v>
      </c>
      <c r="I217" s="174">
        <v>320</v>
      </c>
      <c r="J217" s="218" t="s">
        <v>640</v>
      </c>
      <c r="K217" s="124">
        <f t="shared" si="68"/>
        <v>67</v>
      </c>
      <c r="L217" s="176">
        <f t="shared" si="69"/>
        <v>0.26171875</v>
      </c>
      <c r="M217" s="177" t="s">
        <v>557</v>
      </c>
      <c r="N217" s="178">
        <v>43067</v>
      </c>
      <c r="O217" s="54"/>
      <c r="P217" s="13"/>
      <c r="Q217" s="13"/>
      <c r="R217" s="14"/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196">
        <v>102</v>
      </c>
      <c r="B218" s="150">
        <v>43017</v>
      </c>
      <c r="C218" s="150"/>
      <c r="D218" s="151" t="s">
        <v>351</v>
      </c>
      <c r="E218" s="152" t="s">
        <v>581</v>
      </c>
      <c r="F218" s="153">
        <v>137.5</v>
      </c>
      <c r="G218" s="152"/>
      <c r="H218" s="152">
        <v>184</v>
      </c>
      <c r="I218" s="174">
        <v>183</v>
      </c>
      <c r="J218" s="175" t="s">
        <v>696</v>
      </c>
      <c r="K218" s="124">
        <f t="shared" si="68"/>
        <v>46.5</v>
      </c>
      <c r="L218" s="176">
        <f t="shared" si="69"/>
        <v>0.33818181818181819</v>
      </c>
      <c r="M218" s="177" t="s">
        <v>557</v>
      </c>
      <c r="N218" s="178">
        <v>43108</v>
      </c>
      <c r="O218" s="54"/>
      <c r="P218" s="13"/>
      <c r="Q218" s="13"/>
      <c r="R218" s="14"/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196">
        <v>103</v>
      </c>
      <c r="B219" s="150">
        <v>43018</v>
      </c>
      <c r="C219" s="150"/>
      <c r="D219" s="151" t="s">
        <v>697</v>
      </c>
      <c r="E219" s="152" t="s">
        <v>581</v>
      </c>
      <c r="F219" s="153">
        <v>125.5</v>
      </c>
      <c r="G219" s="152"/>
      <c r="H219" s="152">
        <v>158</v>
      </c>
      <c r="I219" s="174">
        <v>155</v>
      </c>
      <c r="J219" s="175" t="s">
        <v>698</v>
      </c>
      <c r="K219" s="124">
        <f t="shared" si="68"/>
        <v>32.5</v>
      </c>
      <c r="L219" s="176">
        <f t="shared" si="69"/>
        <v>0.25896414342629481</v>
      </c>
      <c r="M219" s="177" t="s">
        <v>557</v>
      </c>
      <c r="N219" s="178">
        <v>43067</v>
      </c>
      <c r="O219" s="54"/>
      <c r="P219" s="13"/>
      <c r="Q219" s="13"/>
      <c r="R219" s="14"/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196">
        <v>104</v>
      </c>
      <c r="B220" s="150">
        <v>43018</v>
      </c>
      <c r="C220" s="150"/>
      <c r="D220" s="151" t="s">
        <v>728</v>
      </c>
      <c r="E220" s="152" t="s">
        <v>581</v>
      </c>
      <c r="F220" s="153">
        <v>895</v>
      </c>
      <c r="G220" s="152"/>
      <c r="H220" s="152">
        <v>1122.5</v>
      </c>
      <c r="I220" s="174">
        <v>1078</v>
      </c>
      <c r="J220" s="175" t="s">
        <v>729</v>
      </c>
      <c r="K220" s="124">
        <v>227.5</v>
      </c>
      <c r="L220" s="176">
        <v>0.25418994413407803</v>
      </c>
      <c r="M220" s="177" t="s">
        <v>557</v>
      </c>
      <c r="N220" s="178">
        <v>43117</v>
      </c>
      <c r="O220" s="54"/>
      <c r="P220" s="13"/>
      <c r="Q220" s="13"/>
      <c r="R220" s="14"/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196">
        <v>105</v>
      </c>
      <c r="B221" s="150">
        <v>43020</v>
      </c>
      <c r="C221" s="150"/>
      <c r="D221" s="151" t="s">
        <v>339</v>
      </c>
      <c r="E221" s="152" t="s">
        <v>581</v>
      </c>
      <c r="F221" s="153">
        <v>525</v>
      </c>
      <c r="G221" s="152"/>
      <c r="H221" s="152">
        <v>629</v>
      </c>
      <c r="I221" s="174">
        <v>629</v>
      </c>
      <c r="J221" s="218" t="s">
        <v>640</v>
      </c>
      <c r="K221" s="124">
        <v>104</v>
      </c>
      <c r="L221" s="176">
        <v>0.19809523809523799</v>
      </c>
      <c r="M221" s="177" t="s">
        <v>557</v>
      </c>
      <c r="N221" s="178">
        <v>43119</v>
      </c>
      <c r="O221" s="54"/>
      <c r="P221" s="13"/>
      <c r="Q221" s="13"/>
      <c r="R221" s="14"/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196">
        <v>106</v>
      </c>
      <c r="B222" s="150">
        <v>43046</v>
      </c>
      <c r="C222" s="150"/>
      <c r="D222" s="151" t="s">
        <v>380</v>
      </c>
      <c r="E222" s="152" t="s">
        <v>581</v>
      </c>
      <c r="F222" s="153">
        <v>740</v>
      </c>
      <c r="G222" s="152"/>
      <c r="H222" s="152">
        <v>892.5</v>
      </c>
      <c r="I222" s="174">
        <v>900</v>
      </c>
      <c r="J222" s="175" t="s">
        <v>699</v>
      </c>
      <c r="K222" s="124">
        <f>H222-F222</f>
        <v>152.5</v>
      </c>
      <c r="L222" s="176">
        <f>K222/F222</f>
        <v>0.20608108108108109</v>
      </c>
      <c r="M222" s="177" t="s">
        <v>557</v>
      </c>
      <c r="N222" s="178">
        <v>43052</v>
      </c>
      <c r="O222" s="54"/>
      <c r="P222" s="13"/>
      <c r="Q222" s="13"/>
      <c r="R222" s="14"/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194">
        <v>107</v>
      </c>
      <c r="B223" s="102">
        <v>43073</v>
      </c>
      <c r="C223" s="102"/>
      <c r="D223" s="103" t="s">
        <v>700</v>
      </c>
      <c r="E223" s="104" t="s">
        <v>581</v>
      </c>
      <c r="F223" s="105">
        <v>118.5</v>
      </c>
      <c r="G223" s="104"/>
      <c r="H223" s="104">
        <v>143.5</v>
      </c>
      <c r="I223" s="122">
        <v>145</v>
      </c>
      <c r="J223" s="137" t="s">
        <v>701</v>
      </c>
      <c r="K223" s="124">
        <f>H223-F223</f>
        <v>25</v>
      </c>
      <c r="L223" s="125">
        <f>K223/F223</f>
        <v>0.2109704641350211</v>
      </c>
      <c r="M223" s="126" t="s">
        <v>557</v>
      </c>
      <c r="N223" s="127">
        <v>43097</v>
      </c>
      <c r="O223" s="54"/>
      <c r="P223" s="13"/>
      <c r="Q223" s="13"/>
      <c r="R223" s="14"/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195">
        <v>108</v>
      </c>
      <c r="B224" s="106">
        <v>43090</v>
      </c>
      <c r="C224" s="106"/>
      <c r="D224" s="154" t="s">
        <v>421</v>
      </c>
      <c r="E224" s="108" t="s">
        <v>581</v>
      </c>
      <c r="F224" s="109">
        <v>715</v>
      </c>
      <c r="G224" s="109"/>
      <c r="H224" s="110">
        <v>500</v>
      </c>
      <c r="I224" s="128">
        <v>872</v>
      </c>
      <c r="J224" s="134" t="s">
        <v>702</v>
      </c>
      <c r="K224" s="130">
        <f>H224-F224</f>
        <v>-215</v>
      </c>
      <c r="L224" s="131">
        <f>K224/F224</f>
        <v>-0.30069930069930068</v>
      </c>
      <c r="M224" s="132" t="s">
        <v>621</v>
      </c>
      <c r="N224" s="133">
        <v>43670</v>
      </c>
      <c r="O224" s="54"/>
      <c r="P224" s="13"/>
      <c r="Q224" s="13"/>
      <c r="R224" s="14"/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194">
        <v>109</v>
      </c>
      <c r="B225" s="102">
        <v>43098</v>
      </c>
      <c r="C225" s="102"/>
      <c r="D225" s="103" t="s">
        <v>693</v>
      </c>
      <c r="E225" s="104" t="s">
        <v>581</v>
      </c>
      <c r="F225" s="105">
        <v>435</v>
      </c>
      <c r="G225" s="104"/>
      <c r="H225" s="104">
        <v>542.5</v>
      </c>
      <c r="I225" s="122">
        <v>539</v>
      </c>
      <c r="J225" s="137" t="s">
        <v>640</v>
      </c>
      <c r="K225" s="124">
        <v>107.5</v>
      </c>
      <c r="L225" s="125">
        <v>0.247126436781609</v>
      </c>
      <c r="M225" s="126" t="s">
        <v>557</v>
      </c>
      <c r="N225" s="127">
        <v>43206</v>
      </c>
      <c r="O225" s="54"/>
      <c r="P225" s="13"/>
      <c r="Q225" s="13"/>
      <c r="R225" s="14"/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194">
        <v>110</v>
      </c>
      <c r="B226" s="102">
        <v>43098</v>
      </c>
      <c r="C226" s="102"/>
      <c r="D226" s="103" t="s">
        <v>531</v>
      </c>
      <c r="E226" s="104" t="s">
        <v>581</v>
      </c>
      <c r="F226" s="105">
        <v>885</v>
      </c>
      <c r="G226" s="104"/>
      <c r="H226" s="104">
        <v>1090</v>
      </c>
      <c r="I226" s="122">
        <v>1084</v>
      </c>
      <c r="J226" s="137" t="s">
        <v>640</v>
      </c>
      <c r="K226" s="124">
        <v>205</v>
      </c>
      <c r="L226" s="125">
        <v>0.23163841807909599</v>
      </c>
      <c r="M226" s="126" t="s">
        <v>557</v>
      </c>
      <c r="N226" s="127">
        <v>43213</v>
      </c>
      <c r="O226" s="54"/>
      <c r="P226" s="13"/>
      <c r="Q226" s="13"/>
      <c r="R226" s="14"/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344">
        <v>111</v>
      </c>
      <c r="B227" s="330">
        <v>43192</v>
      </c>
      <c r="C227" s="330"/>
      <c r="D227" s="112" t="s">
        <v>710</v>
      </c>
      <c r="E227" s="332" t="s">
        <v>581</v>
      </c>
      <c r="F227" s="334">
        <v>478.5</v>
      </c>
      <c r="G227" s="332"/>
      <c r="H227" s="332">
        <v>442</v>
      </c>
      <c r="I227" s="336">
        <v>613</v>
      </c>
      <c r="J227" s="361" t="s">
        <v>799</v>
      </c>
      <c r="K227" s="130">
        <f>H227-F227</f>
        <v>-36.5</v>
      </c>
      <c r="L227" s="131">
        <f>K227/F227</f>
        <v>-7.6280041797283177E-2</v>
      </c>
      <c r="M227" s="132" t="s">
        <v>621</v>
      </c>
      <c r="N227" s="133">
        <v>43762</v>
      </c>
      <c r="O227" s="54"/>
      <c r="P227" s="13"/>
      <c r="Q227" s="13"/>
      <c r="R227" s="14"/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195">
        <v>112</v>
      </c>
      <c r="B228" s="106">
        <v>43194</v>
      </c>
      <c r="C228" s="106"/>
      <c r="D228" s="351" t="s">
        <v>781</v>
      </c>
      <c r="E228" s="108" t="s">
        <v>581</v>
      </c>
      <c r="F228" s="109">
        <f>141.5-7.3</f>
        <v>134.19999999999999</v>
      </c>
      <c r="G228" s="109"/>
      <c r="H228" s="110">
        <v>77</v>
      </c>
      <c r="I228" s="128">
        <v>180</v>
      </c>
      <c r="J228" s="361" t="s">
        <v>798</v>
      </c>
      <c r="K228" s="130">
        <f>H228-F228</f>
        <v>-57.199999999999989</v>
      </c>
      <c r="L228" s="131">
        <f>K228/F228</f>
        <v>-0.42622950819672129</v>
      </c>
      <c r="M228" s="132" t="s">
        <v>621</v>
      </c>
      <c r="N228" s="133">
        <v>43522</v>
      </c>
      <c r="O228" s="54"/>
      <c r="P228" s="13"/>
      <c r="Q228" s="13"/>
      <c r="R228" s="14"/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195">
        <v>113</v>
      </c>
      <c r="B229" s="106">
        <v>43209</v>
      </c>
      <c r="C229" s="106"/>
      <c r="D229" s="107" t="s">
        <v>703</v>
      </c>
      <c r="E229" s="108" t="s">
        <v>581</v>
      </c>
      <c r="F229" s="109">
        <v>430</v>
      </c>
      <c r="G229" s="109"/>
      <c r="H229" s="110">
        <v>220</v>
      </c>
      <c r="I229" s="128">
        <v>537</v>
      </c>
      <c r="J229" s="134" t="s">
        <v>704</v>
      </c>
      <c r="K229" s="130">
        <f>H229-F229</f>
        <v>-210</v>
      </c>
      <c r="L229" s="131">
        <f>K229/F229</f>
        <v>-0.48837209302325579</v>
      </c>
      <c r="M229" s="132" t="s">
        <v>621</v>
      </c>
      <c r="N229" s="133">
        <v>43252</v>
      </c>
      <c r="O229" s="54"/>
      <c r="P229" s="13"/>
      <c r="Q229" s="13"/>
      <c r="R229" s="14"/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345">
        <v>114</v>
      </c>
      <c r="B230" s="155">
        <v>43220</v>
      </c>
      <c r="C230" s="155"/>
      <c r="D230" s="156" t="s">
        <v>381</v>
      </c>
      <c r="E230" s="157" t="s">
        <v>581</v>
      </c>
      <c r="F230" s="159">
        <v>153.5</v>
      </c>
      <c r="G230" s="159"/>
      <c r="H230" s="159">
        <v>196</v>
      </c>
      <c r="I230" s="159">
        <v>196</v>
      </c>
      <c r="J230" s="338" t="s">
        <v>815</v>
      </c>
      <c r="K230" s="179">
        <f>H230-F230</f>
        <v>42.5</v>
      </c>
      <c r="L230" s="180">
        <f>K230/F230</f>
        <v>0.27687296416938112</v>
      </c>
      <c r="M230" s="158" t="s">
        <v>557</v>
      </c>
      <c r="N230" s="181">
        <v>43605</v>
      </c>
      <c r="O230" s="54"/>
      <c r="P230" s="13"/>
      <c r="Q230" s="13"/>
      <c r="R230" s="14"/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195">
        <v>115</v>
      </c>
      <c r="B231" s="106">
        <v>43306</v>
      </c>
      <c r="C231" s="106"/>
      <c r="D231" s="107" t="s">
        <v>726</v>
      </c>
      <c r="E231" s="108" t="s">
        <v>581</v>
      </c>
      <c r="F231" s="109">
        <v>27.5</v>
      </c>
      <c r="G231" s="109"/>
      <c r="H231" s="110">
        <v>13.1</v>
      </c>
      <c r="I231" s="128">
        <v>60</v>
      </c>
      <c r="J231" s="134" t="s">
        <v>730</v>
      </c>
      <c r="K231" s="130">
        <v>-14.4</v>
      </c>
      <c r="L231" s="131">
        <v>-0.52363636363636401</v>
      </c>
      <c r="M231" s="132" t="s">
        <v>621</v>
      </c>
      <c r="N231" s="133">
        <v>43138</v>
      </c>
      <c r="O231" s="54"/>
      <c r="P231" s="13"/>
      <c r="Q231" s="13"/>
      <c r="R231" s="14"/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344">
        <v>116</v>
      </c>
      <c r="B232" s="330">
        <v>43318</v>
      </c>
      <c r="C232" s="330"/>
      <c r="D232" s="112" t="s">
        <v>705</v>
      </c>
      <c r="E232" s="332" t="s">
        <v>581</v>
      </c>
      <c r="F232" s="332">
        <v>148.5</v>
      </c>
      <c r="G232" s="332"/>
      <c r="H232" s="332">
        <v>102</v>
      </c>
      <c r="I232" s="336">
        <v>182</v>
      </c>
      <c r="J232" s="134" t="s">
        <v>814</v>
      </c>
      <c r="K232" s="130">
        <f>H232-F232</f>
        <v>-46.5</v>
      </c>
      <c r="L232" s="131">
        <f>K232/F232</f>
        <v>-0.31313131313131315</v>
      </c>
      <c r="M232" s="132" t="s">
        <v>621</v>
      </c>
      <c r="N232" s="133">
        <v>43661</v>
      </c>
      <c r="O232" s="54"/>
      <c r="P232" s="13"/>
      <c r="Q232" s="13"/>
      <c r="R232" s="14"/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194">
        <v>117</v>
      </c>
      <c r="B233" s="102">
        <v>43335</v>
      </c>
      <c r="C233" s="102"/>
      <c r="D233" s="103" t="s">
        <v>731</v>
      </c>
      <c r="E233" s="104" t="s">
        <v>581</v>
      </c>
      <c r="F233" s="152">
        <v>285</v>
      </c>
      <c r="G233" s="104"/>
      <c r="H233" s="104">
        <v>355</v>
      </c>
      <c r="I233" s="122">
        <v>364</v>
      </c>
      <c r="J233" s="137" t="s">
        <v>732</v>
      </c>
      <c r="K233" s="124">
        <v>70</v>
      </c>
      <c r="L233" s="125">
        <v>0.24561403508771901</v>
      </c>
      <c r="M233" s="126" t="s">
        <v>557</v>
      </c>
      <c r="N233" s="127">
        <v>43455</v>
      </c>
      <c r="O233" s="54"/>
      <c r="P233" s="13"/>
      <c r="Q233" s="13"/>
      <c r="R233" s="14"/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194">
        <v>118</v>
      </c>
      <c r="B234" s="102">
        <v>43341</v>
      </c>
      <c r="C234" s="102"/>
      <c r="D234" s="103" t="s">
        <v>371</v>
      </c>
      <c r="E234" s="104" t="s">
        <v>581</v>
      </c>
      <c r="F234" s="152">
        <v>525</v>
      </c>
      <c r="G234" s="104"/>
      <c r="H234" s="104">
        <v>585</v>
      </c>
      <c r="I234" s="122">
        <v>635</v>
      </c>
      <c r="J234" s="137" t="s">
        <v>706</v>
      </c>
      <c r="K234" s="124">
        <f t="shared" ref="K234:K246" si="70">H234-F234</f>
        <v>60</v>
      </c>
      <c r="L234" s="125">
        <f t="shared" ref="L234:L246" si="71">K234/F234</f>
        <v>0.11428571428571428</v>
      </c>
      <c r="M234" s="126" t="s">
        <v>557</v>
      </c>
      <c r="N234" s="127">
        <v>43662</v>
      </c>
      <c r="O234" s="54"/>
      <c r="P234" s="13"/>
      <c r="Q234" s="13"/>
      <c r="R234" s="14"/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194">
        <v>119</v>
      </c>
      <c r="B235" s="102">
        <v>43395</v>
      </c>
      <c r="C235" s="102"/>
      <c r="D235" s="103" t="s">
        <v>358</v>
      </c>
      <c r="E235" s="104" t="s">
        <v>581</v>
      </c>
      <c r="F235" s="152">
        <v>475</v>
      </c>
      <c r="G235" s="104"/>
      <c r="H235" s="104">
        <v>574</v>
      </c>
      <c r="I235" s="122">
        <v>570</v>
      </c>
      <c r="J235" s="137" t="s">
        <v>640</v>
      </c>
      <c r="K235" s="124">
        <f t="shared" si="70"/>
        <v>99</v>
      </c>
      <c r="L235" s="125">
        <f t="shared" si="71"/>
        <v>0.20842105263157895</v>
      </c>
      <c r="M235" s="126" t="s">
        <v>557</v>
      </c>
      <c r="N235" s="127">
        <v>43403</v>
      </c>
      <c r="O235" s="54"/>
      <c r="P235" s="13"/>
      <c r="Q235" s="13"/>
      <c r="R235" s="14"/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196">
        <v>120</v>
      </c>
      <c r="B236" s="150">
        <v>43397</v>
      </c>
      <c r="C236" s="150"/>
      <c r="D236" s="378" t="s">
        <v>378</v>
      </c>
      <c r="E236" s="152" t="s">
        <v>581</v>
      </c>
      <c r="F236" s="152">
        <v>707.5</v>
      </c>
      <c r="G236" s="152"/>
      <c r="H236" s="152">
        <v>872</v>
      </c>
      <c r="I236" s="174">
        <v>872</v>
      </c>
      <c r="J236" s="175" t="s">
        <v>640</v>
      </c>
      <c r="K236" s="124">
        <f t="shared" si="70"/>
        <v>164.5</v>
      </c>
      <c r="L236" s="176">
        <f t="shared" si="71"/>
        <v>0.23250883392226149</v>
      </c>
      <c r="M236" s="177" t="s">
        <v>557</v>
      </c>
      <c r="N236" s="178">
        <v>43482</v>
      </c>
      <c r="O236" s="54"/>
      <c r="P236" s="13"/>
      <c r="Q236" s="13"/>
      <c r="R236" s="14"/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196">
        <v>121</v>
      </c>
      <c r="B237" s="150">
        <v>43398</v>
      </c>
      <c r="C237" s="150"/>
      <c r="D237" s="378" t="s">
        <v>340</v>
      </c>
      <c r="E237" s="152" t="s">
        <v>581</v>
      </c>
      <c r="F237" s="152">
        <v>162</v>
      </c>
      <c r="G237" s="152"/>
      <c r="H237" s="152">
        <v>204</v>
      </c>
      <c r="I237" s="174">
        <v>209</v>
      </c>
      <c r="J237" s="175" t="s">
        <v>813</v>
      </c>
      <c r="K237" s="124">
        <f t="shared" si="70"/>
        <v>42</v>
      </c>
      <c r="L237" s="176">
        <f t="shared" si="71"/>
        <v>0.25925925925925924</v>
      </c>
      <c r="M237" s="177" t="s">
        <v>557</v>
      </c>
      <c r="N237" s="178">
        <v>43539</v>
      </c>
      <c r="O237" s="54"/>
      <c r="P237" s="13"/>
      <c r="Q237" s="13"/>
      <c r="R237" s="14"/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197">
        <v>122</v>
      </c>
      <c r="B238" s="198">
        <v>43399</v>
      </c>
      <c r="C238" s="198"/>
      <c r="D238" s="151" t="s">
        <v>466</v>
      </c>
      <c r="E238" s="199" t="s">
        <v>581</v>
      </c>
      <c r="F238" s="199">
        <v>240</v>
      </c>
      <c r="G238" s="199"/>
      <c r="H238" s="199">
        <v>297</v>
      </c>
      <c r="I238" s="219">
        <v>297</v>
      </c>
      <c r="J238" s="175" t="s">
        <v>640</v>
      </c>
      <c r="K238" s="220">
        <f t="shared" si="70"/>
        <v>57</v>
      </c>
      <c r="L238" s="221">
        <f t="shared" si="71"/>
        <v>0.23749999999999999</v>
      </c>
      <c r="M238" s="222" t="s">
        <v>557</v>
      </c>
      <c r="N238" s="223">
        <v>43417</v>
      </c>
      <c r="O238" s="54"/>
      <c r="P238" s="13"/>
      <c r="Q238" s="13"/>
      <c r="R238" s="14"/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194">
        <v>123</v>
      </c>
      <c r="B239" s="102">
        <v>43439</v>
      </c>
      <c r="C239" s="102"/>
      <c r="D239" s="144" t="s">
        <v>707</v>
      </c>
      <c r="E239" s="104" t="s">
        <v>581</v>
      </c>
      <c r="F239" s="104">
        <v>202.5</v>
      </c>
      <c r="G239" s="104"/>
      <c r="H239" s="104">
        <v>255</v>
      </c>
      <c r="I239" s="122">
        <v>252</v>
      </c>
      <c r="J239" s="137" t="s">
        <v>640</v>
      </c>
      <c r="K239" s="124">
        <f t="shared" si="70"/>
        <v>52.5</v>
      </c>
      <c r="L239" s="125">
        <f t="shared" si="71"/>
        <v>0.25925925925925924</v>
      </c>
      <c r="M239" s="126" t="s">
        <v>557</v>
      </c>
      <c r="N239" s="127">
        <v>43542</v>
      </c>
      <c r="O239" s="54"/>
      <c r="P239" s="13"/>
      <c r="Q239" s="13"/>
      <c r="R239" s="90" t="s">
        <v>709</v>
      </c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197">
        <v>124</v>
      </c>
      <c r="B240" s="198">
        <v>43465</v>
      </c>
      <c r="C240" s="102"/>
      <c r="D240" s="378" t="s">
        <v>403</v>
      </c>
      <c r="E240" s="199" t="s">
        <v>581</v>
      </c>
      <c r="F240" s="199">
        <v>710</v>
      </c>
      <c r="G240" s="199"/>
      <c r="H240" s="199">
        <v>866</v>
      </c>
      <c r="I240" s="219">
        <v>866</v>
      </c>
      <c r="J240" s="175" t="s">
        <v>640</v>
      </c>
      <c r="K240" s="124">
        <f t="shared" si="70"/>
        <v>156</v>
      </c>
      <c r="L240" s="125">
        <f t="shared" si="71"/>
        <v>0.21971830985915494</v>
      </c>
      <c r="M240" s="126" t="s">
        <v>557</v>
      </c>
      <c r="N240" s="340">
        <v>43553</v>
      </c>
      <c r="O240" s="54"/>
      <c r="P240" s="13"/>
      <c r="Q240" s="13"/>
      <c r="R240" s="14" t="s">
        <v>709</v>
      </c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197">
        <v>125</v>
      </c>
      <c r="B241" s="198">
        <v>43522</v>
      </c>
      <c r="C241" s="198"/>
      <c r="D241" s="378" t="s">
        <v>139</v>
      </c>
      <c r="E241" s="199" t="s">
        <v>581</v>
      </c>
      <c r="F241" s="199">
        <v>337.25</v>
      </c>
      <c r="G241" s="199"/>
      <c r="H241" s="199">
        <v>398.5</v>
      </c>
      <c r="I241" s="219">
        <v>411</v>
      </c>
      <c r="J241" s="137" t="s">
        <v>812</v>
      </c>
      <c r="K241" s="124">
        <f t="shared" si="70"/>
        <v>61.25</v>
      </c>
      <c r="L241" s="125">
        <f t="shared" si="71"/>
        <v>0.1816160118606375</v>
      </c>
      <c r="M241" s="126" t="s">
        <v>557</v>
      </c>
      <c r="N241" s="340">
        <v>43760</v>
      </c>
      <c r="O241" s="54"/>
      <c r="P241" s="13"/>
      <c r="Q241" s="13"/>
      <c r="R241" s="90" t="s">
        <v>709</v>
      </c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346">
        <v>126</v>
      </c>
      <c r="B242" s="160">
        <v>43559</v>
      </c>
      <c r="C242" s="160"/>
      <c r="D242" s="161" t="s">
        <v>395</v>
      </c>
      <c r="E242" s="162" t="s">
        <v>581</v>
      </c>
      <c r="F242" s="162">
        <v>130</v>
      </c>
      <c r="G242" s="162"/>
      <c r="H242" s="162">
        <v>65</v>
      </c>
      <c r="I242" s="182">
        <v>158</v>
      </c>
      <c r="J242" s="134" t="s">
        <v>708</v>
      </c>
      <c r="K242" s="130">
        <f t="shared" si="70"/>
        <v>-65</v>
      </c>
      <c r="L242" s="131">
        <f t="shared" si="71"/>
        <v>-0.5</v>
      </c>
      <c r="M242" s="132" t="s">
        <v>621</v>
      </c>
      <c r="N242" s="133">
        <v>43726</v>
      </c>
      <c r="O242" s="54"/>
      <c r="P242" s="13"/>
      <c r="Q242" s="13"/>
      <c r="R242" s="14" t="s">
        <v>711</v>
      </c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347">
        <v>127</v>
      </c>
      <c r="B243" s="183">
        <v>43017</v>
      </c>
      <c r="C243" s="183"/>
      <c r="D243" s="184" t="s">
        <v>166</v>
      </c>
      <c r="E243" s="185" t="s">
        <v>581</v>
      </c>
      <c r="F243" s="186">
        <v>141.5</v>
      </c>
      <c r="G243" s="187"/>
      <c r="H243" s="187">
        <v>183.5</v>
      </c>
      <c r="I243" s="187">
        <v>210</v>
      </c>
      <c r="J243" s="208" t="s">
        <v>803</v>
      </c>
      <c r="K243" s="209">
        <f t="shared" si="70"/>
        <v>42</v>
      </c>
      <c r="L243" s="210">
        <f t="shared" si="71"/>
        <v>0.29681978798586572</v>
      </c>
      <c r="M243" s="186" t="s">
        <v>557</v>
      </c>
      <c r="N243" s="211">
        <v>43042</v>
      </c>
      <c r="O243" s="54"/>
      <c r="P243" s="13"/>
      <c r="Q243" s="13"/>
      <c r="R243" s="90" t="s">
        <v>711</v>
      </c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346">
        <v>128</v>
      </c>
      <c r="B244" s="160">
        <v>43074</v>
      </c>
      <c r="C244" s="160"/>
      <c r="D244" s="161" t="s">
        <v>296</v>
      </c>
      <c r="E244" s="162" t="s">
        <v>581</v>
      </c>
      <c r="F244" s="163">
        <v>172</v>
      </c>
      <c r="G244" s="162"/>
      <c r="H244" s="162">
        <v>155.25</v>
      </c>
      <c r="I244" s="182">
        <v>230</v>
      </c>
      <c r="J244" s="361" t="s">
        <v>796</v>
      </c>
      <c r="K244" s="130">
        <f t="shared" ref="K244" si="72">H244-F244</f>
        <v>-16.75</v>
      </c>
      <c r="L244" s="131">
        <f t="shared" ref="L244" si="73">K244/F244</f>
        <v>-9.7383720930232565E-2</v>
      </c>
      <c r="M244" s="132" t="s">
        <v>621</v>
      </c>
      <c r="N244" s="133">
        <v>43787</v>
      </c>
      <c r="O244" s="54"/>
      <c r="P244" s="13"/>
      <c r="Q244" s="13"/>
      <c r="R244" s="14" t="s">
        <v>711</v>
      </c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347">
        <v>129</v>
      </c>
      <c r="B245" s="183">
        <v>43398</v>
      </c>
      <c r="C245" s="183"/>
      <c r="D245" s="184" t="s">
        <v>103</v>
      </c>
      <c r="E245" s="185" t="s">
        <v>581</v>
      </c>
      <c r="F245" s="187">
        <v>698.5</v>
      </c>
      <c r="G245" s="187"/>
      <c r="H245" s="187">
        <v>850</v>
      </c>
      <c r="I245" s="187">
        <v>890</v>
      </c>
      <c r="J245" s="212" t="s">
        <v>809</v>
      </c>
      <c r="K245" s="209">
        <f t="shared" si="70"/>
        <v>151.5</v>
      </c>
      <c r="L245" s="210">
        <f t="shared" si="71"/>
        <v>0.21689334287759485</v>
      </c>
      <c r="M245" s="186" t="s">
        <v>557</v>
      </c>
      <c r="N245" s="211">
        <v>43453</v>
      </c>
      <c r="O245" s="54"/>
      <c r="P245" s="13"/>
      <c r="Q245" s="13"/>
      <c r="R245" s="14" t="s">
        <v>709</v>
      </c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197">
        <v>130</v>
      </c>
      <c r="B246" s="155">
        <v>42877</v>
      </c>
      <c r="C246" s="155"/>
      <c r="D246" s="156" t="s">
        <v>370</v>
      </c>
      <c r="E246" s="157" t="s">
        <v>581</v>
      </c>
      <c r="F246" s="158">
        <v>127.6</v>
      </c>
      <c r="G246" s="159"/>
      <c r="H246" s="159">
        <v>138</v>
      </c>
      <c r="I246" s="159">
        <v>190</v>
      </c>
      <c r="J246" s="362" t="s">
        <v>800</v>
      </c>
      <c r="K246" s="179">
        <f t="shared" si="70"/>
        <v>10.400000000000006</v>
      </c>
      <c r="L246" s="180">
        <f t="shared" si="71"/>
        <v>8.1504702194357417E-2</v>
      </c>
      <c r="M246" s="158" t="s">
        <v>557</v>
      </c>
      <c r="N246" s="181">
        <v>43774</v>
      </c>
      <c r="O246" s="54"/>
      <c r="P246" s="13"/>
      <c r="Q246" s="13"/>
      <c r="R246" s="90" t="s">
        <v>711</v>
      </c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197">
        <v>131</v>
      </c>
      <c r="B247" s="155">
        <v>43158</v>
      </c>
      <c r="C247" s="155"/>
      <c r="D247" s="156" t="s">
        <v>712</v>
      </c>
      <c r="E247" s="157" t="s">
        <v>581</v>
      </c>
      <c r="F247" s="158">
        <v>317</v>
      </c>
      <c r="G247" s="159"/>
      <c r="H247" s="159">
        <v>382.5</v>
      </c>
      <c r="I247" s="159">
        <v>398</v>
      </c>
      <c r="J247" s="362" t="s">
        <v>896</v>
      </c>
      <c r="K247" s="179">
        <f t="shared" ref="K247" si="74">H247-F247</f>
        <v>65.5</v>
      </c>
      <c r="L247" s="180">
        <f t="shared" ref="L247" si="75">K247/F247</f>
        <v>0.20662460567823343</v>
      </c>
      <c r="M247" s="158" t="s">
        <v>557</v>
      </c>
      <c r="N247" s="181">
        <v>44238</v>
      </c>
      <c r="O247" s="54"/>
      <c r="P247" s="13"/>
      <c r="Q247" s="13"/>
      <c r="R247" s="324" t="s">
        <v>711</v>
      </c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346">
        <v>132</v>
      </c>
      <c r="B248" s="160">
        <v>43164</v>
      </c>
      <c r="C248" s="160"/>
      <c r="D248" s="161" t="s">
        <v>133</v>
      </c>
      <c r="E248" s="162" t="s">
        <v>581</v>
      </c>
      <c r="F248" s="163">
        <f>510-14.4</f>
        <v>495.6</v>
      </c>
      <c r="G248" s="162"/>
      <c r="H248" s="162">
        <v>350</v>
      </c>
      <c r="I248" s="182">
        <v>672</v>
      </c>
      <c r="J248" s="361" t="s">
        <v>805</v>
      </c>
      <c r="K248" s="130">
        <f t="shared" ref="K248" si="76">H248-F248</f>
        <v>-145.60000000000002</v>
      </c>
      <c r="L248" s="131">
        <f t="shared" ref="L248" si="77">K248/F248</f>
        <v>-0.29378531073446329</v>
      </c>
      <c r="M248" s="132" t="s">
        <v>621</v>
      </c>
      <c r="N248" s="133">
        <v>43887</v>
      </c>
      <c r="O248" s="54"/>
      <c r="P248" s="13"/>
      <c r="Q248" s="13"/>
      <c r="R248" s="14" t="s">
        <v>709</v>
      </c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346">
        <v>133</v>
      </c>
      <c r="B249" s="160">
        <v>43237</v>
      </c>
      <c r="C249" s="160"/>
      <c r="D249" s="161" t="s">
        <v>460</v>
      </c>
      <c r="E249" s="162" t="s">
        <v>581</v>
      </c>
      <c r="F249" s="163">
        <v>230.3</v>
      </c>
      <c r="G249" s="162"/>
      <c r="H249" s="162">
        <v>102.5</v>
      </c>
      <c r="I249" s="182">
        <v>348</v>
      </c>
      <c r="J249" s="361" t="s">
        <v>807</v>
      </c>
      <c r="K249" s="130">
        <f t="shared" ref="K249:K250" si="78">H249-F249</f>
        <v>-127.80000000000001</v>
      </c>
      <c r="L249" s="131">
        <f t="shared" ref="L249:L250" si="79">K249/F249</f>
        <v>-0.55492835432045162</v>
      </c>
      <c r="M249" s="132" t="s">
        <v>621</v>
      </c>
      <c r="N249" s="133">
        <v>43896</v>
      </c>
      <c r="O249" s="54"/>
      <c r="P249" s="13"/>
      <c r="Q249" s="13"/>
      <c r="R249" s="326" t="s">
        <v>709</v>
      </c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197">
        <v>134</v>
      </c>
      <c r="B250" s="155">
        <v>43258</v>
      </c>
      <c r="C250" s="155"/>
      <c r="D250" s="156" t="s">
        <v>427</v>
      </c>
      <c r="E250" s="157" t="s">
        <v>581</v>
      </c>
      <c r="F250" s="158">
        <f>342.5-5.1</f>
        <v>337.4</v>
      </c>
      <c r="G250" s="159"/>
      <c r="H250" s="159">
        <v>412.5</v>
      </c>
      <c r="I250" s="159">
        <v>439</v>
      </c>
      <c r="J250" s="362" t="s">
        <v>861</v>
      </c>
      <c r="K250" s="179">
        <f t="shared" si="78"/>
        <v>75.100000000000023</v>
      </c>
      <c r="L250" s="180">
        <f t="shared" si="79"/>
        <v>0.22258446947243635</v>
      </c>
      <c r="M250" s="158" t="s">
        <v>557</v>
      </c>
      <c r="N250" s="181">
        <v>44230</v>
      </c>
      <c r="O250" s="54"/>
      <c r="P250" s="13"/>
      <c r="Q250" s="13"/>
      <c r="R250" s="90" t="s">
        <v>711</v>
      </c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205">
        <v>135</v>
      </c>
      <c r="B251" s="190">
        <v>43285</v>
      </c>
      <c r="C251" s="190"/>
      <c r="D251" s="193" t="s">
        <v>48</v>
      </c>
      <c r="E251" s="191" t="s">
        <v>581</v>
      </c>
      <c r="F251" s="189">
        <f>127.5-5.53</f>
        <v>121.97</v>
      </c>
      <c r="G251" s="191"/>
      <c r="H251" s="191"/>
      <c r="I251" s="213">
        <v>170</v>
      </c>
      <c r="J251" s="225" t="s">
        <v>559</v>
      </c>
      <c r="K251" s="215"/>
      <c r="L251" s="216"/>
      <c r="M251" s="214" t="s">
        <v>559</v>
      </c>
      <c r="N251" s="217"/>
      <c r="O251" s="54"/>
      <c r="P251" s="13"/>
      <c r="Q251" s="13"/>
      <c r="R251" s="14" t="s">
        <v>709</v>
      </c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346">
        <v>136</v>
      </c>
      <c r="B252" s="160">
        <v>43294</v>
      </c>
      <c r="C252" s="160"/>
      <c r="D252" s="161" t="s">
        <v>240</v>
      </c>
      <c r="E252" s="162" t="s">
        <v>581</v>
      </c>
      <c r="F252" s="163">
        <v>46.5</v>
      </c>
      <c r="G252" s="162"/>
      <c r="H252" s="162">
        <v>17</v>
      </c>
      <c r="I252" s="182">
        <v>59</v>
      </c>
      <c r="J252" s="361" t="s">
        <v>804</v>
      </c>
      <c r="K252" s="130">
        <f t="shared" ref="K252" si="80">H252-F252</f>
        <v>-29.5</v>
      </c>
      <c r="L252" s="131">
        <f t="shared" ref="L252" si="81">K252/F252</f>
        <v>-0.63440860215053763</v>
      </c>
      <c r="M252" s="132" t="s">
        <v>621</v>
      </c>
      <c r="N252" s="133">
        <v>43887</v>
      </c>
      <c r="O252" s="54"/>
      <c r="P252" s="13"/>
      <c r="Q252" s="13"/>
      <c r="R252" s="14" t="s">
        <v>709</v>
      </c>
      <c r="S252" s="13"/>
      <c r="T252" s="13"/>
      <c r="U252" s="13"/>
      <c r="V252" s="13"/>
      <c r="W252" s="13"/>
      <c r="X252" s="13"/>
      <c r="Y252" s="13"/>
      <c r="Z252" s="13"/>
    </row>
    <row r="253" spans="1:26">
      <c r="A253" s="348">
        <v>137</v>
      </c>
      <c r="B253" s="188">
        <v>43396</v>
      </c>
      <c r="C253" s="188"/>
      <c r="D253" s="193" t="s">
        <v>405</v>
      </c>
      <c r="E253" s="191" t="s">
        <v>581</v>
      </c>
      <c r="F253" s="192">
        <v>156.5</v>
      </c>
      <c r="G253" s="191"/>
      <c r="H253" s="191"/>
      <c r="I253" s="213">
        <v>191</v>
      </c>
      <c r="J253" s="225" t="s">
        <v>559</v>
      </c>
      <c r="K253" s="215"/>
      <c r="L253" s="216"/>
      <c r="M253" s="214" t="s">
        <v>559</v>
      </c>
      <c r="N253" s="217"/>
      <c r="O253" s="54"/>
      <c r="P253" s="13"/>
      <c r="Q253" s="13"/>
      <c r="R253" s="14" t="s">
        <v>709</v>
      </c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348">
        <v>138</v>
      </c>
      <c r="B254" s="188">
        <v>43439</v>
      </c>
      <c r="C254" s="188"/>
      <c r="D254" s="193" t="s">
        <v>322</v>
      </c>
      <c r="E254" s="191" t="s">
        <v>581</v>
      </c>
      <c r="F254" s="192">
        <v>259.5</v>
      </c>
      <c r="G254" s="191"/>
      <c r="H254" s="191"/>
      <c r="I254" s="213">
        <v>321</v>
      </c>
      <c r="J254" s="225" t="s">
        <v>559</v>
      </c>
      <c r="K254" s="215"/>
      <c r="L254" s="216"/>
      <c r="M254" s="214" t="s">
        <v>559</v>
      </c>
      <c r="N254" s="217"/>
      <c r="O254" s="13"/>
      <c r="P254" s="13"/>
      <c r="Q254" s="13"/>
      <c r="R254" s="14" t="s">
        <v>709</v>
      </c>
      <c r="S254" s="13"/>
      <c r="T254" s="13"/>
      <c r="U254" s="13"/>
      <c r="V254" s="13"/>
      <c r="W254" s="13"/>
      <c r="X254" s="13"/>
      <c r="Y254" s="13"/>
      <c r="Z254" s="13"/>
    </row>
    <row r="255" spans="1:26">
      <c r="A255" s="346">
        <v>139</v>
      </c>
      <c r="B255" s="160">
        <v>43439</v>
      </c>
      <c r="C255" s="160"/>
      <c r="D255" s="161" t="s">
        <v>733</v>
      </c>
      <c r="E255" s="162" t="s">
        <v>581</v>
      </c>
      <c r="F255" s="162">
        <v>715</v>
      </c>
      <c r="G255" s="162"/>
      <c r="H255" s="162">
        <v>445</v>
      </c>
      <c r="I255" s="182">
        <v>840</v>
      </c>
      <c r="J255" s="134" t="s">
        <v>784</v>
      </c>
      <c r="K255" s="130">
        <f t="shared" ref="K255:K258" si="82">H255-F255</f>
        <v>-270</v>
      </c>
      <c r="L255" s="131">
        <f t="shared" ref="L255:L258" si="83">K255/F255</f>
        <v>-0.3776223776223776</v>
      </c>
      <c r="M255" s="132" t="s">
        <v>621</v>
      </c>
      <c r="N255" s="133">
        <v>43800</v>
      </c>
      <c r="O255" s="54"/>
      <c r="P255" s="13"/>
      <c r="Q255" s="13"/>
      <c r="R255" s="14" t="s">
        <v>709</v>
      </c>
      <c r="S255" s="13"/>
      <c r="T255" s="13"/>
      <c r="U255" s="13"/>
      <c r="V255" s="13"/>
      <c r="W255" s="13"/>
      <c r="X255" s="13"/>
      <c r="Y255" s="13"/>
      <c r="Z255" s="13"/>
    </row>
    <row r="256" spans="1:26">
      <c r="A256" s="197">
        <v>140</v>
      </c>
      <c r="B256" s="198">
        <v>43469</v>
      </c>
      <c r="C256" s="198"/>
      <c r="D256" s="151" t="s">
        <v>143</v>
      </c>
      <c r="E256" s="199" t="s">
        <v>581</v>
      </c>
      <c r="F256" s="199">
        <v>875</v>
      </c>
      <c r="G256" s="199"/>
      <c r="H256" s="199">
        <v>1165</v>
      </c>
      <c r="I256" s="219">
        <v>1185</v>
      </c>
      <c r="J256" s="137" t="s">
        <v>810</v>
      </c>
      <c r="K256" s="124">
        <f t="shared" si="82"/>
        <v>290</v>
      </c>
      <c r="L256" s="125">
        <f t="shared" si="83"/>
        <v>0.33142857142857141</v>
      </c>
      <c r="M256" s="126" t="s">
        <v>557</v>
      </c>
      <c r="N256" s="340">
        <v>43847</v>
      </c>
      <c r="O256" s="54"/>
      <c r="P256" s="13"/>
      <c r="Q256" s="13"/>
      <c r="R256" s="326" t="s">
        <v>709</v>
      </c>
      <c r="S256" s="13"/>
      <c r="T256" s="13"/>
      <c r="U256" s="13"/>
      <c r="V256" s="13"/>
      <c r="W256" s="13"/>
      <c r="X256" s="13"/>
      <c r="Y256" s="13"/>
      <c r="Z256" s="13"/>
    </row>
    <row r="257" spans="1:26">
      <c r="A257" s="197">
        <v>141</v>
      </c>
      <c r="B257" s="198">
        <v>43559</v>
      </c>
      <c r="C257" s="198"/>
      <c r="D257" s="378" t="s">
        <v>337</v>
      </c>
      <c r="E257" s="199" t="s">
        <v>581</v>
      </c>
      <c r="F257" s="199">
        <f>387-14.63</f>
        <v>372.37</v>
      </c>
      <c r="G257" s="199"/>
      <c r="H257" s="199">
        <v>490</v>
      </c>
      <c r="I257" s="219">
        <v>490</v>
      </c>
      <c r="J257" s="137" t="s">
        <v>640</v>
      </c>
      <c r="K257" s="124">
        <f t="shared" si="82"/>
        <v>117.63</v>
      </c>
      <c r="L257" s="125">
        <f t="shared" si="83"/>
        <v>0.31589548030185027</v>
      </c>
      <c r="M257" s="126" t="s">
        <v>557</v>
      </c>
      <c r="N257" s="340">
        <v>43850</v>
      </c>
      <c r="O257" s="54"/>
      <c r="P257" s="13"/>
      <c r="Q257" s="13"/>
      <c r="R257" s="326" t="s">
        <v>709</v>
      </c>
      <c r="S257" s="13"/>
      <c r="T257" s="13"/>
      <c r="U257" s="13"/>
      <c r="V257" s="13"/>
      <c r="W257" s="13"/>
      <c r="X257" s="13"/>
      <c r="Y257" s="13"/>
      <c r="Z257" s="13"/>
    </row>
    <row r="258" spans="1:26">
      <c r="A258" s="346">
        <v>142</v>
      </c>
      <c r="B258" s="160">
        <v>43578</v>
      </c>
      <c r="C258" s="160"/>
      <c r="D258" s="161" t="s">
        <v>734</v>
      </c>
      <c r="E258" s="162" t="s">
        <v>558</v>
      </c>
      <c r="F258" s="162">
        <v>220</v>
      </c>
      <c r="G258" s="162"/>
      <c r="H258" s="162">
        <v>127.5</v>
      </c>
      <c r="I258" s="182">
        <v>284</v>
      </c>
      <c r="J258" s="361" t="s">
        <v>808</v>
      </c>
      <c r="K258" s="130">
        <f t="shared" si="82"/>
        <v>-92.5</v>
      </c>
      <c r="L258" s="131">
        <f t="shared" si="83"/>
        <v>-0.42045454545454547</v>
      </c>
      <c r="M258" s="132" t="s">
        <v>621</v>
      </c>
      <c r="N258" s="133">
        <v>43896</v>
      </c>
      <c r="O258" s="54"/>
      <c r="P258" s="13"/>
      <c r="Q258" s="13"/>
      <c r="R258" s="14" t="s">
        <v>709</v>
      </c>
      <c r="S258" s="13"/>
      <c r="T258" s="13"/>
      <c r="U258" s="13"/>
      <c r="V258" s="13"/>
      <c r="W258" s="13"/>
      <c r="X258" s="13"/>
      <c r="Y258" s="13"/>
      <c r="Z258" s="13"/>
    </row>
    <row r="259" spans="1:26">
      <c r="A259" s="197">
        <v>143</v>
      </c>
      <c r="B259" s="198">
        <v>43622</v>
      </c>
      <c r="C259" s="198"/>
      <c r="D259" s="378" t="s">
        <v>467</v>
      </c>
      <c r="E259" s="199" t="s">
        <v>558</v>
      </c>
      <c r="F259" s="199">
        <v>332.8</v>
      </c>
      <c r="G259" s="199"/>
      <c r="H259" s="199">
        <v>405</v>
      </c>
      <c r="I259" s="219">
        <v>419</v>
      </c>
      <c r="J259" s="137" t="s">
        <v>811</v>
      </c>
      <c r="K259" s="124">
        <f t="shared" ref="K259" si="84">H259-F259</f>
        <v>72.199999999999989</v>
      </c>
      <c r="L259" s="125">
        <f t="shared" ref="L259" si="85">K259/F259</f>
        <v>0.21694711538461534</v>
      </c>
      <c r="M259" s="126" t="s">
        <v>557</v>
      </c>
      <c r="N259" s="340">
        <v>43860</v>
      </c>
      <c r="O259" s="54"/>
      <c r="P259" s="13"/>
      <c r="Q259" s="13"/>
      <c r="R259" s="14" t="s">
        <v>711</v>
      </c>
      <c r="S259" s="13"/>
      <c r="T259" s="13"/>
      <c r="U259" s="13"/>
      <c r="V259" s="13"/>
      <c r="W259" s="13"/>
      <c r="X259" s="13"/>
      <c r="Y259" s="13"/>
      <c r="Z259" s="13"/>
    </row>
    <row r="260" spans="1:26">
      <c r="A260" s="140">
        <v>144</v>
      </c>
      <c r="B260" s="139">
        <v>43641</v>
      </c>
      <c r="C260" s="139"/>
      <c r="D260" s="140" t="s">
        <v>137</v>
      </c>
      <c r="E260" s="141" t="s">
        <v>581</v>
      </c>
      <c r="F260" s="142">
        <v>386</v>
      </c>
      <c r="G260" s="143"/>
      <c r="H260" s="143">
        <v>395</v>
      </c>
      <c r="I260" s="143">
        <v>452</v>
      </c>
      <c r="J260" s="166" t="s">
        <v>801</v>
      </c>
      <c r="K260" s="167">
        <f t="shared" ref="K260" si="86">H260-F260</f>
        <v>9</v>
      </c>
      <c r="L260" s="168">
        <f t="shared" ref="L260" si="87">K260/F260</f>
        <v>2.3316062176165803E-2</v>
      </c>
      <c r="M260" s="169" t="s">
        <v>666</v>
      </c>
      <c r="N260" s="170">
        <v>43868</v>
      </c>
      <c r="O260" s="13"/>
      <c r="P260" s="13"/>
      <c r="Q260" s="13"/>
      <c r="R260" s="14" t="s">
        <v>711</v>
      </c>
      <c r="S260" s="13"/>
      <c r="T260" s="13"/>
      <c r="U260" s="13"/>
      <c r="V260" s="13"/>
      <c r="W260" s="13"/>
      <c r="X260" s="13"/>
      <c r="Y260" s="13"/>
      <c r="Z260" s="13"/>
    </row>
    <row r="261" spans="1:26">
      <c r="A261" s="349">
        <v>145</v>
      </c>
      <c r="B261" s="188">
        <v>43707</v>
      </c>
      <c r="C261" s="188"/>
      <c r="D261" s="193" t="s">
        <v>256</v>
      </c>
      <c r="E261" s="191" t="s">
        <v>581</v>
      </c>
      <c r="F261" s="191" t="s">
        <v>713</v>
      </c>
      <c r="G261" s="191"/>
      <c r="H261" s="191"/>
      <c r="I261" s="213">
        <v>190</v>
      </c>
      <c r="J261" s="225" t="s">
        <v>559</v>
      </c>
      <c r="K261" s="215"/>
      <c r="L261" s="216"/>
      <c r="M261" s="337" t="s">
        <v>559</v>
      </c>
      <c r="N261" s="217"/>
      <c r="O261" s="13"/>
      <c r="P261" s="13"/>
      <c r="Q261" s="13"/>
      <c r="R261" s="326" t="s">
        <v>709</v>
      </c>
      <c r="S261" s="13"/>
      <c r="T261" s="13"/>
      <c r="U261" s="13"/>
      <c r="V261" s="13"/>
      <c r="W261" s="13"/>
      <c r="X261" s="13"/>
      <c r="Y261" s="13"/>
      <c r="Z261" s="13"/>
    </row>
    <row r="262" spans="1:26">
      <c r="A262" s="197">
        <v>146</v>
      </c>
      <c r="B262" s="198">
        <v>43731</v>
      </c>
      <c r="C262" s="198"/>
      <c r="D262" s="151" t="s">
        <v>419</v>
      </c>
      <c r="E262" s="199" t="s">
        <v>581</v>
      </c>
      <c r="F262" s="199">
        <v>235</v>
      </c>
      <c r="G262" s="199"/>
      <c r="H262" s="199">
        <v>295</v>
      </c>
      <c r="I262" s="219">
        <v>296</v>
      </c>
      <c r="J262" s="137" t="s">
        <v>789</v>
      </c>
      <c r="K262" s="124">
        <f t="shared" ref="K262" si="88">H262-F262</f>
        <v>60</v>
      </c>
      <c r="L262" s="125">
        <f t="shared" ref="L262" si="89">K262/F262</f>
        <v>0.25531914893617019</v>
      </c>
      <c r="M262" s="126" t="s">
        <v>557</v>
      </c>
      <c r="N262" s="340">
        <v>43844</v>
      </c>
      <c r="O262" s="54"/>
      <c r="P262" s="13"/>
      <c r="Q262" s="13"/>
      <c r="R262" s="14" t="s">
        <v>711</v>
      </c>
      <c r="S262" s="13"/>
      <c r="T262" s="13"/>
      <c r="U262" s="13"/>
      <c r="V262" s="13"/>
      <c r="W262" s="13"/>
      <c r="X262" s="13"/>
      <c r="Y262" s="13"/>
      <c r="Z262" s="13"/>
    </row>
    <row r="263" spans="1:26">
      <c r="A263" s="197">
        <v>147</v>
      </c>
      <c r="B263" s="198">
        <v>43752</v>
      </c>
      <c r="C263" s="198"/>
      <c r="D263" s="151" t="s">
        <v>780</v>
      </c>
      <c r="E263" s="199" t="s">
        <v>581</v>
      </c>
      <c r="F263" s="199">
        <v>277.5</v>
      </c>
      <c r="G263" s="199"/>
      <c r="H263" s="199">
        <v>333</v>
      </c>
      <c r="I263" s="219">
        <v>333</v>
      </c>
      <c r="J263" s="137" t="s">
        <v>790</v>
      </c>
      <c r="K263" s="124">
        <f t="shared" ref="K263" si="90">H263-F263</f>
        <v>55.5</v>
      </c>
      <c r="L263" s="125">
        <f t="shared" ref="L263" si="91">K263/F263</f>
        <v>0.2</v>
      </c>
      <c r="M263" s="126" t="s">
        <v>557</v>
      </c>
      <c r="N263" s="340">
        <v>43846</v>
      </c>
      <c r="O263" s="54"/>
      <c r="P263" s="13"/>
      <c r="Q263" s="13"/>
      <c r="R263" s="326" t="s">
        <v>709</v>
      </c>
      <c r="S263" s="13"/>
      <c r="T263" s="13"/>
      <c r="U263" s="13"/>
      <c r="V263" s="13"/>
      <c r="W263" s="13"/>
      <c r="X263" s="13"/>
      <c r="Y263" s="13"/>
      <c r="Z263" s="13"/>
    </row>
    <row r="264" spans="1:26">
      <c r="A264" s="197">
        <v>148</v>
      </c>
      <c r="B264" s="198">
        <v>43752</v>
      </c>
      <c r="C264" s="198"/>
      <c r="D264" s="151" t="s">
        <v>779</v>
      </c>
      <c r="E264" s="199" t="s">
        <v>581</v>
      </c>
      <c r="F264" s="199">
        <v>930</v>
      </c>
      <c r="G264" s="199"/>
      <c r="H264" s="199">
        <v>1165</v>
      </c>
      <c r="I264" s="219">
        <v>1200</v>
      </c>
      <c r="J264" s="137" t="s">
        <v>791</v>
      </c>
      <c r="K264" s="124">
        <f t="shared" ref="K264" si="92">H264-F264</f>
        <v>235</v>
      </c>
      <c r="L264" s="125">
        <f t="shared" ref="L264" si="93">K264/F264</f>
        <v>0.25268817204301075</v>
      </c>
      <c r="M264" s="126" t="s">
        <v>557</v>
      </c>
      <c r="N264" s="340">
        <v>43847</v>
      </c>
      <c r="O264" s="54"/>
      <c r="P264" s="13"/>
      <c r="Q264" s="13"/>
      <c r="R264" s="326" t="s">
        <v>711</v>
      </c>
      <c r="S264" s="13"/>
      <c r="T264" s="13"/>
      <c r="U264" s="13"/>
      <c r="V264" s="13"/>
      <c r="W264" s="13"/>
      <c r="X264" s="13"/>
      <c r="Y264" s="13"/>
      <c r="Z264" s="13"/>
    </row>
    <row r="265" spans="1:26">
      <c r="A265" s="348">
        <v>149</v>
      </c>
      <c r="B265" s="329">
        <v>43753</v>
      </c>
      <c r="C265" s="202"/>
      <c r="D265" s="350" t="s">
        <v>778</v>
      </c>
      <c r="E265" s="331" t="s">
        <v>581</v>
      </c>
      <c r="F265" s="333">
        <v>111</v>
      </c>
      <c r="G265" s="331"/>
      <c r="H265" s="331"/>
      <c r="I265" s="335">
        <v>141</v>
      </c>
      <c r="J265" s="225" t="s">
        <v>559</v>
      </c>
      <c r="K265" s="225"/>
      <c r="L265" s="119"/>
      <c r="M265" s="339" t="s">
        <v>559</v>
      </c>
      <c r="N265" s="227"/>
      <c r="O265" s="13"/>
      <c r="P265" s="13"/>
      <c r="Q265" s="13"/>
      <c r="R265" s="326" t="s">
        <v>711</v>
      </c>
      <c r="S265" s="13"/>
      <c r="T265" s="13"/>
      <c r="U265" s="13"/>
      <c r="V265" s="13"/>
      <c r="W265" s="13"/>
      <c r="X265" s="13"/>
      <c r="Y265" s="13"/>
      <c r="Z265" s="13"/>
    </row>
    <row r="266" spans="1:26">
      <c r="A266" s="197">
        <v>150</v>
      </c>
      <c r="B266" s="198">
        <v>43753</v>
      </c>
      <c r="C266" s="198"/>
      <c r="D266" s="151" t="s">
        <v>777</v>
      </c>
      <c r="E266" s="199" t="s">
        <v>581</v>
      </c>
      <c r="F266" s="200">
        <v>296</v>
      </c>
      <c r="G266" s="199"/>
      <c r="H266" s="199">
        <v>370</v>
      </c>
      <c r="I266" s="219">
        <v>370</v>
      </c>
      <c r="J266" s="137" t="s">
        <v>640</v>
      </c>
      <c r="K266" s="124">
        <f t="shared" ref="K266:K267" si="94">H266-F266</f>
        <v>74</v>
      </c>
      <c r="L266" s="125">
        <f t="shared" ref="L266:L267" si="95">K266/F266</f>
        <v>0.25</v>
      </c>
      <c r="M266" s="126" t="s">
        <v>557</v>
      </c>
      <c r="N266" s="340">
        <v>43853</v>
      </c>
      <c r="O266" s="54"/>
      <c r="P266" s="13"/>
      <c r="Q266" s="13"/>
      <c r="R266" s="326" t="s">
        <v>711</v>
      </c>
      <c r="S266" s="13"/>
      <c r="T266" s="13"/>
      <c r="U266" s="13"/>
      <c r="V266" s="13"/>
      <c r="W266" s="13"/>
      <c r="X266" s="13"/>
      <c r="Y266" s="13"/>
      <c r="Z266" s="13"/>
    </row>
    <row r="267" spans="1:26">
      <c r="A267" s="197">
        <v>151</v>
      </c>
      <c r="B267" s="198">
        <v>43754</v>
      </c>
      <c r="C267" s="198"/>
      <c r="D267" s="151" t="s">
        <v>776</v>
      </c>
      <c r="E267" s="199" t="s">
        <v>581</v>
      </c>
      <c r="F267" s="200">
        <v>300</v>
      </c>
      <c r="G267" s="199"/>
      <c r="H267" s="199">
        <v>382.5</v>
      </c>
      <c r="I267" s="219">
        <v>344</v>
      </c>
      <c r="J267" s="473" t="s">
        <v>897</v>
      </c>
      <c r="K267" s="124">
        <f t="shared" si="94"/>
        <v>82.5</v>
      </c>
      <c r="L267" s="125">
        <f t="shared" si="95"/>
        <v>0.27500000000000002</v>
      </c>
      <c r="M267" s="126" t="s">
        <v>557</v>
      </c>
      <c r="N267" s="340">
        <v>44238</v>
      </c>
      <c r="O267" s="13"/>
      <c r="P267" s="13"/>
      <c r="Q267" s="13"/>
      <c r="R267" s="326" t="s">
        <v>711</v>
      </c>
      <c r="S267" s="13"/>
      <c r="T267" s="13"/>
      <c r="U267" s="13"/>
      <c r="V267" s="13"/>
      <c r="W267" s="13"/>
      <c r="X267" s="13"/>
      <c r="Y267" s="13"/>
      <c r="Z267" s="13"/>
    </row>
    <row r="268" spans="1:26">
      <c r="A268" s="328">
        <v>152</v>
      </c>
      <c r="B268" s="202">
        <v>43832</v>
      </c>
      <c r="C268" s="202"/>
      <c r="D268" s="206" t="s">
        <v>759</v>
      </c>
      <c r="E268" s="203" t="s">
        <v>581</v>
      </c>
      <c r="F268" s="204" t="s">
        <v>788</v>
      </c>
      <c r="G268" s="203"/>
      <c r="H268" s="203"/>
      <c r="I268" s="224">
        <v>590</v>
      </c>
      <c r="J268" s="225" t="s">
        <v>559</v>
      </c>
      <c r="K268" s="225"/>
      <c r="L268" s="119"/>
      <c r="M268" s="325" t="s">
        <v>559</v>
      </c>
      <c r="N268" s="227"/>
      <c r="O268" s="13"/>
      <c r="P268" s="13"/>
      <c r="Q268" s="13"/>
      <c r="R268" s="326" t="s">
        <v>711</v>
      </c>
      <c r="S268" s="13"/>
      <c r="T268" s="13"/>
      <c r="U268" s="13"/>
      <c r="V268" s="13"/>
      <c r="W268" s="13"/>
      <c r="X268" s="13"/>
      <c r="Y268" s="13"/>
      <c r="Z268" s="13"/>
    </row>
    <row r="269" spans="1:26">
      <c r="A269" s="197">
        <v>153</v>
      </c>
      <c r="B269" s="198">
        <v>43966</v>
      </c>
      <c r="C269" s="198"/>
      <c r="D269" s="151" t="s">
        <v>64</v>
      </c>
      <c r="E269" s="199" t="s">
        <v>581</v>
      </c>
      <c r="F269" s="200">
        <v>67.5</v>
      </c>
      <c r="G269" s="199"/>
      <c r="H269" s="199">
        <v>86</v>
      </c>
      <c r="I269" s="219">
        <v>86</v>
      </c>
      <c r="J269" s="137" t="s">
        <v>820</v>
      </c>
      <c r="K269" s="124">
        <f t="shared" ref="K269" si="96">H269-F269</f>
        <v>18.5</v>
      </c>
      <c r="L269" s="125">
        <f t="shared" ref="L269" si="97">K269/F269</f>
        <v>0.27407407407407408</v>
      </c>
      <c r="M269" s="126" t="s">
        <v>557</v>
      </c>
      <c r="N269" s="340">
        <v>44008</v>
      </c>
      <c r="O269" s="54"/>
      <c r="P269" s="13"/>
      <c r="Q269" s="13"/>
      <c r="R269" s="326" t="s">
        <v>711</v>
      </c>
      <c r="S269" s="13"/>
      <c r="T269" s="13"/>
      <c r="U269" s="13"/>
      <c r="V269" s="13"/>
      <c r="W269" s="13"/>
      <c r="X269" s="13"/>
      <c r="Y269" s="13"/>
      <c r="Z269" s="13"/>
    </row>
    <row r="270" spans="1:26">
      <c r="A270" s="201">
        <v>154</v>
      </c>
      <c r="B270" s="202">
        <v>44035</v>
      </c>
      <c r="C270" s="202"/>
      <c r="D270" s="206" t="s">
        <v>466</v>
      </c>
      <c r="E270" s="203" t="s">
        <v>581</v>
      </c>
      <c r="F270" s="204" t="s">
        <v>823</v>
      </c>
      <c r="G270" s="203"/>
      <c r="H270" s="203"/>
      <c r="I270" s="224">
        <v>296</v>
      </c>
      <c r="J270" s="225" t="s">
        <v>559</v>
      </c>
      <c r="K270" s="225"/>
      <c r="L270" s="119"/>
      <c r="M270" s="226"/>
      <c r="N270" s="227"/>
      <c r="O270" s="13"/>
      <c r="P270" s="13"/>
      <c r="Q270" s="13"/>
      <c r="R270" s="326" t="s">
        <v>711</v>
      </c>
      <c r="S270" s="13"/>
      <c r="T270" s="13"/>
      <c r="U270" s="13"/>
      <c r="V270" s="13"/>
      <c r="W270" s="13"/>
      <c r="X270" s="13"/>
      <c r="Y270" s="13"/>
      <c r="Z270" s="13"/>
    </row>
    <row r="271" spans="1:26">
      <c r="A271" s="197">
        <v>155</v>
      </c>
      <c r="B271" s="198">
        <v>44092</v>
      </c>
      <c r="C271" s="198"/>
      <c r="D271" s="151" t="s">
        <v>399</v>
      </c>
      <c r="E271" s="199" t="s">
        <v>581</v>
      </c>
      <c r="F271" s="199">
        <v>206</v>
      </c>
      <c r="G271" s="199"/>
      <c r="H271" s="199">
        <v>248</v>
      </c>
      <c r="I271" s="219">
        <v>248</v>
      </c>
      <c r="J271" s="137" t="s">
        <v>640</v>
      </c>
      <c r="K271" s="124">
        <f t="shared" ref="K271:K272" si="98">H271-F271</f>
        <v>42</v>
      </c>
      <c r="L271" s="125">
        <f t="shared" ref="L271:L272" si="99">K271/F271</f>
        <v>0.20388349514563106</v>
      </c>
      <c r="M271" s="126" t="s">
        <v>557</v>
      </c>
      <c r="N271" s="340">
        <v>44214</v>
      </c>
      <c r="O271" s="54"/>
      <c r="P271" s="13"/>
      <c r="Q271" s="13"/>
      <c r="R271" s="326" t="s">
        <v>711</v>
      </c>
      <c r="S271" s="13"/>
      <c r="T271" s="13"/>
      <c r="U271" s="13"/>
      <c r="V271" s="13"/>
      <c r="W271" s="13"/>
      <c r="X271" s="13"/>
      <c r="Y271" s="13"/>
      <c r="Z271" s="13"/>
    </row>
    <row r="272" spans="1:26">
      <c r="A272" s="197">
        <v>156</v>
      </c>
      <c r="B272" s="198">
        <v>44140</v>
      </c>
      <c r="C272" s="198"/>
      <c r="D272" s="151" t="s">
        <v>399</v>
      </c>
      <c r="E272" s="199" t="s">
        <v>581</v>
      </c>
      <c r="F272" s="199">
        <v>182.5</v>
      </c>
      <c r="G272" s="199"/>
      <c r="H272" s="199">
        <v>248</v>
      </c>
      <c r="I272" s="219">
        <v>248</v>
      </c>
      <c r="J272" s="137" t="s">
        <v>640</v>
      </c>
      <c r="K272" s="124">
        <f t="shared" si="98"/>
        <v>65.5</v>
      </c>
      <c r="L272" s="125">
        <f t="shared" si="99"/>
        <v>0.35890410958904112</v>
      </c>
      <c r="M272" s="126" t="s">
        <v>557</v>
      </c>
      <c r="N272" s="340">
        <v>44214</v>
      </c>
      <c r="O272" s="54"/>
      <c r="P272" s="13"/>
      <c r="Q272" s="13"/>
      <c r="R272" s="326" t="s">
        <v>711</v>
      </c>
      <c r="S272" s="13"/>
      <c r="T272" s="13"/>
      <c r="U272" s="13"/>
      <c r="V272" s="13"/>
      <c r="W272" s="13"/>
      <c r="X272" s="13"/>
      <c r="Y272" s="13"/>
      <c r="Z272" s="13"/>
    </row>
    <row r="273" spans="1:26">
      <c r="A273" s="201">
        <v>157</v>
      </c>
      <c r="B273" s="202">
        <v>44140</v>
      </c>
      <c r="C273" s="202"/>
      <c r="D273" s="206" t="s">
        <v>322</v>
      </c>
      <c r="E273" s="203" t="s">
        <v>581</v>
      </c>
      <c r="F273" s="204" t="s">
        <v>827</v>
      </c>
      <c r="G273" s="203"/>
      <c r="H273" s="203"/>
      <c r="I273" s="224">
        <v>320</v>
      </c>
      <c r="J273" s="225" t="s">
        <v>559</v>
      </c>
      <c r="K273" s="225"/>
      <c r="L273" s="119"/>
      <c r="M273" s="226"/>
      <c r="N273" s="227"/>
      <c r="O273" s="13"/>
      <c r="P273" s="13"/>
      <c r="Q273" s="13"/>
      <c r="R273" s="326" t="s">
        <v>711</v>
      </c>
      <c r="S273" s="13"/>
      <c r="T273" s="13"/>
      <c r="U273" s="13"/>
      <c r="V273" s="13"/>
      <c r="W273" s="13"/>
      <c r="X273" s="13"/>
      <c r="Y273" s="13"/>
      <c r="Z273" s="13"/>
    </row>
    <row r="274" spans="1:26">
      <c r="A274" s="197">
        <v>158</v>
      </c>
      <c r="B274" s="198">
        <v>44140</v>
      </c>
      <c r="C274" s="198"/>
      <c r="D274" s="151" t="s">
        <v>462</v>
      </c>
      <c r="E274" s="199" t="s">
        <v>581</v>
      </c>
      <c r="F274" s="200">
        <v>925</v>
      </c>
      <c r="G274" s="199"/>
      <c r="H274" s="199">
        <v>1095</v>
      </c>
      <c r="I274" s="219">
        <v>1093</v>
      </c>
      <c r="J274" s="473" t="s">
        <v>834</v>
      </c>
      <c r="K274" s="124">
        <f t="shared" ref="K274" si="100">H274-F274</f>
        <v>170</v>
      </c>
      <c r="L274" s="125">
        <f t="shared" ref="L274" si="101">K274/F274</f>
        <v>0.18378378378378379</v>
      </c>
      <c r="M274" s="126" t="s">
        <v>557</v>
      </c>
      <c r="N274" s="340">
        <v>44201</v>
      </c>
      <c r="O274" s="13"/>
      <c r="P274" s="13"/>
      <c r="Q274" s="13"/>
      <c r="R274" s="326" t="s">
        <v>711</v>
      </c>
      <c r="S274" s="13"/>
      <c r="T274" s="13"/>
      <c r="U274" s="13"/>
      <c r="V274" s="13"/>
      <c r="W274" s="13"/>
      <c r="X274" s="13"/>
      <c r="Y274" s="13"/>
      <c r="Z274" s="13"/>
    </row>
    <row r="275" spans="1:26">
      <c r="A275" s="201">
        <v>159</v>
      </c>
      <c r="B275" s="202">
        <v>44140</v>
      </c>
      <c r="C275" s="202"/>
      <c r="D275" s="206" t="s">
        <v>337</v>
      </c>
      <c r="E275" s="203" t="s">
        <v>581</v>
      </c>
      <c r="F275" s="204" t="s">
        <v>828</v>
      </c>
      <c r="G275" s="203"/>
      <c r="H275" s="203"/>
      <c r="I275" s="224">
        <v>406</v>
      </c>
      <c r="J275" s="225" t="s">
        <v>559</v>
      </c>
      <c r="K275" s="225"/>
      <c r="L275" s="119"/>
      <c r="M275" s="226"/>
      <c r="N275" s="227"/>
      <c r="O275" s="13"/>
      <c r="P275" s="13"/>
      <c r="Q275" s="13"/>
      <c r="R275" s="326" t="s">
        <v>711</v>
      </c>
      <c r="S275" s="13"/>
      <c r="T275" s="13"/>
      <c r="U275" s="13"/>
      <c r="V275" s="13"/>
      <c r="W275" s="13"/>
      <c r="X275" s="13"/>
      <c r="Y275" s="13"/>
      <c r="Z275" s="13"/>
    </row>
    <row r="276" spans="1:26">
      <c r="A276" s="201">
        <v>160</v>
      </c>
      <c r="B276" s="202">
        <v>44141</v>
      </c>
      <c r="C276" s="202"/>
      <c r="D276" s="206" t="s">
        <v>466</v>
      </c>
      <c r="E276" s="203" t="s">
        <v>581</v>
      </c>
      <c r="F276" s="204" t="s">
        <v>829</v>
      </c>
      <c r="G276" s="203"/>
      <c r="H276" s="203"/>
      <c r="I276" s="224">
        <v>290</v>
      </c>
      <c r="J276" s="225" t="s">
        <v>559</v>
      </c>
      <c r="K276" s="225"/>
      <c r="L276" s="119"/>
      <c r="M276" s="226"/>
      <c r="N276" s="227"/>
      <c r="O276" s="13"/>
      <c r="P276" s="13"/>
      <c r="Q276" s="13"/>
      <c r="R276" s="326" t="s">
        <v>711</v>
      </c>
      <c r="S276" s="13"/>
      <c r="T276" s="13"/>
      <c r="U276" s="13"/>
      <c r="V276" s="13"/>
      <c r="W276" s="13"/>
      <c r="X276" s="13"/>
      <c r="Y276" s="13"/>
      <c r="Z276" s="13"/>
    </row>
    <row r="277" spans="1:26">
      <c r="A277" s="201">
        <v>161</v>
      </c>
      <c r="B277" s="202">
        <v>44187</v>
      </c>
      <c r="C277" s="202"/>
      <c r="D277" s="206" t="s">
        <v>755</v>
      </c>
      <c r="E277" s="203" t="s">
        <v>581</v>
      </c>
      <c r="F277" s="461" t="s">
        <v>832</v>
      </c>
      <c r="G277" s="203"/>
      <c r="H277" s="203"/>
      <c r="I277" s="224">
        <v>239</v>
      </c>
      <c r="J277" s="462" t="s">
        <v>559</v>
      </c>
      <c r="K277" s="225"/>
      <c r="L277" s="119"/>
      <c r="M277" s="226"/>
      <c r="N277" s="227"/>
      <c r="O277" s="13"/>
      <c r="P277" s="13"/>
      <c r="Q277" s="13"/>
      <c r="R277" s="326" t="s">
        <v>711</v>
      </c>
      <c r="S277" s="13"/>
      <c r="T277" s="13"/>
      <c r="U277" s="13"/>
      <c r="V277" s="13"/>
      <c r="W277" s="13"/>
      <c r="X277" s="13"/>
      <c r="Y277" s="13"/>
      <c r="Z277" s="13"/>
    </row>
    <row r="278" spans="1:26">
      <c r="A278" s="201"/>
      <c r="B278" s="202"/>
      <c r="C278" s="202"/>
      <c r="D278" s="206"/>
      <c r="E278" s="203"/>
      <c r="F278" s="204"/>
      <c r="G278" s="203"/>
      <c r="H278" s="203"/>
      <c r="I278" s="224"/>
      <c r="J278" s="225"/>
      <c r="K278" s="225"/>
      <c r="L278" s="119"/>
      <c r="M278" s="226"/>
      <c r="N278" s="227"/>
      <c r="O278" s="13"/>
      <c r="P278" s="13"/>
      <c r="R278" s="326"/>
    </row>
    <row r="279" spans="1:26">
      <c r="A279" s="201"/>
      <c r="B279" s="202"/>
      <c r="C279" s="202"/>
      <c r="D279" s="206"/>
      <c r="E279" s="203"/>
      <c r="F279" s="204"/>
      <c r="G279" s="203"/>
      <c r="H279" s="203"/>
      <c r="I279" s="224"/>
      <c r="J279" s="225"/>
      <c r="K279" s="225"/>
      <c r="L279" s="119"/>
      <c r="M279" s="226"/>
      <c r="N279" s="227"/>
      <c r="O279" s="13"/>
      <c r="R279" s="228"/>
    </row>
    <row r="280" spans="1:26">
      <c r="A280" s="201"/>
      <c r="B280" s="202"/>
      <c r="C280" s="202"/>
      <c r="D280" s="206"/>
      <c r="E280" s="203"/>
      <c r="F280" s="204"/>
      <c r="G280" s="203"/>
      <c r="H280" s="203"/>
      <c r="I280" s="224"/>
      <c r="J280" s="225"/>
      <c r="K280" s="225"/>
      <c r="L280" s="119"/>
      <c r="M280" s="226"/>
      <c r="N280" s="227"/>
      <c r="O280" s="13"/>
      <c r="R280" s="228"/>
    </row>
    <row r="281" spans="1:26">
      <c r="A281" s="201"/>
      <c r="B281" s="202"/>
      <c r="C281" s="202"/>
      <c r="D281" s="206"/>
      <c r="E281" s="203"/>
      <c r="F281" s="204"/>
      <c r="G281" s="203"/>
      <c r="H281" s="203"/>
      <c r="I281" s="224"/>
      <c r="J281" s="225"/>
      <c r="K281" s="225"/>
      <c r="L281" s="119"/>
      <c r="M281" s="226"/>
      <c r="N281" s="227"/>
      <c r="O281" s="13"/>
      <c r="R281" s="228"/>
    </row>
    <row r="282" spans="1:26">
      <c r="A282" s="201"/>
      <c r="B282" s="192" t="s">
        <v>783</v>
      </c>
      <c r="O282" s="13"/>
      <c r="R282" s="228"/>
    </row>
    <row r="283" spans="1:26">
      <c r="R283" s="228"/>
    </row>
    <row r="284" spans="1:26">
      <c r="R284" s="228"/>
    </row>
    <row r="285" spans="1:26">
      <c r="R285" s="228"/>
    </row>
    <row r="286" spans="1:26">
      <c r="R286" s="228"/>
    </row>
    <row r="287" spans="1:26">
      <c r="R287" s="228"/>
    </row>
    <row r="288" spans="1:26">
      <c r="R288" s="228"/>
    </row>
    <row r="289" spans="1:18">
      <c r="R289" s="228"/>
    </row>
    <row r="299" spans="1:18">
      <c r="A299" s="207"/>
    </row>
    <row r="300" spans="1:18">
      <c r="A300" s="207"/>
      <c r="F300" s="463"/>
    </row>
    <row r="301" spans="1:18">
      <c r="A301" s="203"/>
    </row>
  </sheetData>
  <autoFilter ref="R1:R297"/>
  <mergeCells count="7">
    <mergeCell ref="O72:O73"/>
    <mergeCell ref="P72:P73"/>
    <mergeCell ref="A72:A73"/>
    <mergeCell ref="B72:B73"/>
    <mergeCell ref="J72:J73"/>
    <mergeCell ref="M72:M73"/>
    <mergeCell ref="N72:N73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2021-02-22T02:26:55Z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