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1840" windowHeight="125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F&amp;O)'!$R$1:$R$408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95" i="7"/>
  <c r="M195" s="1"/>
  <c r="K194"/>
  <c r="M194" s="1"/>
  <c r="L73"/>
  <c r="M73" s="1"/>
  <c r="K73"/>
  <c r="L130"/>
  <c r="K130"/>
  <c r="L128"/>
  <c r="K128"/>
  <c r="L129"/>
  <c r="K129"/>
  <c r="M129" s="1"/>
  <c r="L76"/>
  <c r="K76"/>
  <c r="K193"/>
  <c r="M193" s="1"/>
  <c r="L75"/>
  <c r="K75"/>
  <c r="M75" s="1"/>
  <c r="L127"/>
  <c r="K127"/>
  <c r="L126"/>
  <c r="K126"/>
  <c r="L15"/>
  <c r="K15"/>
  <c r="K192"/>
  <c r="M192" s="1"/>
  <c r="K191"/>
  <c r="M191" s="1"/>
  <c r="K190"/>
  <c r="M190" s="1"/>
  <c r="L71"/>
  <c r="K71"/>
  <c r="M128" l="1"/>
  <c r="M76"/>
  <c r="M130"/>
  <c r="M15"/>
  <c r="M126"/>
  <c r="M127"/>
  <c r="M71"/>
  <c r="M146"/>
  <c r="K146"/>
  <c r="K11"/>
  <c r="K187" l="1"/>
  <c r="M187" s="1"/>
  <c r="K186"/>
  <c r="M186" s="1"/>
  <c r="K185"/>
  <c r="M185" s="1"/>
  <c r="K184"/>
  <c r="M184" s="1"/>
  <c r="L22"/>
  <c r="K22"/>
  <c r="L16"/>
  <c r="K16"/>
  <c r="L72"/>
  <c r="K72"/>
  <c r="L70"/>
  <c r="K70"/>
  <c r="L69"/>
  <c r="K69"/>
  <c r="L125"/>
  <c r="K125"/>
  <c r="M178"/>
  <c r="K178"/>
  <c r="K181"/>
  <c r="M181" s="1"/>
  <c r="K183"/>
  <c r="M183" s="1"/>
  <c r="K182"/>
  <c r="M182" s="1"/>
  <c r="L68"/>
  <c r="K68"/>
  <c r="K180"/>
  <c r="M180" s="1"/>
  <c r="K177"/>
  <c r="K176"/>
  <c r="L206"/>
  <c r="K206"/>
  <c r="K175"/>
  <c r="M175" s="1"/>
  <c r="K174"/>
  <c r="M174" s="1"/>
  <c r="L124"/>
  <c r="K124"/>
  <c r="L10"/>
  <c r="K10"/>
  <c r="L19"/>
  <c r="K19"/>
  <c r="L18"/>
  <c r="K18"/>
  <c r="L17"/>
  <c r="K17"/>
  <c r="L63"/>
  <c r="K63"/>
  <c r="L122"/>
  <c r="K122"/>
  <c r="K173"/>
  <c r="M173" s="1"/>
  <c r="K172"/>
  <c r="M172" s="1"/>
  <c r="K170"/>
  <c r="M170" s="1"/>
  <c r="K168"/>
  <c r="M168" s="1"/>
  <c r="K171"/>
  <c r="M171" s="1"/>
  <c r="K169"/>
  <c r="M169" s="1"/>
  <c r="L123"/>
  <c r="K123"/>
  <c r="L66"/>
  <c r="K66"/>
  <c r="L44"/>
  <c r="K44"/>
  <c r="L65"/>
  <c r="K65"/>
  <c r="L62"/>
  <c r="K62"/>
  <c r="L64"/>
  <c r="K64"/>
  <c r="L121"/>
  <c r="K121"/>
  <c r="L117"/>
  <c r="K117"/>
  <c r="K167"/>
  <c r="M167" s="1"/>
  <c r="K166"/>
  <c r="M166" s="1"/>
  <c r="L120"/>
  <c r="K120"/>
  <c r="L119"/>
  <c r="K119"/>
  <c r="L118"/>
  <c r="K118"/>
  <c r="L116"/>
  <c r="K116"/>
  <c r="L115"/>
  <c r="K115"/>
  <c r="K165"/>
  <c r="M165" s="1"/>
  <c r="K164"/>
  <c r="M164" s="1"/>
  <c r="K161"/>
  <c r="M161" s="1"/>
  <c r="K160"/>
  <c r="M160" s="1"/>
  <c r="L114"/>
  <c r="K114"/>
  <c r="K163"/>
  <c r="M163" s="1"/>
  <c r="K162"/>
  <c r="M162" s="1"/>
  <c r="L112"/>
  <c r="K112"/>
  <c r="L205"/>
  <c r="K205"/>
  <c r="L113"/>
  <c r="K113"/>
  <c r="L111"/>
  <c r="K111"/>
  <c r="L109"/>
  <c r="K109"/>
  <c r="L108"/>
  <c r="K108"/>
  <c r="L54"/>
  <c r="K54"/>
  <c r="L60"/>
  <c r="K60"/>
  <c r="K157"/>
  <c r="M157" s="1"/>
  <c r="K159"/>
  <c r="M159" s="1"/>
  <c r="K158"/>
  <c r="M158" s="1"/>
  <c r="L61"/>
  <c r="K61"/>
  <c r="L59"/>
  <c r="K59"/>
  <c r="L57"/>
  <c r="K57"/>
  <c r="L53"/>
  <c r="K53"/>
  <c r="L110"/>
  <c r="K110"/>
  <c r="L58"/>
  <c r="K58"/>
  <c r="K156"/>
  <c r="M156" s="1"/>
  <c r="K155"/>
  <c r="M155" s="1"/>
  <c r="K154"/>
  <c r="M154" s="1"/>
  <c r="L107"/>
  <c r="K107"/>
  <c r="L106"/>
  <c r="K106"/>
  <c r="L56"/>
  <c r="K56"/>
  <c r="L105"/>
  <c r="K105"/>
  <c r="L104"/>
  <c r="K104"/>
  <c r="K153"/>
  <c r="M153" s="1"/>
  <c r="K151"/>
  <c r="M151" s="1"/>
  <c r="K150"/>
  <c r="M150" s="1"/>
  <c r="K152"/>
  <c r="M152" s="1"/>
  <c r="K149"/>
  <c r="M149" s="1"/>
  <c r="K145"/>
  <c r="M145" s="1"/>
  <c r="K148"/>
  <c r="M148" s="1"/>
  <c r="L55"/>
  <c r="K55"/>
  <c r="L103"/>
  <c r="K103"/>
  <c r="L102"/>
  <c r="K102"/>
  <c r="L101"/>
  <c r="K101"/>
  <c r="L49"/>
  <c r="K49"/>
  <c r="K52"/>
  <c r="L52"/>
  <c r="L51"/>
  <c r="K51"/>
  <c r="L50"/>
  <c r="K50"/>
  <c r="L100"/>
  <c r="K100"/>
  <c r="K14"/>
  <c r="L14"/>
  <c r="K142"/>
  <c r="M142" s="1"/>
  <c r="K144"/>
  <c r="M144" s="1"/>
  <c r="K143"/>
  <c r="M143" s="1"/>
  <c r="L48"/>
  <c r="K48"/>
  <c r="L39"/>
  <c r="K39"/>
  <c r="K386"/>
  <c r="L386" s="1"/>
  <c r="L47"/>
  <c r="K47"/>
  <c r="L46"/>
  <c r="K46"/>
  <c r="L45"/>
  <c r="K45"/>
  <c r="L99"/>
  <c r="K99"/>
  <c r="L98"/>
  <c r="K98"/>
  <c r="K141"/>
  <c r="M141" s="1"/>
  <c r="K140"/>
  <c r="M140" s="1"/>
  <c r="L97"/>
  <c r="K97"/>
  <c r="L40"/>
  <c r="K40"/>
  <c r="K139"/>
  <c r="M139" s="1"/>
  <c r="L96"/>
  <c r="K96"/>
  <c r="L95"/>
  <c r="K95"/>
  <c r="L91"/>
  <c r="K92"/>
  <c r="K91"/>
  <c r="L11"/>
  <c r="L12"/>
  <c r="K12"/>
  <c r="L13"/>
  <c r="K13"/>
  <c r="K93"/>
  <c r="L93"/>
  <c r="K94"/>
  <c r="L94"/>
  <c r="K138"/>
  <c r="M138" s="1"/>
  <c r="K137"/>
  <c r="M137" s="1"/>
  <c r="L43"/>
  <c r="K43"/>
  <c r="L42"/>
  <c r="K42"/>
  <c r="L41"/>
  <c r="K41"/>
  <c r="M16" l="1"/>
  <c r="M69"/>
  <c r="M22"/>
  <c r="M70"/>
  <c r="M125"/>
  <c r="M72"/>
  <c r="M68"/>
  <c r="M206"/>
  <c r="M19"/>
  <c r="M124"/>
  <c r="M10"/>
  <c r="M18"/>
  <c r="M17"/>
  <c r="M63"/>
  <c r="M122"/>
  <c r="M121"/>
  <c r="M44"/>
  <c r="M64"/>
  <c r="M62"/>
  <c r="M65"/>
  <c r="M66"/>
  <c r="M117"/>
  <c r="M123"/>
  <c r="M119"/>
  <c r="M120"/>
  <c r="M118"/>
  <c r="M112"/>
  <c r="M205"/>
  <c r="M116"/>
  <c r="M114"/>
  <c r="M115"/>
  <c r="M108"/>
  <c r="M53"/>
  <c r="M54"/>
  <c r="M113"/>
  <c r="M109"/>
  <c r="M111"/>
  <c r="M60"/>
  <c r="M58"/>
  <c r="M61"/>
  <c r="M59"/>
  <c r="M57"/>
  <c r="M110"/>
  <c r="M107"/>
  <c r="M106"/>
  <c r="M56"/>
  <c r="M104"/>
  <c r="M105"/>
  <c r="M102"/>
  <c r="M103"/>
  <c r="M101"/>
  <c r="M55"/>
  <c r="M49"/>
  <c r="M50"/>
  <c r="M52"/>
  <c r="M51"/>
  <c r="M100"/>
  <c r="M14"/>
  <c r="M48"/>
  <c r="M39"/>
  <c r="M46"/>
  <c r="M47"/>
  <c r="M45"/>
  <c r="M99"/>
  <c r="M98"/>
  <c r="M13"/>
  <c r="M11"/>
  <c r="M40"/>
  <c r="M97"/>
  <c r="M96"/>
  <c r="M95"/>
  <c r="M94"/>
  <c r="M12"/>
  <c r="M93"/>
  <c r="M42"/>
  <c r="M41"/>
  <c r="M43"/>
  <c r="L90"/>
  <c r="K90"/>
  <c r="L89"/>
  <c r="K89"/>
  <c r="L204"/>
  <c r="K204"/>
  <c r="K378"/>
  <c r="L378" s="1"/>
  <c r="K358"/>
  <c r="L358" s="1"/>
  <c r="K383"/>
  <c r="L383" s="1"/>
  <c r="K382"/>
  <c r="L382" s="1"/>
  <c r="K385"/>
  <c r="L385" s="1"/>
  <c r="K380"/>
  <c r="L380" s="1"/>
  <c r="M7"/>
  <c r="F368"/>
  <c r="K368" s="1"/>
  <c r="L368" s="1"/>
  <c r="K369"/>
  <c r="L369" s="1"/>
  <c r="K360"/>
  <c r="L360" s="1"/>
  <c r="K363"/>
  <c r="L363" s="1"/>
  <c r="K371"/>
  <c r="L371" s="1"/>
  <c r="F362"/>
  <c r="F361"/>
  <c r="K361" s="1"/>
  <c r="L361" s="1"/>
  <c r="F359"/>
  <c r="K359" s="1"/>
  <c r="L359" s="1"/>
  <c r="F339"/>
  <c r="K339" s="1"/>
  <c r="L339" s="1"/>
  <c r="F291"/>
  <c r="K291" s="1"/>
  <c r="L291" s="1"/>
  <c r="K370"/>
  <c r="L370" s="1"/>
  <c r="K374"/>
  <c r="L374" s="1"/>
  <c r="K375"/>
  <c r="L375" s="1"/>
  <c r="K367"/>
  <c r="L367" s="1"/>
  <c r="K377"/>
  <c r="L377" s="1"/>
  <c r="K373"/>
  <c r="L373" s="1"/>
  <c r="K366"/>
  <c r="L366" s="1"/>
  <c r="K355"/>
  <c r="L355" s="1"/>
  <c r="K357"/>
  <c r="L357" s="1"/>
  <c r="K354"/>
  <c r="L354" s="1"/>
  <c r="K356"/>
  <c r="L356" s="1"/>
  <c r="K285"/>
  <c r="L285" s="1"/>
  <c r="K338"/>
  <c r="L338" s="1"/>
  <c r="K352"/>
  <c r="L352" s="1"/>
  <c r="K353"/>
  <c r="L353" s="1"/>
  <c r="K351"/>
  <c r="L351" s="1"/>
  <c r="K350"/>
  <c r="L350" s="1"/>
  <c r="K349"/>
  <c r="L349" s="1"/>
  <c r="K348"/>
  <c r="L348" s="1"/>
  <c r="K347"/>
  <c r="L347" s="1"/>
  <c r="K346"/>
  <c r="L346" s="1"/>
  <c r="K345"/>
  <c r="L345" s="1"/>
  <c r="K343"/>
  <c r="L343" s="1"/>
  <c r="K341"/>
  <c r="L341" s="1"/>
  <c r="K340"/>
  <c r="L340" s="1"/>
  <c r="K335"/>
  <c r="L335" s="1"/>
  <c r="K334"/>
  <c r="L334" s="1"/>
  <c r="K333"/>
  <c r="L333" s="1"/>
  <c r="K330"/>
  <c r="L330" s="1"/>
  <c r="K329"/>
  <c r="L329" s="1"/>
  <c r="K328"/>
  <c r="L328" s="1"/>
  <c r="K327"/>
  <c r="L327" s="1"/>
  <c r="K326"/>
  <c r="L326" s="1"/>
  <c r="K325"/>
  <c r="L325" s="1"/>
  <c r="K323"/>
  <c r="L323" s="1"/>
  <c r="K322"/>
  <c r="L322" s="1"/>
  <c r="K321"/>
  <c r="L321" s="1"/>
  <c r="K320"/>
  <c r="L320" s="1"/>
  <c r="K319"/>
  <c r="L319" s="1"/>
  <c r="K318"/>
  <c r="L318" s="1"/>
  <c r="K317"/>
  <c r="L317" s="1"/>
  <c r="K316"/>
  <c r="L316" s="1"/>
  <c r="K315"/>
  <c r="L315" s="1"/>
  <c r="K313"/>
  <c r="L313" s="1"/>
  <c r="K311"/>
  <c r="L311" s="1"/>
  <c r="K309"/>
  <c r="L309" s="1"/>
  <c r="K307"/>
  <c r="L307" s="1"/>
  <c r="K306"/>
  <c r="L306" s="1"/>
  <c r="K305"/>
  <c r="L305" s="1"/>
  <c r="K303"/>
  <c r="L303" s="1"/>
  <c r="K302"/>
  <c r="L302" s="1"/>
  <c r="K301"/>
  <c r="L301" s="1"/>
  <c r="K300"/>
  <c r="K299"/>
  <c r="L299" s="1"/>
  <c r="K298"/>
  <c r="L298" s="1"/>
  <c r="K296"/>
  <c r="L296" s="1"/>
  <c r="K295"/>
  <c r="L295" s="1"/>
  <c r="K294"/>
  <c r="L294" s="1"/>
  <c r="K293"/>
  <c r="L293" s="1"/>
  <c r="K292"/>
  <c r="L292" s="1"/>
  <c r="H290"/>
  <c r="K290" s="1"/>
  <c r="L290" s="1"/>
  <c r="K287"/>
  <c r="L287" s="1"/>
  <c r="K286"/>
  <c r="L286" s="1"/>
  <c r="K284"/>
  <c r="L284" s="1"/>
  <c r="K283"/>
  <c r="L283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H256"/>
  <c r="K256" s="1"/>
  <c r="L256" s="1"/>
  <c r="F255"/>
  <c r="K255" s="1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D7" i="6"/>
  <c r="K6" i="4"/>
  <c r="K6" i="3"/>
  <c r="L6" i="2"/>
  <c r="M90" i="7" l="1"/>
  <c r="M89"/>
  <c r="M204"/>
</calcChain>
</file>

<file path=xl/sharedStrings.xml><?xml version="1.0" encoding="utf-8"?>
<sst xmlns="http://schemas.openxmlformats.org/spreadsheetml/2006/main" count="3296" uniqueCount="1238">
  <si>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</si>
  <si>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</si>
  <si>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</si>
  <si>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</si>
  <si>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</si>
  <si>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</si>
  <si>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</si>
  <si>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</si>
  <si>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</si>
  <si>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</si>
  <si>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</si>
  <si>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</si>
  <si>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</si>
  <si>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</si>
  <si>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</si>
  <si>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</si>
  <si>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</si>
  <si>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</si>
  <si>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</si>
  <si>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</si>
  <si>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</si>
  <si>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</si>
  <si>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</si>
  <si>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</si>
  <si>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</si>
  <si>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</si>
  <si>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</si>
  <si>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</si>
  <si>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</si>
  <si>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</si>
  <si>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</si>
  <si>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</si>
  <si>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</si>
  <si>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</si>
  <si>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</si>
  <si>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</si>
  <si>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</si>
  <si>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</si>
  <si>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</si>
  <si>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</si>
  <si>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</si>
  <si>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</si>
  <si>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</si>
  <si>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</si>
  <si>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</si>
  <si>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</si>
  <si>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</si>
  <si>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</si>
  <si>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</si>
  <si>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</si>
  <si>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</si>
  <si>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</si>
  <si>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</si>
  <si>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</si>
  <si>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</si>
  <si>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</si>
  <si>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</si>
  <si>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</si>
  <si>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</si>
  <si>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</si>
  <si>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</si>
  <si>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</si>
  <si>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</si>
  <si>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</si>
  <si>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</si>
  <si>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</si>
  <si>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</si>
  <si>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</si>
  <si>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</si>
  <si>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</si>
  <si>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</si>
  <si>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</si>
  <si>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</si>
  <si>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</si>
  <si>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</si>
  <si>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</si>
  <si>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</si>
  <si>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</si>
  <si>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</si>
  <si>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</si>
  <si>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</si>
  <si>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</si>
  <si>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</si>
  <si>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</si>
  <si>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</si>
  <si>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</si>
  <si>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</si>
  <si>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</si>
  <si>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</si>
  <si>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</si>
  <si>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</si>
  <si>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</si>
  <si>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</si>
  <si>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</si>
  <si>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</si>
  <si>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</si>
  <si>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</si>
  <si>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</si>
  <si>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</si>
  <si>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</si>
  <si>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</si>
  <si>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</si>
  <si>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</si>
  <si>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</si>
  <si>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</si>
  <si>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</si>
  <si>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</si>
  <si>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</si>
  <si>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</si>
  <si>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</si>
  <si>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</si>
  <si>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</si>
  <si>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</si>
  <si>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</si>
  <si>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</si>
  <si>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</si>
  <si>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</si>
  <si>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</si>
  <si>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</si>
  <si>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</si>
  <si>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</si>
  <si>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</si>
  <si>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</si>
  <si>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</si>
  <si>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</si>
  <si>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</si>
  <si>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</si>
  <si>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</si>
  <si>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</si>
  <si>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</si>
  <si>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</si>
  <si>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</si>
  <si>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</si>
  <si>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</si>
  <si>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</si>
  <si>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</si>
  <si>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</si>
  <si>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</si>
  <si>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</si>
  <si>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</si>
  <si>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</si>
  <si>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</si>
  <si>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</si>
  <si>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</si>
  <si>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</si>
  <si>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</si>
  <si>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</si>
  <si>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</si>
  <si>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</si>
  <si>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</si>
  <si>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</si>
  <si>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</si>
  <si>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</si>
  <si>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</si>
  <si>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</si>
  <si>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</si>
  <si>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</si>
  <si>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</si>
  <si>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</si>
  <si>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</si>
  <si>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</si>
  <si>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</si>
  <si>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</si>
  <si>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</si>
  <si>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</si>
  <si>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</si>
  <si>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</si>
  <si>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</si>
  <si>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</si>
  <si>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</si>
  <si>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</si>
  <si>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</si>
  <si>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</si>
  <si>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</si>
  <si>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</si>
  <si>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</si>
  <si>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</si>
  <si>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</si>
  <si>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</si>
  <si>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</si>
  <si>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</si>
  <si>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</si>
  <si>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</si>
  <si>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</si>
  <si>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</si>
  <si>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</si>
  <si>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</si>
  <si>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</si>
  <si>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</si>
  <si>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</si>
  <si>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</si>
  <si>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</si>
  <si>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</si>
  <si>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</si>
  <si>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</si>
  <si>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</si>
  <si>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</si>
  <si>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</si>
  <si>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</si>
  <si>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</si>
  <si>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</si>
  <si>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</si>
  <si>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</si>
  <si>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</si>
  <si>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</si>
  <si>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</si>
  <si>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</si>
  <si>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</si>
  <si>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</si>
  <si>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</si>
  <si>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</si>
  <si>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</si>
  <si>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</si>
  <si>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</si>
  <si>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</si>
  <si>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</si>
  <si>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</si>
  <si>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</si>
  <si>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</si>
  <si>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</si>
  <si>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</si>
  <si>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</si>
  <si>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</si>
  <si>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</si>
  <si>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</si>
  <si>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</si>
  <si>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</si>
  <si>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</si>
  <si>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</si>
  <si>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</si>
  <si>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</si>
  <si>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</si>
  <si>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</si>
  <si>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</si>
  <si>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</si>
  <si>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</si>
  <si>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</si>
  <si>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</si>
  <si>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</si>
  <si>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</si>
  <si>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</si>
  <si>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</si>
  <si>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</si>
  <si>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</si>
  <si>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</si>
  <si>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</si>
  <si>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</si>
  <si>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</si>
  <si>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</si>
  <si>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</si>
  <si>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</si>
  <si>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</si>
  <si>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</si>
  <si>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</si>
  <si>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</si>
  <si>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</si>
  <si>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</si>
  <si>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</si>
  <si>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</si>
  <si>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</si>
  <si>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</si>
  <si>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</si>
  <si>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</si>
  <si>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</si>
  <si>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</si>
  <si>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</si>
  <si>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</si>
  <si>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</si>
  <si>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</si>
  <si>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</si>
  <si>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</si>
  <si>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</si>
  <si>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</si>
  <si>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</si>
  <si>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</si>
  <si>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</si>
  <si>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</si>
  <si>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</si>
  <si>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</si>
  <si>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</si>
  <si>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</si>
  <si>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</si>
  <si>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</si>
  <si>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</si>
  <si>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</si>
  <si>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</si>
  <si>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</si>
  <si>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</si>
  <si>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</si>
  <si>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</si>
  <si>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</si>
  <si>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</si>
  <si>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</si>
  <si>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</si>
  <si>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</si>
  <si>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</si>
  <si>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</si>
  <si>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</si>
  <si>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</si>
  <si>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</si>
  <si>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</si>
  <si>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</si>
  <si>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</si>
  <si>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</si>
  <si>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</si>
  <si>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</si>
  <si>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</si>
  <si>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</si>
  <si>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</si>
  <si>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</si>
  <si>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</si>
  <si>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</si>
  <si>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</si>
  <si>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</si>
  <si>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</si>
  <si>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</si>
  <si>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</si>
  <si>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</si>
  <si>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</si>
  <si>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</si>
  <si>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</si>
  <si>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</si>
  <si>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</si>
  <si>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</si>
  <si>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</si>
  <si>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</si>
  <si>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</si>
  <si>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</si>
  <si>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</si>
  <si>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</si>
  <si>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</si>
  <si>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</si>
  <si>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</si>
  <si>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</si>
  <si>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</si>
  <si>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</si>
  <si>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</si>
  <si>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</si>
  <si>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</si>
  <si>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</si>
  <si>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</si>
  <si>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</si>
  <si>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</si>
  <si>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</si>
  <si>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</si>
  <si>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</si>
  <si>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</si>
  <si>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</si>
  <si>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</si>
  <si>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</si>
  <si>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</si>
  <si>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</si>
  <si>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</si>
  <si>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</si>
  <si>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</si>
  <si>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</si>
  <si>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</si>
  <si>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</si>
  <si>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</si>
  <si>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</si>
  <si>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</si>
  <si>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</si>
  <si>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</si>
  <si>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</si>
  <si>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</si>
  <si>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</si>
  <si>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</si>
  <si>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</si>
  <si>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</si>
  <si>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</si>
  <si>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</si>
  <si>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</si>
  <si>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</si>
  <si>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</si>
  <si>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</si>
  <si>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</si>
  <si>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</si>
  <si>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</si>
  <si>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</si>
  <si>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</si>
  <si>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</si>
  <si>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</si>
  <si>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</si>
  <si>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</si>
  <si>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</si>
  <si>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</si>
  <si>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</si>
  <si>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</si>
  <si>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</si>
  <si>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</si>
  <si>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</si>
  <si>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</si>
  <si>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</si>
  <si>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</si>
  <si>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</si>
  <si>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</si>
  <si>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</si>
  <si>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</si>
  <si>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</si>
  <si>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</si>
  <si>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</si>
  <si>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</si>
  <si>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</si>
  <si>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</si>
  <si>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</si>
  <si>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</si>
  <si>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</si>
  <si>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</si>
  <si>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</si>
  <si>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</si>
  <si>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</si>
  <si>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</si>
  <si>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</si>
  <si>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</si>
  <si>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</si>
  <si>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</si>
  <si>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</si>
  <si>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</si>
  <si>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</si>
  <si>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</si>
  <si>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</si>
  <si>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</si>
  <si>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</si>
  <si>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</si>
  <si>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</si>
  <si>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</si>
  <si>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</si>
  <si>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</si>
  <si>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</si>
  <si>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</si>
  <si>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</si>
  <si>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</si>
  <si>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</si>
  <si>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</si>
  <si>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</si>
  <si>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</si>
  <si>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</si>
  <si>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</si>
  <si>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</si>
  <si>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</si>
  <si>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</si>
  <si>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</si>
  <si>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</si>
  <si>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</si>
  <si>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</si>
  <si>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</si>
  <si>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</si>
  <si>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</si>
  <si>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</si>
  <si>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</si>
  <si>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</si>
  <si>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</si>
  <si>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</si>
  <si>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</si>
  <si>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</si>
  <si>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</si>
  <si>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</si>
  <si>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</si>
  <si>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</si>
  <si>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</si>
  <si>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</si>
  <si>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</si>
  <si>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</si>
  <si>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</si>
  <si>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</si>
  <si>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</si>
  <si>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</si>
  <si>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</si>
  <si>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</si>
  <si>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</si>
  <si>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</si>
  <si>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</si>
  <si>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</si>
  <si>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</si>
  <si>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</si>
  <si>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</si>
  <si>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</si>
  <si>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</si>
  <si>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</si>
  <si>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</si>
  <si>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</si>
  <si>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</si>
  <si>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</si>
  <si>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</si>
  <si>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</si>
  <si>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</si>
  <si>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</si>
  <si>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</si>
  <si>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</si>
  <si>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</si>
  <si>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</si>
  <si>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</si>
  <si>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</si>
  <si>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</si>
  <si>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</si>
  <si>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</si>
  <si>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</si>
  <si>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</si>
  <si>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</si>
  <si>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</si>
  <si>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</si>
  <si>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</si>
  <si>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</si>
  <si>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</si>
  <si>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</si>
  <si>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</si>
  <si>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</si>
  <si>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</si>
  <si>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</si>
  <si>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</si>
  <si>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</si>
  <si>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</si>
  <si>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</si>
  <si>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</si>
  <si>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</si>
  <si>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</si>
  <si>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</si>
  <si>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</si>
  <si>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</si>
  <si>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</si>
  <si>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</si>
  <si>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</si>
  <si>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</si>
  <si>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</si>
  <si>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</si>
  <si>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</si>
  <si>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</si>
  <si>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</si>
  <si>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</si>
  <si>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</si>
  <si>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</si>
  <si>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</si>
  <si>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</si>
  <si>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</si>
  <si>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</si>
  <si>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</si>
  <si>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</si>
  <si>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</si>
  <si>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</si>
  <si>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</si>
  <si>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</si>
  <si>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</si>
  <si>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</si>
  <si>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</si>
  <si>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</si>
  <si>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</si>
  <si>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</si>
  <si>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</si>
  <si>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</si>
  <si>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</si>
  <si>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</si>
  <si>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</si>
  <si>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</si>
  <si>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</si>
  <si>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</si>
  <si>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</si>
  <si>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</si>
  <si>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</si>
  <si>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</si>
  <si>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</si>
  <si>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</si>
  <si>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</si>
  <si>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</si>
  <si>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</si>
  <si>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</si>
  <si>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</si>
  <si>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</si>
  <si>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</si>
  <si>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</si>
  <si>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</si>
  <si>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</si>
  <si>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</si>
  <si>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</si>
  <si>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</si>
  <si>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</si>
  <si>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</si>
  <si>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</si>
  <si>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</si>
  <si>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</si>
  <si>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</si>
  <si>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</si>
  <si>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</si>
  <si>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</si>
  <si>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</si>
  <si>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</si>
  <si>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</si>
  <si>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</si>
  <si>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</si>
  <si>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</si>
  <si>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</si>
  <si>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</si>
  <si>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</si>
  <si>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</si>
  <si>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</si>
  <si>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</si>
  <si>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</si>
  <si>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</si>
  <si>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</si>
  <si>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</si>
  <si>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</si>
  <si>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</si>
  <si>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</si>
  <si>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</si>
  <si>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</si>
  <si>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</si>
  <si>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</si>
  <si>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</si>
  <si>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</si>
  <si>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</si>
  <si>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</si>
  <si>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</si>
  <si>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</si>
  <si>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</si>
  <si>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</si>
  <si>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</si>
  <si>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</si>
  <si>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</si>
  <si>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</si>
  <si>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</si>
  <si>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</si>
  <si>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</si>
  <si>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</si>
  <si>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</si>
  <si>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</si>
  <si>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</si>
  <si>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</si>
  <si>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</si>
  <si>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</si>
  <si>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</si>
  <si>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</si>
  <si>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</si>
  <si>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</si>
  <si>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</si>
  <si>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</si>
  <si>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</si>
  <si>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</si>
  <si>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</si>
  <si>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</si>
  <si>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</si>
  <si>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</si>
  <si>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</si>
  <si>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</si>
  <si>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</si>
  <si>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</si>
  <si>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</si>
  <si>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</si>
  <si>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</si>
  <si>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</si>
  <si>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</si>
  <si>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</si>
  <si>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</si>
  <si>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</si>
  <si>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</si>
  <si>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</si>
  <si>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</si>
  <si>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</si>
  <si>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</si>
  <si>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</si>
  <si>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</si>
  <si>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</si>
  <si>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</si>
  <si>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</si>
  <si>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</si>
  <si>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</si>
  <si>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</si>
  <si>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</si>
  <si>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</si>
  <si>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</si>
  <si>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</si>
  <si>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</si>
  <si>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</si>
  <si>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</si>
  <si>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</si>
  <si>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</si>
  <si>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</si>
  <si>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</si>
  <si>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</si>
  <si>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</si>
  <si>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</si>
  <si>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</si>
  <si>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</si>
  <si>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</si>
  <si>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</si>
  <si>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</si>
  <si>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</si>
  <si>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</si>
  <si>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</si>
  <si>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</si>
  <si>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</si>
  <si>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</si>
  <si>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</si>
  <si>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</si>
  <si>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</si>
  <si>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</si>
  <si>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</si>
  <si>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</si>
  <si>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</si>
  <si>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</si>
  <si>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</si>
  <si>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</si>
  <si>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</si>
  <si>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</si>
  <si>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</si>
  <si>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</si>
  <si>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</si>
  <si>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</si>
  <si>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</si>
  <si>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</si>
  <si>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</si>
  <si>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</si>
  <si>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</si>
  <si>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</si>
  <si>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</si>
  <si>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</si>
  <si>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</si>
  <si>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</si>
  <si>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</si>
  <si>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</si>
  <si>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</si>
  <si>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</si>
  <si>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</si>
  <si>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</si>
  <si>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</si>
  <si>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</si>
  <si>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</si>
  <si>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</si>
  <si>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</si>
  <si>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</si>
  <si>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</si>
  <si>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</si>
  <si>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</si>
  <si>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</si>
  <si>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</si>
  <si>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</si>
  <si>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</si>
  <si>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</si>
  <si>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</si>
  <si>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</si>
  <si>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</si>
  <si>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</si>
  <si>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</si>
  <si>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</si>
  <si>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</si>
  <si>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</si>
  <si>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</si>
  <si>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</si>
  <si>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</si>
  <si>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</si>
  <si>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</si>
  <si>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</si>
  <si>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</si>
  <si>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</si>
  <si>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</si>
  <si>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</si>
  <si>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</si>
  <si>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</si>
  <si>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</si>
  <si>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</si>
  <si>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</si>
  <si>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</si>
  <si>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</si>
  <si>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</si>
  <si>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</si>
  <si>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</si>
  <si>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</si>
  <si>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</si>
  <si>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</si>
  <si>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</si>
  <si>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</si>
  <si>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</si>
  <si>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</si>
  <si>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</si>
  <si>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</si>
  <si>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</si>
  <si>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</si>
  <si>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</si>
  <si>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</si>
  <si>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</si>
  <si>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</si>
  <si>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</si>
  <si>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</si>
  <si>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</si>
  <si>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</si>
  <si>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</si>
  <si>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</si>
  <si>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</si>
  <si>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</si>
  <si>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</si>
  <si>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</si>
  <si>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</si>
  <si>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</si>
  <si>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</si>
  <si>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</si>
  <si>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</si>
  <si>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</si>
  <si>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</si>
  <si>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</si>
  <si>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</si>
  <si>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</si>
  <si>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</si>
  <si>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</si>
  <si>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</si>
  <si>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</si>
  <si>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</si>
  <si>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</si>
  <si>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</si>
  <si>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</si>
  <si>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</si>
  <si>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</si>
  <si>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</si>
  <si>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</si>
  <si>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</si>
  <si>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</si>
  <si>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</si>
  <si>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</si>
  <si>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</si>
  <si>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</si>
  <si>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</si>
  <si>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</si>
  <si>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</si>
  <si>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</si>
  <si>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</si>
  <si>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</si>
  <si>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</si>
  <si>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</si>
  <si>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</si>
  <si>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237.5-242.5</t>
  </si>
  <si>
    <t>INDUSTOWER</t>
  </si>
  <si>
    <t>187-193</t>
  </si>
  <si>
    <t>Profit of Rs.170/-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</si>
  <si>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</si>
  <si>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</si>
  <si>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</si>
  <si>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</si>
  <si>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</si>
  <si>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</si>
  <si>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</si>
  <si>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</si>
  <si>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2500-2550</t>
  </si>
  <si>
    <t>Profit of Rs.75.10</t>
  </si>
  <si>
    <t>2400-2500</t>
  </si>
  <si>
    <t>1800-1850</t>
  </si>
  <si>
    <t>Profit of Rs.65.5</t>
  </si>
  <si>
    <t>Profit of Rs.82.5</t>
  </si>
  <si>
    <t>NIFTY 14600 PE 4-MAR</t>
  </si>
  <si>
    <t>NIFTY MAR FUT</t>
  </si>
  <si>
    <t>Profit of Rs.7/-</t>
  </si>
  <si>
    <t>DRREDDY MAR FUT</t>
  </si>
  <si>
    <t>590-600</t>
  </si>
  <si>
    <t>3780-3820</t>
  </si>
  <si>
    <t>ESCORTS MAR FUT</t>
  </si>
  <si>
    <t>4600-4700</t>
  </si>
  <si>
    <t>Chemical</t>
  </si>
  <si>
    <t>Profit of Rs.29/-</t>
  </si>
  <si>
    <t>Loss of Rs.18/-</t>
  </si>
  <si>
    <t>AXISBANK MAR FUT</t>
  </si>
  <si>
    <t>1720-1750</t>
  </si>
  <si>
    <t>Profit of Rs.47/-</t>
  </si>
  <si>
    <t>Profit of Rs.53/-</t>
  </si>
  <si>
    <t>BANKNIFTY 35000 PE 4-MAR</t>
  </si>
  <si>
    <t>Profit of Rs.120/-</t>
  </si>
  <si>
    <t>Profit of Rs.90/-</t>
  </si>
  <si>
    <t>COLPAL MAR FUT</t>
  </si>
  <si>
    <t>Profit of Rs.12.5/-</t>
  </si>
  <si>
    <t>PIIND MAR FUT</t>
  </si>
  <si>
    <t>Profit of Rs.305/-</t>
  </si>
  <si>
    <t>Retail Research Technical Calls &amp; Fundamental Performance Report for the month of March-2021</t>
  </si>
  <si>
    <t>Loss of Rs.100/-</t>
  </si>
  <si>
    <t>Loss of Rs.110/-</t>
  </si>
  <si>
    <t>CONCOR MAR FUT</t>
  </si>
  <si>
    <t>Profit of Rs.8/-</t>
  </si>
  <si>
    <t>BANKNIFTY 35400 PE 4-MAR</t>
  </si>
  <si>
    <t>Profit of Rs.115/-</t>
  </si>
  <si>
    <t>SIEMENS MAR FUT</t>
  </si>
  <si>
    <t>Profit of Rs.17.5/-</t>
  </si>
  <si>
    <t>NIFTY 14800 PE 4-MAR</t>
  </si>
  <si>
    <t>Profit of Rs.22.5/-</t>
  </si>
  <si>
    <t>NSE</t>
  </si>
  <si>
    <t>Loss of Rs.48.5/-</t>
  </si>
  <si>
    <t>Loss of Rs. 105/-</t>
  </si>
  <si>
    <t>Loss of Rs. 10/-</t>
  </si>
  <si>
    <t>Profit of Rs.6/-</t>
  </si>
  <si>
    <t>107-110</t>
  </si>
  <si>
    <t>Profit of Rs.14/-</t>
  </si>
  <si>
    <t>Profit of Rs.2.3/-</t>
  </si>
  <si>
    <t>Profit of Rs.60.50/-</t>
  </si>
  <si>
    <t>Part Profit of Rs.4.50/-</t>
  </si>
  <si>
    <t>Profit of Rs.85/-</t>
  </si>
  <si>
    <t>625-640</t>
  </si>
  <si>
    <t>Profit of Rs.11.5/-</t>
  </si>
  <si>
    <t>250-255</t>
  </si>
  <si>
    <t>BANKNIFTY 35000 PE 10-MAR</t>
  </si>
  <si>
    <t>BANKNIFTY 35500 PE 10-MAR</t>
  </si>
  <si>
    <t>2250-2270</t>
  </si>
  <si>
    <t>NIFTY 15150 PE 4-MAR</t>
  </si>
  <si>
    <t>Profit of Rs.13/-</t>
  </si>
  <si>
    <t>Profit of Rs.80/-</t>
  </si>
  <si>
    <t>Profit of Rs.12/-</t>
  </si>
  <si>
    <t xml:space="preserve"> Profit of Rs.24.5/-</t>
  </si>
  <si>
    <t xml:space="preserve">MARUTI MAR FUT </t>
  </si>
  <si>
    <t>NIFTY 14500 PE 10-MAR</t>
  </si>
  <si>
    <t>305-310</t>
  </si>
  <si>
    <t>370-365</t>
  </si>
  <si>
    <t>Loss of Rs.8/-</t>
  </si>
  <si>
    <t>Loss of Rs.7.5/-</t>
  </si>
  <si>
    <t>Profit of Rs.57.5/-</t>
  </si>
  <si>
    <t>GRANULES MAR FUT</t>
  </si>
  <si>
    <t>AMARAJABAT MAR FUT</t>
  </si>
  <si>
    <t>COALINDIA 150 CE MAR</t>
  </si>
  <si>
    <t>COALINDIA 155 CE MAR</t>
  </si>
  <si>
    <t>2650-2670</t>
  </si>
  <si>
    <t>2900-2930</t>
  </si>
  <si>
    <t>105-107</t>
  </si>
  <si>
    <t>Profit of Rs.3.2/-</t>
  </si>
  <si>
    <t>Profit of Rs.5/-</t>
  </si>
  <si>
    <t>Profit of Rs.21.5/-</t>
  </si>
  <si>
    <t xml:space="preserve">NIFTY 14900 PE 10-MAR </t>
  </si>
  <si>
    <t>Profit of Rs.16/-</t>
  </si>
  <si>
    <t>Loss of Rs.45/-</t>
  </si>
  <si>
    <t>NIFTY 15000 PE 10-MAR</t>
  </si>
  <si>
    <t>BANKNIFTY 35600 PE 10-MAR</t>
  </si>
  <si>
    <t>Profit of Rs.50/-</t>
  </si>
  <si>
    <t>Profit of Rs.65/-</t>
  </si>
  <si>
    <t>Loss of Rs.12/-</t>
  </si>
  <si>
    <t>Profit of Rs.1.95/-</t>
  </si>
  <si>
    <t>154-158</t>
  </si>
  <si>
    <t>Profit of Rs.12.50/-</t>
  </si>
  <si>
    <t>Profit of Rs.20.50/-</t>
  </si>
  <si>
    <t>NIFTY 15200 PE 10-MAR</t>
  </si>
  <si>
    <t>BANKNIFTY 35500 PE 18-MAR</t>
  </si>
  <si>
    <t>Profit of Rs.15/-</t>
  </si>
  <si>
    <t>NIFTY 15150 PE 10-MAR</t>
  </si>
  <si>
    <t>Loss of Rs.21.5/-</t>
  </si>
  <si>
    <t>AUROPHARMA MAR FUT</t>
  </si>
  <si>
    <t>ZEEL 240 CE 25-MAR</t>
  </si>
  <si>
    <t>INFY MAR FUT</t>
  </si>
  <si>
    <t>Profit of Rs.19.50/-</t>
  </si>
  <si>
    <t>Loss of Rs.3/-</t>
  </si>
  <si>
    <t>Profit of Rs.9.5/-</t>
  </si>
  <si>
    <t>82-83</t>
  </si>
  <si>
    <t>Profit of Rs.1.85/-</t>
  </si>
  <si>
    <t>BANKNIFTY 35800 PE 18-MAR</t>
  </si>
  <si>
    <t>600-700</t>
  </si>
  <si>
    <t>NIFTY 15000 PE 18-MAR</t>
  </si>
  <si>
    <t>90-110</t>
  </si>
  <si>
    <t>Profit of Rs.0.80/-</t>
  </si>
  <si>
    <t>BRITANNIA MAR FUT</t>
  </si>
  <si>
    <t>3550-3570</t>
  </si>
  <si>
    <t xml:space="preserve">SIEMENS MAR FUT </t>
  </si>
  <si>
    <t>Profit of Rs.2.50/-</t>
  </si>
  <si>
    <t>Loss of Rs.90/-</t>
  </si>
  <si>
    <t>Loss of Rs.4/-</t>
  </si>
  <si>
    <t>Loss of Rs.20/-</t>
  </si>
  <si>
    <t>Loss of Rs.18.5/-</t>
  </si>
  <si>
    <t>Loss of Rs.25/-</t>
  </si>
  <si>
    <t>TVSMOTOR 570 PE 25-MAR</t>
  </si>
  <si>
    <t>15-17</t>
  </si>
  <si>
    <t>VOLTAS 1020 PE 25-MAR</t>
  </si>
  <si>
    <t>28-30</t>
  </si>
  <si>
    <t>NIFTY 14800 PE 18-MAR</t>
  </si>
  <si>
    <t>Part profit of Rs.80/-</t>
  </si>
  <si>
    <t>Profit of Rs.37.50/-</t>
  </si>
  <si>
    <t xml:space="preserve">HDFCBANK 1560 CE 25-MAR </t>
  </si>
  <si>
    <t>Loss of Rs.38.5/-</t>
  </si>
  <si>
    <t>33-35</t>
  </si>
  <si>
    <t>Loss of Rs.8.5/-</t>
  </si>
  <si>
    <t>SBIN MAR FUT</t>
  </si>
  <si>
    <t>Loss of Rs.4.25/-</t>
  </si>
  <si>
    <t>Profit of Rs.0.50/-</t>
  </si>
  <si>
    <t>BANKNIFTY 35400 CE 18-MAR</t>
  </si>
  <si>
    <t>500-600</t>
  </si>
  <si>
    <t>SBIN 400 CE MAR</t>
  </si>
  <si>
    <t xml:space="preserve">ICICIBANK MAR FUT </t>
  </si>
  <si>
    <t>620-625</t>
  </si>
  <si>
    <t>Loss of Rs.9.5/-</t>
  </si>
  <si>
    <t>SIEMENS  MAR FUT</t>
  </si>
  <si>
    <t>1900-1910</t>
  </si>
  <si>
    <t>Profit of Rs.14.50/-</t>
  </si>
  <si>
    <t xml:space="preserve">PIIND MAR FUT </t>
  </si>
  <si>
    <t>AXISBANK  MAR FUT</t>
  </si>
  <si>
    <t>830-840</t>
  </si>
  <si>
    <t>Loss of Rs.10/-</t>
  </si>
  <si>
    <t>NIFTY  MAR FUT</t>
  </si>
  <si>
    <t>15000-15050</t>
  </si>
  <si>
    <t>630-635</t>
  </si>
  <si>
    <t>Loss of Rs.220/-</t>
  </si>
  <si>
    <t>Loss of Rs.1.40/-</t>
  </si>
  <si>
    <t>Loss of Rs.3.10/-</t>
  </si>
  <si>
    <t>Profit of Rs. 55/-</t>
  </si>
  <si>
    <t>220-218</t>
  </si>
  <si>
    <t>Profit of Rs.4.25/-</t>
  </si>
  <si>
    <t>Loss of Rs.26/-</t>
  </si>
  <si>
    <t>550-545</t>
  </si>
  <si>
    <t>Profit of Rs.11/-</t>
  </si>
  <si>
    <t>Loss of Rs.28/-</t>
  </si>
  <si>
    <t>Loss of Rs.2.7/-</t>
  </si>
  <si>
    <t xml:space="preserve">BRITANNIA MAR FUT </t>
  </si>
  <si>
    <t>HDFCBANK MAR FUT</t>
  </si>
  <si>
    <t>NIFTY 14700 PE 18-MAR</t>
  </si>
  <si>
    <t>BANKNIFTY 33000 PE 25-MAR</t>
  </si>
  <si>
    <t>NIFTY 14550 PE 18-MAR</t>
  </si>
  <si>
    <t>Profit of Rs.22/-</t>
  </si>
  <si>
    <t>Loss of Rs.55/-</t>
  </si>
  <si>
    <t>NIFTY 14200 PE 01-APR</t>
  </si>
  <si>
    <t>Profit of Rs.18/-</t>
  </si>
  <si>
    <t>Profit of Rs.35/-</t>
  </si>
  <si>
    <t>COLPAL APR  FUT</t>
  </si>
  <si>
    <t>Loss of Rs.21/-</t>
  </si>
  <si>
    <t>570-580</t>
  </si>
  <si>
    <t>730-750</t>
  </si>
  <si>
    <t>2840-2860</t>
  </si>
  <si>
    <t>3050-3250</t>
  </si>
  <si>
    <t>5250-5300</t>
  </si>
  <si>
    <t>5700-5800</t>
  </si>
  <si>
    <t>Part Profit of Rs.87.50/-</t>
  </si>
  <si>
    <t>350-360</t>
  </si>
  <si>
    <t xml:space="preserve">WHIRLPOOL </t>
  </si>
  <si>
    <t>2500-2600</t>
  </si>
  <si>
    <t xml:space="preserve">HDFCLIFE </t>
  </si>
  <si>
    <t>687-690</t>
  </si>
  <si>
    <t>715-725</t>
  </si>
  <si>
    <t xml:space="preserve">PETRONET </t>
  </si>
  <si>
    <t xml:space="preserve">ICICIBANK </t>
  </si>
  <si>
    <t>600-610</t>
  </si>
  <si>
    <t xml:space="preserve">RELIANCE </t>
  </si>
  <si>
    <t>2300-2400</t>
  </si>
  <si>
    <t xml:space="preserve">IGL </t>
  </si>
  <si>
    <t>505-509</t>
  </si>
  <si>
    <t>545-564</t>
  </si>
  <si>
    <t>Loss of Rs.17/-</t>
  </si>
  <si>
    <t>VOLTAS 1000 CE MAR</t>
  </si>
  <si>
    <t>VOLTAS 1010 CE MAR</t>
  </si>
  <si>
    <t xml:space="preserve">MANAPPURAM </t>
  </si>
  <si>
    <t>164-167</t>
  </si>
  <si>
    <t>2040-2060</t>
  </si>
  <si>
    <t>Profit of Rs.44/-</t>
  </si>
  <si>
    <t>Profit of Rs.36/-</t>
  </si>
  <si>
    <t>Part profit of Rs.245/-</t>
  </si>
  <si>
    <t>Profit of Rs. 2.25/-</t>
  </si>
  <si>
    <t>23-Mar</t>
  </si>
  <si>
    <t>BANKNIFTY 33400 PE 25-MAR</t>
  </si>
  <si>
    <t>HDFCBANK 1500 CE MAR</t>
  </si>
  <si>
    <t xml:space="preserve">PIDILITIND 1820 CE 25-MAR </t>
  </si>
  <si>
    <t>20-25</t>
  </si>
  <si>
    <t>BANKNIFTY 33600 PE 25-MAR</t>
  </si>
  <si>
    <t>HINDUNILVR APRIL FUT</t>
  </si>
  <si>
    <t>2420-2440</t>
  </si>
  <si>
    <t>PURSHOTTAM</t>
  </si>
  <si>
    <t>Profit of Rs.130/-</t>
  </si>
  <si>
    <t>29-29.5</t>
  </si>
  <si>
    <t>NIFTY 14700 CE 25-MAR</t>
  </si>
  <si>
    <t>100-110</t>
  </si>
  <si>
    <t>SSPNFIN</t>
  </si>
  <si>
    <t>SUBASH RAMASHISH MISHRA</t>
  </si>
  <si>
    <t>107-112</t>
  </si>
  <si>
    <t>Buy&lt;&gt;</t>
  </si>
  <si>
    <t>Loss of Rs.5.6/-</t>
  </si>
  <si>
    <t>25-Mar</t>
  </si>
  <si>
    <t>Loss of Rs.40.5/-</t>
  </si>
  <si>
    <t>Loss of Rs.4.4/-</t>
  </si>
  <si>
    <t>Loss of Rs.19.5/-</t>
  </si>
  <si>
    <t>Loss of Rs.27/-</t>
  </si>
  <si>
    <t>Loss of Rs.31/-</t>
  </si>
  <si>
    <t xml:space="preserve">BANKNIFTY 32000 PE 01-APR </t>
  </si>
  <si>
    <t xml:space="preserve">BANKNIFTY 32500 PE 01-APR </t>
  </si>
  <si>
    <t>NIFTY 14400 PE 01-APR</t>
  </si>
  <si>
    <t>160-165</t>
  </si>
  <si>
    <t>90-95</t>
  </si>
  <si>
    <t>Part profit of Rs.33/-</t>
  </si>
  <si>
    <t>Loss of Rs.150/-</t>
  </si>
  <si>
    <t>M/S. PRARTHANA ENTERPRISES</t>
  </si>
  <si>
    <t>PRIMEFRESH</t>
  </si>
  <si>
    <t>ASHOK KUMAR SINGH</t>
  </si>
  <si>
    <t>OLGA TRADING PRIVATE LIMITED</t>
  </si>
  <si>
    <t>Loss of Rs.1.30/-</t>
  </si>
  <si>
    <t>NIFTY APRIL FUT</t>
  </si>
  <si>
    <t>Profit of Rs.0.5/-</t>
  </si>
  <si>
    <t>1780-1790</t>
  </si>
  <si>
    <t>2000-2050</t>
  </si>
  <si>
    <t xml:space="preserve"> Profit of Rs.117/-</t>
  </si>
  <si>
    <t xml:space="preserve">TVSMOTOR </t>
  </si>
  <si>
    <t>530-520</t>
  </si>
  <si>
    <t>BANKNIFTY 32500 PE 01-APR</t>
  </si>
  <si>
    <t>Profit of Rs.55-</t>
  </si>
  <si>
    <t>Profit of Rs.45/-</t>
  </si>
  <si>
    <t>BANKNIFTY 32700 PE 01-APR</t>
  </si>
  <si>
    <t>BANKNIFTY 32000 PE 01-APR</t>
  </si>
  <si>
    <t>PIIND APRIL FUT</t>
  </si>
  <si>
    <t>2350-2370</t>
  </si>
  <si>
    <t>GEETA AGARWAL .</t>
  </si>
  <si>
    <t>ANSU INVESTMENT</t>
  </si>
  <si>
    <t>SHUBHAM</t>
  </si>
  <si>
    <t>GOENKA BUSINESS &amp; FINANCE LIMITED</t>
  </si>
  <si>
    <t>Asian Granito India Limit</t>
  </si>
  <si>
    <t>Loss of Rs. 140/-</t>
  </si>
  <si>
    <t>SBIN APRIL FUT</t>
  </si>
  <si>
    <t>370-372</t>
  </si>
  <si>
    <t>Profit of Rs.22,5/-</t>
  </si>
  <si>
    <t>513-519</t>
  </si>
  <si>
    <t>560-580</t>
  </si>
  <si>
    <t>679-683</t>
  </si>
  <si>
    <t>710-720</t>
  </si>
  <si>
    <t>Profit of Rs.6.5/-</t>
  </si>
  <si>
    <t>NIFTY 14800 CE 01-APR</t>
  </si>
  <si>
    <t>10-5.0</t>
  </si>
  <si>
    <t>Loss of Rs.35/-</t>
  </si>
  <si>
    <t>ASHFL</t>
  </si>
  <si>
    <t>KALU LAL JAIN</t>
  </si>
  <si>
    <t>FINKURVE</t>
  </si>
  <si>
    <t>NEXPACT LIMITED</t>
  </si>
  <si>
    <t>AUTHUM INVESTMENT &amp; INFRASTRUCTURE LIMITED</t>
  </si>
  <si>
    <t>MENTOR CAPITAL LIMITED</t>
  </si>
  <si>
    <t>LADDERUP</t>
  </si>
  <si>
    <t>CASANOSTRA ESTATES PRIVATE LIMITED</t>
  </si>
  <si>
    <t>QUIET ENTERPRISES LLP</t>
  </si>
  <si>
    <t>LKPFIN</t>
  </si>
  <si>
    <t>NISHIL SURENDRABHAI MARFATIA</t>
  </si>
  <si>
    <t>SUHAG RAMANLAL VORA</t>
  </si>
  <si>
    <t>CLIFF TREXIM PRIVATE LIMITED</t>
  </si>
  <si>
    <t>GRAVITON RESEARCH CAPITAL LLP</t>
  </si>
  <si>
    <t>MITCON</t>
  </si>
  <si>
    <t>MITCON Con &amp; Eng Ser Ltd</t>
  </si>
  <si>
    <t>BEESLEY CONSULTANCY PRIVATE LIMITED</t>
  </si>
  <si>
    <t>NAZARA</t>
  </si>
  <si>
    <t>Nazara Technologies Ltd</t>
  </si>
  <si>
    <t>Lux Industries Limited</t>
  </si>
  <si>
    <t>MONET SECURITIES PRIVATE LTD</t>
  </si>
  <si>
    <t>1820-1850</t>
  </si>
  <si>
    <t>Profit of Rs.44.5/-</t>
  </si>
  <si>
    <t>HDFC APRIL FUT</t>
  </si>
  <si>
    <t>2620-2630</t>
  </si>
  <si>
    <t>Loss of Rs.40/-</t>
  </si>
  <si>
    <t>Profit of Rs.3,25/-</t>
  </si>
  <si>
    <t>Profit of Rs.31/-</t>
  </si>
  <si>
    <t>3575-3595</t>
  </si>
  <si>
    <t>3750-3800</t>
  </si>
  <si>
    <t>234-235</t>
  </si>
  <si>
    <t>Loss of Rs.16.5/-</t>
  </si>
  <si>
    <t>BANKNIFTY 33400 CE 01-APR</t>
  </si>
  <si>
    <t>Profit of Rs.32.50/-</t>
  </si>
  <si>
    <t>ADJIA</t>
  </si>
  <si>
    <t>SHRENI SHARES PRIVATE LIMITED</t>
  </si>
  <si>
    <t>ALSL</t>
  </si>
  <si>
    <t>SHEETAL J VORA</t>
  </si>
  <si>
    <t>ODYSSEY CORPORATION LIMITED</t>
  </si>
  <si>
    <t>JAYANTILAL HANSRAJ LODHA</t>
  </si>
  <si>
    <t>ANUROOP</t>
  </si>
  <si>
    <t>SHERWOOD SECURITIES PVT LTD</t>
  </si>
  <si>
    <t>BIL</t>
  </si>
  <si>
    <t>RAPID ESTATES PVT LTD</t>
  </si>
  <si>
    <t>SHARE POINT LLP</t>
  </si>
  <si>
    <t>BONLON</t>
  </si>
  <si>
    <t>MAMTA GLOBAL PRIVATE LIMITED</t>
  </si>
  <si>
    <t>BLOSSOM IMPEX PRIVATE LTD</t>
  </si>
  <si>
    <t>KALAWATI PRITHVIRAJ KOTHARI</t>
  </si>
  <si>
    <t>MOHINIDEVI BHANWARLAL KOTHARI</t>
  </si>
  <si>
    <t>GAYAHWS</t>
  </si>
  <si>
    <t>HITECHWIND</t>
  </si>
  <si>
    <t>HEMLATABEN MAHAVIRBHAI TIWARI</t>
  </si>
  <si>
    <t>BISWAJIT TALUKDAR</t>
  </si>
  <si>
    <t>JONJUA</t>
  </si>
  <si>
    <t>DINA ASHWIN JASANI</t>
  </si>
  <si>
    <t>JUMPNET</t>
  </si>
  <si>
    <t>KEVIN MAHESHKUMAR SHAH</t>
  </si>
  <si>
    <t>A S CONFIN PRIVATE LIMITED</t>
  </si>
  <si>
    <t>SURYA KIRAN TEXTILES PVT LTD</t>
  </si>
  <si>
    <t>AVANCE TECHNOLOGIES LIMITED</t>
  </si>
  <si>
    <t>ASHISH RASIKLAL SHAH</t>
  </si>
  <si>
    <t>KAPILRAJ</t>
  </si>
  <si>
    <t>DINESH MANILAL SHAH</t>
  </si>
  <si>
    <t>BINDU DINESH SHAH</t>
  </si>
  <si>
    <t>GOVIND GURBAHADUR VISHWAKARMA</t>
  </si>
  <si>
    <t>LOKENDRA SINGH</t>
  </si>
  <si>
    <t>AJEET SINGH BISEN</t>
  </si>
  <si>
    <t>KCSL</t>
  </si>
  <si>
    <t>RAJENDRA KUMAR AGRAWAL</t>
  </si>
  <si>
    <t>MAYUKH</t>
  </si>
  <si>
    <t>SILKON TRADES LLP</t>
  </si>
  <si>
    <t>NIKSTECH</t>
  </si>
  <si>
    <t>PECOS</t>
  </si>
  <si>
    <t>DHAVAL VINOD SHAH</t>
  </si>
  <si>
    <t>PREMIER GLOBAL SPORTS CONSULTANT PRIVATE LIMITED</t>
  </si>
  <si>
    <t>SAGARPROD</t>
  </si>
  <si>
    <t>KAVIN VINOD SHAH</t>
  </si>
  <si>
    <t>SAHARA</t>
  </si>
  <si>
    <t>SUMAN PARMANAND SINGH</t>
  </si>
  <si>
    <t>DEVJEET CHAKRABORTY</t>
  </si>
  <si>
    <t>SURBHIN</t>
  </si>
  <si>
    <t>HETALBEN PARESHBHAI PATEL</t>
  </si>
  <si>
    <t>DHARMESH GOVINDBHAI VIRATIA</t>
  </si>
  <si>
    <t>NIRAJBHAI ARVINDBHAI PATEL</t>
  </si>
  <si>
    <t>MADHVIBEN V MEVCHA</t>
  </si>
  <si>
    <t>VIJAYBHAI V MEVCHA</t>
  </si>
  <si>
    <t>NAIMISH PATEL</t>
  </si>
  <si>
    <t>PRIYESH VRAJLAL PATEL</t>
  </si>
  <si>
    <t>SANKET BIPINBHAI PATEL</t>
  </si>
  <si>
    <t>VISHAL PATEL</t>
  </si>
  <si>
    <t>RASHESH PATEL</t>
  </si>
  <si>
    <t>KHURSHED YAZDI DARUVALA</t>
  </si>
  <si>
    <t>VEDAVAAG</t>
  </si>
  <si>
    <t>ADAMANT CONSTRUCTIONS</t>
  </si>
  <si>
    <t>SRINIVASA MURTHY JONNAVITHULA</t>
  </si>
  <si>
    <t>VIVIDHA</t>
  </si>
  <si>
    <t>Bhartiya Intl Limited</t>
  </si>
  <si>
    <t>Eris Lifesciences Limited</t>
  </si>
  <si>
    <t>VANGUARD FUNDS PUBLIC LIMITED COMPANY VANGUARD FTSE ALL WORLD ETF</t>
  </si>
  <si>
    <t>GOLDSTAR</t>
  </si>
  <si>
    <t>Goldstar Power Limited</t>
  </si>
  <si>
    <t>SUBHMANGAL MERCHANDISE PRIVATE LIMITED .</t>
  </si>
  <si>
    <t>Jump Networks Limited</t>
  </si>
  <si>
    <t>A S CONFIN PVT.LTD.</t>
  </si>
  <si>
    <t>MPSLTD</t>
  </si>
  <si>
    <t>MPS Limited</t>
  </si>
  <si>
    <t>PARAM VALUE INVESTMENTS</t>
  </si>
  <si>
    <t>OMFURN</t>
  </si>
  <si>
    <t>Omfurn India Limited</t>
  </si>
  <si>
    <t>JAIN POPATLAL TARACHAND</t>
  </si>
  <si>
    <t>PENTAGOLD</t>
  </si>
  <si>
    <t>Penta Gold Limited</t>
  </si>
  <si>
    <t>PPAP</t>
  </si>
  <si>
    <t>PPAP Automotive Limited</t>
  </si>
  <si>
    <t>TEENA SHAILESH GOYAL</t>
  </si>
  <si>
    <t>SEAMECLTD</t>
  </si>
  <si>
    <t>SEAMEC Limited</t>
  </si>
  <si>
    <t>NOMURA SINGAPORE LIMITED</t>
  </si>
  <si>
    <t>SICAL</t>
  </si>
  <si>
    <t>Sical Logistics Limited</t>
  </si>
  <si>
    <t>SHAH VARSHA SHARAD</t>
  </si>
  <si>
    <t>VIKASECO</t>
  </si>
  <si>
    <t>Vikas EcoTech Limited</t>
  </si>
  <si>
    <t>OMEGA ENTERPRISES</t>
  </si>
  <si>
    <t>HIMANSHU JAYANTBHAI SHAH</t>
  </si>
  <si>
    <t>PANTOMATH STOCK BROKERS PRIVATE LIMITED</t>
  </si>
  <si>
    <t>ICICI LOMBARD GENERAL INSURANCE CO LIMITED</t>
  </si>
  <si>
    <t>JAIN SANJAY POPATLAL</t>
  </si>
  <si>
    <t>TRIYAMB SECURITIES PRIVATE LIMITED</t>
  </si>
  <si>
    <t>Sterling &amp; Wilson So Ltd</t>
  </si>
  <si>
    <t>VIKAS MULTICORP LTD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</si>
</sst>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1">
    <xf numFmtId="0" fontId="0" fillId="0" borderId="0"/>
    <xf numFmtId="0" fontId="30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6" fillId="0" borderId="0" applyFont="0" applyFill="0" applyBorder="0" applyAlignment="0" applyProtection="0"/>
    <xf numFmtId="0" fontId="31" fillId="28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0" fillId="30" borderId="0" applyNumberFormat="0" applyBorder="0" applyAlignment="0" applyProtection="0"/>
    <xf numFmtId="0" fontId="30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0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6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6" borderId="31" applyNumberFormat="0" applyAlignment="0" applyProtection="0"/>
    <xf numFmtId="0" fontId="43" fillId="56" borderId="31" applyNumberFormat="0" applyAlignment="0" applyProtection="0"/>
    <xf numFmtId="0" fontId="43" fillId="56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64" fontId="47" fillId="0" borderId="0" applyFont="0" applyFill="0" applyBorder="0" applyAlignment="0" applyProtection="0"/>
  </cellStyleXfs>
  <cellXfs count="651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12" borderId="0" xfId="0" applyFont="1" applyFill="1" applyAlignment="1">
      <alignment horizontal="center"/>
    </xf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6" fillId="2" borderId="4" xfId="0" applyNumberFormat="1" applyFont="1" applyFill="1" applyBorder="1" applyAlignment="1">
      <alignment horizontal="left"/>
    </xf>
    <xf numFmtId="168" fontId="46" fillId="14" borderId="11" xfId="0" applyNumberFormat="1" applyFont="1" applyFill="1" applyBorder="1" applyAlignment="1">
      <alignment horizontal="left"/>
    </xf>
    <xf numFmtId="168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0" fontId="46" fillId="20" borderId="9" xfId="0" applyFont="1" applyFill="1" applyBorder="1" applyAlignment="1">
      <alignment horizontal="center"/>
    </xf>
    <xf numFmtId="166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5" xfId="160" applyFont="1" applyFill="1" applyBorder="1"/>
    <xf numFmtId="164" fontId="46" fillId="2" borderId="35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5" xfId="160" applyFont="1" applyFill="1" applyBorder="1" applyAlignment="1">
      <alignment horizontal="center" vertical="center"/>
    </xf>
    <xf numFmtId="164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5" fontId="46" fillId="2" borderId="35" xfId="0" applyNumberFormat="1" applyFont="1" applyFill="1" applyBorder="1" applyAlignment="1">
      <alignment horizontal="center" vertical="center"/>
    </xf>
    <xf numFmtId="166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6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6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49" fillId="58" borderId="35" xfId="0" applyFont="1" applyFill="1" applyBorder="1"/>
    <xf numFmtId="0" fontId="8" fillId="58" borderId="35" xfId="0" applyFont="1" applyFill="1" applyBorder="1" applyAlignment="1">
      <alignment horizontal="center" vertical="center"/>
    </xf>
    <xf numFmtId="166" fontId="46" fillId="58" borderId="35" xfId="0" applyNumberFormat="1" applyFont="1" applyFill="1" applyBorder="1" applyAlignment="1">
      <alignment horizontal="center" vertical="center"/>
    </xf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164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9" fillId="45" borderId="35" xfId="0" applyFont="1" applyFill="1" applyBorder="1"/>
    <xf numFmtId="0" fontId="46" fillId="45" borderId="35" xfId="0" applyFont="1" applyFill="1" applyBorder="1" applyAlignment="1">
      <alignment horizontal="center" vertical="center"/>
    </xf>
    <xf numFmtId="0" fontId="7" fillId="45" borderId="35" xfId="0" applyFont="1" applyFill="1" applyBorder="1" applyAlignment="1">
      <alignment horizontal="center" vertical="center"/>
    </xf>
    <xf numFmtId="16" fontId="48" fillId="58" borderId="35" xfId="160" applyNumberFormat="1" applyFont="1" applyFill="1" applyBorder="1" applyAlignment="1">
      <alignment horizontal="center" vertic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5" fontId="46" fillId="58" borderId="35" xfId="0" applyNumberFormat="1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70" fontId="7" fillId="58" borderId="35" xfId="0" applyNumberFormat="1" applyFont="1" applyFill="1" applyBorder="1" applyAlignment="1">
      <alignment horizontal="center" vertical="center"/>
    </xf>
    <xf numFmtId="164" fontId="7" fillId="58" borderId="35" xfId="160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6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1" fontId="0" fillId="45" borderId="35" xfId="0" applyNumberFormat="1" applyFill="1" applyBorder="1" applyAlignment="1">
      <alignment horizontal="center" vertical="center"/>
    </xf>
    <xf numFmtId="165" fontId="46" fillId="45" borderId="35" xfId="0" applyNumberFormat="1" applyFont="1" applyFill="1" applyBorder="1" applyAlignment="1">
      <alignment horizontal="center" vertical="center"/>
    </xf>
    <xf numFmtId="166" fontId="0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left"/>
    </xf>
    <xf numFmtId="0" fontId="0" fillId="45" borderId="35" xfId="0" applyFont="1" applyFill="1" applyBorder="1" applyAlignment="1">
      <alignment horizontal="center" vertical="center"/>
    </xf>
    <xf numFmtId="10" fontId="7" fillId="45" borderId="35" xfId="51" applyNumberFormat="1" applyFont="1" applyFill="1" applyBorder="1" applyAlignment="1" applyProtection="1">
      <alignment horizontal="center" vertical="center" wrapText="1"/>
    </xf>
    <xf numFmtId="16" fontId="7" fillId="45" borderId="35" xfId="160" applyNumberFormat="1" applyFont="1" applyFill="1" applyBorder="1" applyAlignment="1">
      <alignment horizontal="center" vertical="center"/>
    </xf>
    <xf numFmtId="0" fontId="0" fillId="58" borderId="35" xfId="0" applyNumberFormat="1" applyFill="1" applyBorder="1" applyAlignment="1">
      <alignment horizontal="center" vertical="center"/>
    </xf>
    <xf numFmtId="165" fontId="0" fillId="58" borderId="35" xfId="0" applyNumberFormat="1" applyFill="1" applyBorder="1" applyAlignment="1">
      <alignment horizontal="center" vertical="center"/>
    </xf>
    <xf numFmtId="15" fontId="0" fillId="58" borderId="35" xfId="0" applyNumberFormat="1" applyFill="1" applyBorder="1" applyAlignment="1">
      <alignment horizontal="center" vertical="center"/>
    </xf>
    <xf numFmtId="164" fontId="46" fillId="58" borderId="35" xfId="160" applyFont="1" applyFill="1" applyBorder="1" applyAlignment="1">
      <alignment horizontal="center" vertical="top"/>
    </xf>
    <xf numFmtId="0" fontId="0" fillId="58" borderId="35" xfId="0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top"/>
    </xf>
    <xf numFmtId="166" fontId="46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5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164" fontId="8" fillId="59" borderId="35" xfId="160" applyFont="1" applyFill="1" applyBorder="1" applyAlignment="1">
      <alignment horizontal="left" vertical="center"/>
    </xf>
    <xf numFmtId="164" fontId="46" fillId="59" borderId="35" xfId="160" applyFont="1" applyFill="1" applyBorder="1" applyAlignment="1">
      <alignment horizontal="center" vertical="top"/>
    </xf>
    <xf numFmtId="0" fontId="46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6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70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2" fontId="7" fillId="45" borderId="36" xfId="0" applyNumberFormat="1" applyFont="1" applyFill="1" applyBorder="1" applyAlignment="1">
      <alignment horizontal="center" vertical="center"/>
    </xf>
    <xf numFmtId="170" fontId="7" fillId="45" borderId="35" xfId="0" applyNumberFormat="1" applyFont="1" applyFill="1" applyBorder="1" applyAlignment="1">
      <alignment horizontal="center" vertical="center"/>
    </xf>
    <xf numFmtId="164" fontId="7" fillId="45" borderId="35" xfId="160" applyFont="1" applyFill="1" applyBorder="1" applyAlignment="1">
      <alignment horizontal="center" vertical="center"/>
    </xf>
    <xf numFmtId="0" fontId="0" fillId="25" borderId="0" xfId="0" applyFill="1" applyBorder="1"/>
    <xf numFmtId="1" fontId="46" fillId="2" borderId="35" xfId="0" applyNumberFormat="1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" fillId="5" borderId="5" xfId="9" applyFont="1" applyFill="1" applyBorder="1" applyAlignment="1">
      <alignment horizontal="center" vertical="center" wrapText="1"/>
    </xf>
    <xf numFmtId="2" fontId="7" fillId="58" borderId="35" xfId="0" applyNumberFormat="1" applyFont="1" applyFill="1" applyBorder="1" applyAlignment="1">
      <alignment horizontal="center" vertical="center"/>
    </xf>
    <xf numFmtId="0" fontId="49" fillId="59" borderId="35" xfId="0" applyFont="1" applyFill="1" applyBorder="1"/>
    <xf numFmtId="0" fontId="7" fillId="59" borderId="35" xfId="0" applyFont="1" applyFill="1" applyBorder="1" applyAlignment="1">
      <alignment horizontal="center" vertical="center"/>
    </xf>
    <xf numFmtId="2" fontId="7" fillId="59" borderId="35" xfId="0" applyNumberFormat="1" applyFont="1" applyFill="1" applyBorder="1" applyAlignment="1">
      <alignment horizontal="center" vertical="center"/>
    </xf>
    <xf numFmtId="2" fontId="7" fillId="45" borderId="35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16" fontId="48" fillId="45" borderId="35" xfId="16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9" borderId="37" xfId="0" applyNumberFormat="1" applyFont="1" applyFill="1" applyBorder="1" applyAlignment="1">
      <alignment horizontal="center" vertical="center"/>
    </xf>
    <xf numFmtId="165" fontId="46" fillId="49" borderId="35" xfId="0" applyNumberFormat="1" applyFont="1" applyFill="1" applyBorder="1" applyAlignment="1">
      <alignment horizontal="center" vertical="center"/>
    </xf>
    <xf numFmtId="166" fontId="46" fillId="49" borderId="35" xfId="0" applyNumberFormat="1" applyFont="1" applyFill="1" applyBorder="1" applyAlignment="1">
      <alignment horizontal="center" vertical="center"/>
    </xf>
    <xf numFmtId="0" fontId="49" fillId="49" borderId="35" xfId="0" applyFont="1" applyFill="1" applyBorder="1"/>
    <xf numFmtId="0" fontId="8" fillId="49" borderId="35" xfId="0" applyFont="1" applyFill="1" applyBorder="1" applyAlignment="1">
      <alignment horizontal="center" vertical="center"/>
    </xf>
    <xf numFmtId="0" fontId="46" fillId="49" borderId="35" xfId="0" applyFont="1" applyFill="1" applyBorder="1" applyAlignment="1">
      <alignment horizontal="center" vertical="center"/>
    </xf>
    <xf numFmtId="0" fontId="7" fillId="49" borderId="35" xfId="0" applyFont="1" applyFill="1" applyBorder="1" applyAlignment="1">
      <alignment horizontal="center" vertical="center"/>
    </xf>
    <xf numFmtId="0" fontId="7" fillId="49" borderId="36" xfId="0" applyFont="1" applyFill="1" applyBorder="1" applyAlignment="1">
      <alignment horizontal="center" vertical="center"/>
    </xf>
    <xf numFmtId="170" fontId="7" fillId="49" borderId="35" xfId="0" applyNumberFormat="1" applyFont="1" applyFill="1" applyBorder="1" applyAlignment="1">
      <alignment horizontal="center" vertical="center"/>
    </xf>
    <xf numFmtId="164" fontId="7" fillId="49" borderId="35" xfId="160" applyFont="1" applyFill="1" applyBorder="1" applyAlignment="1">
      <alignment horizontal="center" vertical="center"/>
    </xf>
    <xf numFmtId="16" fontId="7" fillId="49" borderId="35" xfId="16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0" borderId="11" xfId="9" applyFont="1" applyFill="1" applyBorder="1" applyAlignment="1">
      <alignment horizontal="center"/>
    </xf>
    <xf numFmtId="0" fontId="46" fillId="25" borderId="0" xfId="0" applyFont="1" applyFill="1" applyAlignment="1">
      <alignment horizont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0" fillId="59" borderId="9" xfId="0" applyFont="1" applyFill="1" applyBorder="1" applyAlignment="1">
      <alignment horizontal="center"/>
    </xf>
    <xf numFmtId="15" fontId="0" fillId="59" borderId="0" xfId="0" applyNumberForma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0" fillId="45" borderId="35" xfId="0" applyNumberFormat="1" applyFill="1" applyBorder="1" applyAlignment="1">
      <alignment horizontal="center" vertical="center"/>
    </xf>
    <xf numFmtId="165" fontId="0" fillId="45" borderId="35" xfId="0" applyNumberFormat="1" applyFill="1" applyBorder="1" applyAlignment="1">
      <alignment horizontal="center" vertical="center"/>
    </xf>
    <xf numFmtId="15" fontId="0" fillId="45" borderId="35" xfId="0" applyNumberFormat="1" applyFill="1" applyBorder="1" applyAlignment="1">
      <alignment horizontal="center" vertical="center"/>
    </xf>
    <xf numFmtId="164" fontId="46" fillId="45" borderId="35" xfId="160" applyFont="1" applyFill="1" applyBorder="1" applyAlignment="1">
      <alignment horizontal="center" vertical="top"/>
    </xf>
    <xf numFmtId="0" fontId="0" fillId="45" borderId="35" xfId="0" applyFill="1" applyBorder="1" applyAlignment="1">
      <alignment horizontal="center" vertical="center"/>
    </xf>
    <xf numFmtId="0" fontId="46" fillId="45" borderId="35" xfId="0" applyFont="1" applyFill="1" applyBorder="1" applyAlignment="1">
      <alignment horizontal="center" vertical="top"/>
    </xf>
    <xf numFmtId="0" fontId="46" fillId="58" borderId="37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16" fontId="7" fillId="58" borderId="39" xfId="16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0" fontId="7" fillId="58" borderId="35" xfId="4" applyNumberFormat="1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left" vertical="center"/>
    </xf>
    <xf numFmtId="165" fontId="46" fillId="0" borderId="35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16" fontId="7" fillId="45" borderId="35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left"/>
    </xf>
    <xf numFmtId="16" fontId="48" fillId="49" borderId="35" xfId="160" applyNumberFormat="1" applyFont="1" applyFill="1" applyBorder="1" applyAlignment="1">
      <alignment horizontal="center" vertical="center"/>
    </xf>
    <xf numFmtId="16" fontId="0" fillId="2" borderId="0" xfId="0" applyNumberFormat="1" applyFont="1" applyFill="1" applyBorder="1"/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70" fontId="7" fillId="2" borderId="36" xfId="0" applyNumberFormat="1" applyFont="1" applyFill="1" applyBorder="1" applyAlignment="1">
      <alignment horizontal="center" vertical="center"/>
    </xf>
    <xf numFmtId="170" fontId="7" fillId="2" borderId="37" xfId="0" applyNumberFormat="1" applyFont="1" applyFill="1" applyBorder="1" applyAlignment="1">
      <alignment horizontal="center" vertical="center"/>
    </xf>
    <xf numFmtId="49" fontId="7" fillId="2" borderId="36" xfId="0" applyNumberFormat="1" applyFont="1" applyFill="1" applyBorder="1" applyAlignment="1">
      <alignment horizontal="center" vertical="center"/>
    </xf>
    <xf numFmtId="49" fontId="7" fillId="2" borderId="37" xfId="0" applyNumberFormat="1" applyFont="1" applyFill="1" applyBorder="1" applyAlignment="1">
      <alignment horizontal="center" vertical="center"/>
    </xf>
    <xf numFmtId="0" fontId="46" fillId="2" borderId="36" xfId="0" applyNumberFormat="1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165" fontId="46" fillId="2" borderId="36" xfId="0" applyNumberFormat="1" applyFont="1" applyFill="1" applyBorder="1" applyAlignment="1">
      <alignment horizontal="center" vertical="center"/>
    </xf>
    <xf numFmtId="165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170" fontId="7" fillId="58" borderId="36" xfId="0" applyNumberFormat="1" applyFont="1" applyFill="1" applyBorder="1" applyAlignment="1">
      <alignment horizontal="center" vertical="center"/>
    </xf>
    <xf numFmtId="170" fontId="7" fillId="58" borderId="37" xfId="0" applyNumberFormat="1" applyFont="1" applyFill="1" applyBorder="1" applyAlignment="1">
      <alignment horizontal="center" vertical="center"/>
    </xf>
    <xf numFmtId="49" fontId="7" fillId="58" borderId="36" xfId="0" applyNumberFormat="1" applyFont="1" applyFill="1" applyBorder="1" applyAlignment="1">
      <alignment horizontal="center" vertical="center"/>
    </xf>
    <xf numFmtId="49" fontId="7" fillId="58" borderId="37" xfId="0" applyNumberFormat="1" applyFont="1" applyFill="1" applyBorder="1" applyAlignment="1">
      <alignment horizontal="center" vertical="center"/>
    </xf>
    <xf numFmtId="0" fontId="0" fillId="45" borderId="36" xfId="0" applyFill="1" applyBorder="1" applyAlignment="1">
      <alignment horizontal="center" vertical="center"/>
    </xf>
    <xf numFmtId="0" fontId="0" fillId="45" borderId="37" xfId="0" applyFill="1" applyBorder="1" applyAlignment="1">
      <alignment horizontal="center" vertical="center"/>
    </xf>
    <xf numFmtId="170" fontId="7" fillId="45" borderId="36" xfId="0" applyNumberFormat="1" applyFont="1" applyFill="1" applyBorder="1" applyAlignment="1">
      <alignment horizontal="center" vertical="center"/>
    </xf>
    <xf numFmtId="170" fontId="7" fillId="45" borderId="37" xfId="0" applyNumberFormat="1" applyFont="1" applyFill="1" applyBorder="1" applyAlignment="1">
      <alignment horizontal="center" vertical="center"/>
    </xf>
    <xf numFmtId="49" fontId="7" fillId="45" borderId="36" xfId="0" applyNumberFormat="1" applyFont="1" applyFill="1" applyBorder="1" applyAlignment="1">
      <alignment horizontal="center" vertical="center"/>
    </xf>
    <xf numFmtId="49" fontId="7" fillId="45" borderId="37" xfId="0" applyNumberFormat="1" applyFont="1" applyFill="1" applyBorder="1" applyAlignment="1">
      <alignment horizontal="center" vertical="center"/>
    </xf>
    <xf numFmtId="0" fontId="46" fillId="45" borderId="36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165" fontId="46" fillId="45" borderId="36" xfId="0" applyNumberFormat="1" applyFont="1" applyFill="1" applyBorder="1" applyAlignment="1">
      <alignment horizontal="center" vertical="center"/>
    </xf>
    <xf numFmtId="165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7" xfId="0" applyFont="1" applyFill="1" applyBorder="1" applyAlignment="1">
      <alignment horizontal="center" vertical="center"/>
    </xf>
    <xf numFmtId="0" fontId="0" fillId="58" borderId="36" xfId="0" applyFill="1" applyBorder="1" applyAlignment="1">
      <alignment horizontal="center" vertical="center"/>
    </xf>
    <xf numFmtId="0" fontId="0" fillId="58" borderId="37" xfId="0" applyFill="1" applyBorder="1" applyAlignment="1">
      <alignment horizontal="center" vertical="center"/>
    </xf>
    <xf numFmtId="0" fontId="46" fillId="58" borderId="36" xfId="0" applyNumberFormat="1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165" fontId="46" fillId="58" borderId="36" xfId="0" applyNumberFormat="1" applyFont="1" applyFill="1" applyBorder="1" applyAlignment="1">
      <alignment horizontal="center" vertical="center"/>
    </xf>
    <xf numFmtId="165" fontId="46" fillId="58" borderId="37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16" fontId="48" fillId="45" borderId="36" xfId="160" applyNumberFormat="1" applyFont="1" applyFill="1" applyBorder="1" applyAlignment="1">
      <alignment horizontal="center" vertical="center"/>
    </xf>
    <xf numFmtId="16" fontId="48" fillId="45" borderId="37" xfId="160" applyNumberFormat="1" applyFont="1" applyFill="1" applyBorder="1" applyAlignment="1">
      <alignment horizontal="center" vertical="center"/>
    </xf>
    <xf numFmtId="164" fontId="7" fillId="45" borderId="36" xfId="160" applyFont="1" applyFill="1" applyBorder="1" applyAlignment="1">
      <alignment horizontal="center" vertical="center"/>
    </xf>
    <xf numFmtId="164" fontId="7" fillId="45" borderId="37" xfId="16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4"/>
      <c r="B2" s="305"/>
      <c r="C2" s="304"/>
      <c r="D2" s="304"/>
      <c r="E2" s="304"/>
      <c r="F2" s="304"/>
      <c r="G2" s="304"/>
      <c r="H2" s="306"/>
      <c r="I2" s="320"/>
      <c r="J2" s="320"/>
      <c r="K2" s="320"/>
      <c r="L2" s="258"/>
    </row>
    <row r="3" spans="1:12">
      <c r="A3" s="304"/>
      <c r="B3" s="305"/>
      <c r="C3" s="304"/>
      <c r="D3" s="304"/>
      <c r="E3" s="304"/>
      <c r="F3" s="304"/>
      <c r="G3" s="304"/>
      <c r="H3" s="306"/>
      <c r="I3" s="320"/>
      <c r="J3" s="320"/>
      <c r="K3" s="320"/>
      <c r="L3" s="258"/>
    </row>
    <row r="4" spans="1:12">
      <c r="A4" s="304"/>
      <c r="B4" s="305"/>
      <c r="C4" s="304"/>
      <c r="D4" s="304"/>
      <c r="E4" s="304"/>
      <c r="F4" s="304"/>
      <c r="G4" s="304"/>
      <c r="H4" s="306"/>
      <c r="I4" s="320"/>
      <c r="J4" s="320"/>
      <c r="K4" s="320"/>
      <c r="L4" s="258"/>
    </row>
    <row r="5" spans="1:12" s="50" customFormat="1">
      <c r="A5" s="85"/>
      <c r="B5" s="307"/>
      <c r="C5" s="85"/>
      <c r="D5" s="85"/>
      <c r="E5" s="85"/>
      <c r="F5" s="85"/>
      <c r="G5" s="85"/>
      <c r="H5" s="307"/>
    </row>
    <row r="6" spans="1:12" s="50" customFormat="1">
      <c r="A6" s="85"/>
      <c r="B6" s="307"/>
      <c r="C6" s="85"/>
      <c r="D6" s="85"/>
      <c r="E6" s="85"/>
      <c r="F6" s="85"/>
      <c r="G6" s="85"/>
      <c r="H6" s="307"/>
    </row>
    <row r="7" spans="1:12" s="50" customFormat="1">
      <c r="A7" s="85"/>
      <c r="B7" s="307"/>
      <c r="C7" s="85"/>
      <c r="D7" s="85"/>
      <c r="E7" s="85"/>
      <c r="F7" s="85"/>
      <c r="G7" s="85"/>
      <c r="H7" s="307"/>
    </row>
    <row r="8" spans="1:12" s="50" customFormat="1">
      <c r="A8" s="85"/>
      <c r="B8" s="307"/>
      <c r="C8" s="85"/>
      <c r="D8" s="85"/>
      <c r="E8" s="85"/>
      <c r="F8" s="85"/>
      <c r="G8" s="85"/>
      <c r="H8" s="307"/>
    </row>
    <row r="10" spans="1:12" ht="15.75">
      <c r="B10" s="266">
        <v>44287</v>
      </c>
      <c r="C10" s="308"/>
      <c r="E10" s="309"/>
    </row>
    <row r="11" spans="1:12">
      <c r="B11" s="266"/>
      <c r="C11" s="310"/>
    </row>
    <row r="12" spans="1:12">
      <c r="B12" s="311" t="s">
        <v>1</v>
      </c>
      <c r="C12" s="262" t="s">
        <v>2</v>
      </c>
      <c r="D12" s="311" t="s">
        <v>3</v>
      </c>
    </row>
    <row r="13" spans="1:12">
      <c r="B13" s="312">
        <v>1</v>
      </c>
      <c r="C13" s="313" t="s">
        <v>4</v>
      </c>
      <c r="D13" s="314" t="s">
        <v>5</v>
      </c>
    </row>
    <row r="14" spans="1:12">
      <c r="B14" s="312">
        <v>2</v>
      </c>
      <c r="C14" s="313" t="s">
        <v>6</v>
      </c>
      <c r="D14" s="314" t="s">
        <v>7</v>
      </c>
    </row>
    <row r="15" spans="1:12">
      <c r="B15" s="315">
        <v>3</v>
      </c>
      <c r="C15" s="316" t="s">
        <v>8</v>
      </c>
      <c r="D15" s="314" t="s">
        <v>9</v>
      </c>
    </row>
    <row r="16" spans="1:12">
      <c r="B16" s="118">
        <v>4</v>
      </c>
      <c r="C16" s="317" t="s">
        <v>10</v>
      </c>
      <c r="D16" s="318" t="s">
        <v>11</v>
      </c>
    </row>
    <row r="17" spans="2:11">
      <c r="B17" s="118">
        <v>5</v>
      </c>
      <c r="C17" s="317" t="s">
        <v>12</v>
      </c>
      <c r="D17" s="319"/>
    </row>
    <row r="25" spans="2:11">
      <c r="E25" s="38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3" spans="1:16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</row>
    <row r="4" spans="1:16" ht="6.75" customHeight="1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</row>
    <row r="5" spans="1:16" ht="24" customHeight="1">
      <c r="M5" s="246" t="s">
        <v>14</v>
      </c>
    </row>
    <row r="6" spans="1:16" ht="16.5" customHeight="1" thickBot="1">
      <c r="A6" s="281" t="s">
        <v>15</v>
      </c>
      <c r="B6" s="281"/>
      <c r="L6" s="266">
        <f>Main!B10</f>
        <v>44287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5"/>
      <c r="B8" s="295"/>
      <c r="K8" s="266"/>
      <c r="L8" s="266"/>
      <c r="M8" s="266"/>
    </row>
    <row r="9" spans="1:16" ht="27.75" customHeight="1" thickBot="1">
      <c r="A9" s="600" t="s">
        <v>16</v>
      </c>
      <c r="B9" s="602" t="s">
        <v>17</v>
      </c>
      <c r="C9" s="602" t="s">
        <v>18</v>
      </c>
      <c r="D9" s="602" t="s">
        <v>833</v>
      </c>
      <c r="E9" s="260" t="s">
        <v>19</v>
      </c>
      <c r="F9" s="260" t="s">
        <v>20</v>
      </c>
      <c r="G9" s="597" t="s">
        <v>21</v>
      </c>
      <c r="H9" s="598"/>
      <c r="I9" s="599"/>
      <c r="J9" s="597" t="s">
        <v>22</v>
      </c>
      <c r="K9" s="598"/>
      <c r="L9" s="599"/>
      <c r="M9" s="260"/>
      <c r="N9" s="267"/>
      <c r="O9" s="267"/>
      <c r="P9" s="267"/>
    </row>
    <row r="10" spans="1:16" ht="59.25" customHeight="1">
      <c r="A10" s="601"/>
      <c r="B10" s="603" t="s">
        <v>17</v>
      </c>
      <c r="C10" s="603"/>
      <c r="D10" s="603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299" t="s">
        <v>33</v>
      </c>
    </row>
    <row r="11" spans="1:16" ht="15">
      <c r="A11" s="263">
        <v>1</v>
      </c>
      <c r="B11" s="362" t="s">
        <v>34</v>
      </c>
      <c r="C11" s="468" t="s">
        <v>35</v>
      </c>
      <c r="D11" s="469">
        <v>44315</v>
      </c>
      <c r="E11" s="284">
        <v>33478.449999999997</v>
      </c>
      <c r="F11" s="284">
        <v>33563.533333333333</v>
      </c>
      <c r="G11" s="296">
        <v>33181.216666666667</v>
      </c>
      <c r="H11" s="296">
        <v>32883.983333333337</v>
      </c>
      <c r="I11" s="296">
        <v>32501.666666666672</v>
      </c>
      <c r="J11" s="296">
        <v>33860.766666666663</v>
      </c>
      <c r="K11" s="296">
        <v>34243.083333333328</v>
      </c>
      <c r="L11" s="296">
        <v>34540.316666666658</v>
      </c>
      <c r="M11" s="283">
        <v>33945.85</v>
      </c>
      <c r="N11" s="283">
        <v>33266.300000000003</v>
      </c>
      <c r="O11" s="466">
        <v>3270550</v>
      </c>
      <c r="P11" s="467">
        <v>2.8313158308442068E-2</v>
      </c>
    </row>
    <row r="12" spans="1:16" ht="15">
      <c r="A12" s="263">
        <v>2</v>
      </c>
      <c r="B12" s="362" t="s">
        <v>34</v>
      </c>
      <c r="C12" s="468" t="s">
        <v>36</v>
      </c>
      <c r="D12" s="469">
        <v>44315</v>
      </c>
      <c r="E12" s="297">
        <v>14752.3</v>
      </c>
      <c r="F12" s="297">
        <v>14783</v>
      </c>
      <c r="G12" s="298">
        <v>14690</v>
      </c>
      <c r="H12" s="298">
        <v>14627.7</v>
      </c>
      <c r="I12" s="298">
        <v>14534.7</v>
      </c>
      <c r="J12" s="298">
        <v>14845.3</v>
      </c>
      <c r="K12" s="298">
        <v>14938.3</v>
      </c>
      <c r="L12" s="298">
        <v>15000.599999999999</v>
      </c>
      <c r="M12" s="285">
        <v>14876</v>
      </c>
      <c r="N12" s="285">
        <v>14720.7</v>
      </c>
      <c r="O12" s="300">
        <v>12637500</v>
      </c>
      <c r="P12" s="301">
        <v>1.6174359840306841E-2</v>
      </c>
    </row>
    <row r="13" spans="1:16" ht="15">
      <c r="A13" s="263">
        <v>3</v>
      </c>
      <c r="B13" s="362" t="s">
        <v>34</v>
      </c>
      <c r="C13" s="468" t="s">
        <v>831</v>
      </c>
      <c r="D13" s="469">
        <v>44315</v>
      </c>
      <c r="E13" s="425">
        <v>15796.8</v>
      </c>
      <c r="F13" s="425">
        <v>15889.833333333334</v>
      </c>
      <c r="G13" s="426">
        <v>15637.116666666669</v>
      </c>
      <c r="H13" s="426">
        <v>15477.433333333334</v>
      </c>
      <c r="I13" s="426">
        <v>15224.716666666669</v>
      </c>
      <c r="J13" s="426">
        <v>16049.516666666668</v>
      </c>
      <c r="K13" s="426">
        <v>16302.233333333332</v>
      </c>
      <c r="L13" s="426">
        <v>16461.916666666668</v>
      </c>
      <c r="M13" s="427">
        <v>16142.55</v>
      </c>
      <c r="N13" s="427">
        <v>15730.15</v>
      </c>
      <c r="O13" s="428">
        <v>16560</v>
      </c>
      <c r="P13" s="429">
        <v>0.17280453257790368</v>
      </c>
    </row>
    <row r="14" spans="1:16" ht="15">
      <c r="A14" s="263">
        <v>4</v>
      </c>
      <c r="B14" s="382" t="s">
        <v>852</v>
      </c>
      <c r="C14" s="468" t="s">
        <v>735</v>
      </c>
      <c r="D14" s="469">
        <v>44315</v>
      </c>
      <c r="E14" s="297">
        <v>1326.55</v>
      </c>
      <c r="F14" s="297">
        <v>1333.4166666666667</v>
      </c>
      <c r="G14" s="298">
        <v>1310.1833333333334</v>
      </c>
      <c r="H14" s="298">
        <v>1293.8166666666666</v>
      </c>
      <c r="I14" s="298">
        <v>1270.5833333333333</v>
      </c>
      <c r="J14" s="298">
        <v>1349.7833333333335</v>
      </c>
      <c r="K14" s="298">
        <v>1373.0166666666667</v>
      </c>
      <c r="L14" s="298">
        <v>1389.3833333333337</v>
      </c>
      <c r="M14" s="285">
        <v>1356.65</v>
      </c>
      <c r="N14" s="285">
        <v>1317.05</v>
      </c>
      <c r="O14" s="300">
        <v>459850</v>
      </c>
      <c r="P14" s="301">
        <v>0.10633946830265849</v>
      </c>
    </row>
    <row r="15" spans="1:16" ht="15">
      <c r="A15" s="263">
        <v>5</v>
      </c>
      <c r="B15" s="362" t="s">
        <v>37</v>
      </c>
      <c r="C15" s="468" t="s">
        <v>38</v>
      </c>
      <c r="D15" s="469">
        <v>44315</v>
      </c>
      <c r="E15" s="297">
        <v>1915.65</v>
      </c>
      <c r="F15" s="297">
        <v>1910.0500000000002</v>
      </c>
      <c r="G15" s="298">
        <v>1885.1500000000003</v>
      </c>
      <c r="H15" s="298">
        <v>1854.65</v>
      </c>
      <c r="I15" s="298">
        <v>1829.7500000000002</v>
      </c>
      <c r="J15" s="298">
        <v>1940.5500000000004</v>
      </c>
      <c r="K15" s="298">
        <v>1965.45</v>
      </c>
      <c r="L15" s="298">
        <v>1995.9500000000005</v>
      </c>
      <c r="M15" s="285">
        <v>1934.95</v>
      </c>
      <c r="N15" s="285">
        <v>1879.55</v>
      </c>
      <c r="O15" s="300">
        <v>3238500</v>
      </c>
      <c r="P15" s="301">
        <v>2.6628625772705659E-2</v>
      </c>
    </row>
    <row r="16" spans="1:16" ht="15">
      <c r="A16" s="263">
        <v>6</v>
      </c>
      <c r="B16" s="362" t="s">
        <v>39</v>
      </c>
      <c r="C16" s="468" t="s">
        <v>40</v>
      </c>
      <c r="D16" s="469">
        <v>44315</v>
      </c>
      <c r="E16" s="297">
        <v>1037.5</v>
      </c>
      <c r="F16" s="297">
        <v>1038.05</v>
      </c>
      <c r="G16" s="298">
        <v>1019.6499999999999</v>
      </c>
      <c r="H16" s="298">
        <v>1001.8</v>
      </c>
      <c r="I16" s="298">
        <v>983.39999999999986</v>
      </c>
      <c r="J16" s="298">
        <v>1055.8999999999999</v>
      </c>
      <c r="K16" s="298">
        <v>1074.3</v>
      </c>
      <c r="L16" s="298">
        <v>1092.1499999999999</v>
      </c>
      <c r="M16" s="285">
        <v>1056.45</v>
      </c>
      <c r="N16" s="285">
        <v>1020.2</v>
      </c>
      <c r="O16" s="300">
        <v>17388000</v>
      </c>
      <c r="P16" s="301">
        <v>2.9363012076722709E-2</v>
      </c>
    </row>
    <row r="17" spans="1:16" ht="15">
      <c r="A17" s="263">
        <v>7</v>
      </c>
      <c r="B17" s="362" t="s">
        <v>39</v>
      </c>
      <c r="C17" s="468" t="s">
        <v>41</v>
      </c>
      <c r="D17" s="469">
        <v>44315</v>
      </c>
      <c r="E17" s="297">
        <v>707.4</v>
      </c>
      <c r="F17" s="297">
        <v>712.13333333333321</v>
      </c>
      <c r="G17" s="298">
        <v>699.46666666666647</v>
      </c>
      <c r="H17" s="298">
        <v>691.5333333333333</v>
      </c>
      <c r="I17" s="298">
        <v>678.86666666666656</v>
      </c>
      <c r="J17" s="298">
        <v>720.06666666666638</v>
      </c>
      <c r="K17" s="298">
        <v>732.73333333333312</v>
      </c>
      <c r="L17" s="298">
        <v>740.66666666666629</v>
      </c>
      <c r="M17" s="285">
        <v>724.8</v>
      </c>
      <c r="N17" s="285">
        <v>704.2</v>
      </c>
      <c r="O17" s="300">
        <v>59707500</v>
      </c>
      <c r="P17" s="301">
        <v>6.1083494818434574E-3</v>
      </c>
    </row>
    <row r="18" spans="1:16" ht="15">
      <c r="A18" s="263">
        <v>8</v>
      </c>
      <c r="B18" s="362" t="s">
        <v>51</v>
      </c>
      <c r="C18" s="468" t="s">
        <v>226</v>
      </c>
      <c r="D18" s="469">
        <v>44315</v>
      </c>
      <c r="E18" s="297">
        <v>2777.85</v>
      </c>
      <c r="F18" s="297">
        <v>2774.6333333333337</v>
      </c>
      <c r="G18" s="298">
        <v>2742.2666666666673</v>
      </c>
      <c r="H18" s="298">
        <v>2706.6833333333338</v>
      </c>
      <c r="I18" s="298">
        <v>2674.3166666666675</v>
      </c>
      <c r="J18" s="298">
        <v>2810.2166666666672</v>
      </c>
      <c r="K18" s="298">
        <v>2842.583333333333</v>
      </c>
      <c r="L18" s="298">
        <v>2878.166666666667</v>
      </c>
      <c r="M18" s="285">
        <v>2807</v>
      </c>
      <c r="N18" s="285">
        <v>2739.05</v>
      </c>
      <c r="O18" s="300">
        <v>225800</v>
      </c>
      <c r="P18" s="301">
        <v>-5.6020066889632104E-2</v>
      </c>
    </row>
    <row r="19" spans="1:16" ht="15">
      <c r="A19" s="263">
        <v>9</v>
      </c>
      <c r="B19" s="362" t="s">
        <v>43</v>
      </c>
      <c r="C19" s="468" t="s">
        <v>44</v>
      </c>
      <c r="D19" s="469">
        <v>44315</v>
      </c>
      <c r="E19" s="297">
        <v>858.15</v>
      </c>
      <c r="F19" s="297">
        <v>862.85</v>
      </c>
      <c r="G19" s="298">
        <v>851.25</v>
      </c>
      <c r="H19" s="298">
        <v>844.35</v>
      </c>
      <c r="I19" s="298">
        <v>832.75</v>
      </c>
      <c r="J19" s="298">
        <v>869.75</v>
      </c>
      <c r="K19" s="298">
        <v>881.35000000000014</v>
      </c>
      <c r="L19" s="298">
        <v>888.25</v>
      </c>
      <c r="M19" s="285">
        <v>874.45</v>
      </c>
      <c r="N19" s="285">
        <v>855.95</v>
      </c>
      <c r="O19" s="300">
        <v>2315000</v>
      </c>
      <c r="P19" s="301">
        <v>6.9595476294040887E-3</v>
      </c>
    </row>
    <row r="20" spans="1:16" ht="15">
      <c r="A20" s="263">
        <v>10</v>
      </c>
      <c r="B20" s="362" t="s">
        <v>37</v>
      </c>
      <c r="C20" s="468" t="s">
        <v>45</v>
      </c>
      <c r="D20" s="469">
        <v>44315</v>
      </c>
      <c r="E20" s="297">
        <v>310.3</v>
      </c>
      <c r="F20" s="297">
        <v>307.95</v>
      </c>
      <c r="G20" s="298">
        <v>303.25</v>
      </c>
      <c r="H20" s="298">
        <v>296.2</v>
      </c>
      <c r="I20" s="298">
        <v>291.5</v>
      </c>
      <c r="J20" s="298">
        <v>315</v>
      </c>
      <c r="K20" s="298">
        <v>319.69999999999993</v>
      </c>
      <c r="L20" s="298">
        <v>326.75</v>
      </c>
      <c r="M20" s="285">
        <v>312.64999999999998</v>
      </c>
      <c r="N20" s="285">
        <v>300.89999999999998</v>
      </c>
      <c r="O20" s="300">
        <v>15702000</v>
      </c>
      <c r="P20" s="301">
        <v>1.9279454722492696E-2</v>
      </c>
    </row>
    <row r="21" spans="1:16" ht="15">
      <c r="A21" s="263">
        <v>11</v>
      </c>
      <c r="B21" s="362" t="s">
        <v>51</v>
      </c>
      <c r="C21" s="468" t="s">
        <v>294</v>
      </c>
      <c r="D21" s="469">
        <v>44315</v>
      </c>
      <c r="E21" s="297">
        <v>968.5</v>
      </c>
      <c r="F21" s="297">
        <v>967.20000000000016</v>
      </c>
      <c r="G21" s="298">
        <v>959.50000000000034</v>
      </c>
      <c r="H21" s="298">
        <v>950.50000000000023</v>
      </c>
      <c r="I21" s="298">
        <v>942.80000000000041</v>
      </c>
      <c r="J21" s="298">
        <v>976.20000000000027</v>
      </c>
      <c r="K21" s="298">
        <v>983.90000000000009</v>
      </c>
      <c r="L21" s="298">
        <v>992.9000000000002</v>
      </c>
      <c r="M21" s="285">
        <v>974.9</v>
      </c>
      <c r="N21" s="285">
        <v>958.2</v>
      </c>
      <c r="O21" s="300">
        <v>757900</v>
      </c>
      <c r="P21" s="301">
        <v>-4.1057759220598469E-2</v>
      </c>
    </row>
    <row r="22" spans="1:16" ht="15">
      <c r="A22" s="263">
        <v>12</v>
      </c>
      <c r="B22" s="362" t="s">
        <v>39</v>
      </c>
      <c r="C22" s="468" t="s">
        <v>46</v>
      </c>
      <c r="D22" s="469">
        <v>44315</v>
      </c>
      <c r="E22" s="297">
        <v>2922.7</v>
      </c>
      <c r="F22" s="297">
        <v>2923.5833333333335</v>
      </c>
      <c r="G22" s="298">
        <v>2900.2666666666669</v>
      </c>
      <c r="H22" s="298">
        <v>2877.8333333333335</v>
      </c>
      <c r="I22" s="298">
        <v>2854.5166666666669</v>
      </c>
      <c r="J22" s="298">
        <v>2946.0166666666669</v>
      </c>
      <c r="K22" s="298">
        <v>2969.3333333333335</v>
      </c>
      <c r="L22" s="298">
        <v>2991.7666666666669</v>
      </c>
      <c r="M22" s="285">
        <v>2946.9</v>
      </c>
      <c r="N22" s="285">
        <v>2901.15</v>
      </c>
      <c r="O22" s="300">
        <v>1852000</v>
      </c>
      <c r="P22" s="301">
        <v>1.4238773274917854E-2</v>
      </c>
    </row>
    <row r="23" spans="1:16" ht="15">
      <c r="A23" s="263">
        <v>13</v>
      </c>
      <c r="B23" s="362" t="s">
        <v>43</v>
      </c>
      <c r="C23" s="468" t="s">
        <v>47</v>
      </c>
      <c r="D23" s="469">
        <v>44315</v>
      </c>
      <c r="E23" s="297">
        <v>224.75</v>
      </c>
      <c r="F23" s="297">
        <v>225.75</v>
      </c>
      <c r="G23" s="298">
        <v>222</v>
      </c>
      <c r="H23" s="298">
        <v>219.25</v>
      </c>
      <c r="I23" s="298">
        <v>215.5</v>
      </c>
      <c r="J23" s="298">
        <v>228.5</v>
      </c>
      <c r="K23" s="298">
        <v>232.25</v>
      </c>
      <c r="L23" s="298">
        <v>235</v>
      </c>
      <c r="M23" s="285">
        <v>229.5</v>
      </c>
      <c r="N23" s="285">
        <v>223</v>
      </c>
      <c r="O23" s="300">
        <v>9415000</v>
      </c>
      <c r="P23" s="301">
        <v>-2.6873385012919897E-2</v>
      </c>
    </row>
    <row r="24" spans="1:16" ht="15">
      <c r="A24" s="263">
        <v>14</v>
      </c>
      <c r="B24" s="362" t="s">
        <v>43</v>
      </c>
      <c r="C24" s="468" t="s">
        <v>48</v>
      </c>
      <c r="D24" s="469">
        <v>44315</v>
      </c>
      <c r="E24" s="297">
        <v>114.3</v>
      </c>
      <c r="F24" s="297">
        <v>114.75</v>
      </c>
      <c r="G24" s="298">
        <v>112.65</v>
      </c>
      <c r="H24" s="298">
        <v>111</v>
      </c>
      <c r="I24" s="298">
        <v>108.9</v>
      </c>
      <c r="J24" s="298">
        <v>116.4</v>
      </c>
      <c r="K24" s="298">
        <v>118.5</v>
      </c>
      <c r="L24" s="298">
        <v>120.15</v>
      </c>
      <c r="M24" s="285">
        <v>116.85</v>
      </c>
      <c r="N24" s="285">
        <v>113.1</v>
      </c>
      <c r="O24" s="300">
        <v>43605000</v>
      </c>
      <c r="P24" s="301">
        <v>3.5211267605633804E-3</v>
      </c>
    </row>
    <row r="25" spans="1:16" ht="15">
      <c r="A25" s="263">
        <v>15</v>
      </c>
      <c r="B25" s="362" t="s">
        <v>49</v>
      </c>
      <c r="C25" s="468" t="s">
        <v>50</v>
      </c>
      <c r="D25" s="469">
        <v>44315</v>
      </c>
      <c r="E25" s="297">
        <v>2554.75</v>
      </c>
      <c r="F25" s="297">
        <v>2566.1166666666668</v>
      </c>
      <c r="G25" s="298">
        <v>2538.6333333333337</v>
      </c>
      <c r="H25" s="298">
        <v>2522.5166666666669</v>
      </c>
      <c r="I25" s="298">
        <v>2495.0333333333338</v>
      </c>
      <c r="J25" s="298">
        <v>2582.2333333333336</v>
      </c>
      <c r="K25" s="298">
        <v>2609.7166666666672</v>
      </c>
      <c r="L25" s="298">
        <v>2625.8333333333335</v>
      </c>
      <c r="M25" s="285">
        <v>2593.6</v>
      </c>
      <c r="N25" s="285">
        <v>2550</v>
      </c>
      <c r="O25" s="300">
        <v>5842500</v>
      </c>
      <c r="P25" s="301">
        <v>-1.3074545178128009E-2</v>
      </c>
    </row>
    <row r="26" spans="1:16" ht="15">
      <c r="A26" s="263">
        <v>16</v>
      </c>
      <c r="B26" s="362" t="s">
        <v>53</v>
      </c>
      <c r="C26" s="468" t="s">
        <v>222</v>
      </c>
      <c r="D26" s="469">
        <v>44315</v>
      </c>
      <c r="E26" s="297">
        <v>1230.1500000000001</v>
      </c>
      <c r="F26" s="297">
        <v>1244.3666666666668</v>
      </c>
      <c r="G26" s="298">
        <v>1204.8333333333335</v>
      </c>
      <c r="H26" s="298">
        <v>1179.5166666666667</v>
      </c>
      <c r="I26" s="298">
        <v>1139.9833333333333</v>
      </c>
      <c r="J26" s="298">
        <v>1269.6833333333336</v>
      </c>
      <c r="K26" s="298">
        <v>1309.2166666666669</v>
      </c>
      <c r="L26" s="298">
        <v>1334.5333333333338</v>
      </c>
      <c r="M26" s="285">
        <v>1283.9000000000001</v>
      </c>
      <c r="N26" s="285">
        <v>1219.05</v>
      </c>
      <c r="O26" s="300">
        <v>2295500</v>
      </c>
      <c r="P26" s="301">
        <v>2.2722209846290933E-2</v>
      </c>
    </row>
    <row r="27" spans="1:16" ht="15">
      <c r="A27" s="263">
        <v>17</v>
      </c>
      <c r="B27" s="362" t="s">
        <v>51</v>
      </c>
      <c r="C27" s="468" t="s">
        <v>52</v>
      </c>
      <c r="D27" s="469">
        <v>44315</v>
      </c>
      <c r="E27" s="297">
        <v>884.25</v>
      </c>
      <c r="F27" s="297">
        <v>881.51666666666677</v>
      </c>
      <c r="G27" s="298">
        <v>874.13333333333355</v>
      </c>
      <c r="H27" s="298">
        <v>864.01666666666677</v>
      </c>
      <c r="I27" s="298">
        <v>856.63333333333355</v>
      </c>
      <c r="J27" s="298">
        <v>891.63333333333355</v>
      </c>
      <c r="K27" s="298">
        <v>899.01666666666677</v>
      </c>
      <c r="L27" s="298">
        <v>909.13333333333355</v>
      </c>
      <c r="M27" s="285">
        <v>888.9</v>
      </c>
      <c r="N27" s="285">
        <v>871.4</v>
      </c>
      <c r="O27" s="300">
        <v>8609900</v>
      </c>
      <c r="P27" s="301">
        <v>-7.5437537718768858E-4</v>
      </c>
    </row>
    <row r="28" spans="1:16" ht="15">
      <c r="A28" s="263">
        <v>18</v>
      </c>
      <c r="B28" s="362" t="s">
        <v>53</v>
      </c>
      <c r="C28" s="468" t="s">
        <v>54</v>
      </c>
      <c r="D28" s="469">
        <v>44315</v>
      </c>
      <c r="E28" s="297">
        <v>701.35</v>
      </c>
      <c r="F28" s="297">
        <v>701.25</v>
      </c>
      <c r="G28" s="298">
        <v>695.65</v>
      </c>
      <c r="H28" s="298">
        <v>689.94999999999993</v>
      </c>
      <c r="I28" s="298">
        <v>684.34999999999991</v>
      </c>
      <c r="J28" s="298">
        <v>706.95</v>
      </c>
      <c r="K28" s="298">
        <v>712.55</v>
      </c>
      <c r="L28" s="298">
        <v>718.25000000000011</v>
      </c>
      <c r="M28" s="285">
        <v>706.85</v>
      </c>
      <c r="N28" s="285">
        <v>695.55</v>
      </c>
      <c r="O28" s="300">
        <v>42391200</v>
      </c>
      <c r="P28" s="301">
        <v>4.5498492862423934E-3</v>
      </c>
    </row>
    <row r="29" spans="1:16" ht="15">
      <c r="A29" s="263">
        <v>19</v>
      </c>
      <c r="B29" s="362" t="s">
        <v>43</v>
      </c>
      <c r="C29" s="468" t="s">
        <v>55</v>
      </c>
      <c r="D29" s="469">
        <v>44315</v>
      </c>
      <c r="E29" s="297">
        <v>3684</v>
      </c>
      <c r="F29" s="297">
        <v>3669.1333333333332</v>
      </c>
      <c r="G29" s="298">
        <v>3644.8666666666663</v>
      </c>
      <c r="H29" s="298">
        <v>3605.7333333333331</v>
      </c>
      <c r="I29" s="298">
        <v>3581.4666666666662</v>
      </c>
      <c r="J29" s="298">
        <v>3708.2666666666664</v>
      </c>
      <c r="K29" s="298">
        <v>3732.5333333333328</v>
      </c>
      <c r="L29" s="298">
        <v>3771.6666666666665</v>
      </c>
      <c r="M29" s="285">
        <v>3693.4</v>
      </c>
      <c r="N29" s="285">
        <v>3630</v>
      </c>
      <c r="O29" s="300">
        <v>2259250</v>
      </c>
      <c r="P29" s="301">
        <v>2.0438121047877147E-2</v>
      </c>
    </row>
    <row r="30" spans="1:16" ht="15">
      <c r="A30" s="263">
        <v>20</v>
      </c>
      <c r="B30" s="362" t="s">
        <v>56</v>
      </c>
      <c r="C30" s="468" t="s">
        <v>57</v>
      </c>
      <c r="D30" s="469">
        <v>44315</v>
      </c>
      <c r="E30" s="297">
        <v>9699</v>
      </c>
      <c r="F30" s="297">
        <v>9649.9833333333336</v>
      </c>
      <c r="G30" s="298">
        <v>9550.0166666666664</v>
      </c>
      <c r="H30" s="298">
        <v>9401.0333333333328</v>
      </c>
      <c r="I30" s="298">
        <v>9301.0666666666657</v>
      </c>
      <c r="J30" s="298">
        <v>9798.9666666666672</v>
      </c>
      <c r="K30" s="298">
        <v>9898.9333333333343</v>
      </c>
      <c r="L30" s="298">
        <v>10047.916666666668</v>
      </c>
      <c r="M30" s="285">
        <v>9749.9500000000007</v>
      </c>
      <c r="N30" s="285">
        <v>9501</v>
      </c>
      <c r="O30" s="300">
        <v>603750</v>
      </c>
      <c r="P30" s="301">
        <v>-1.0245901639344262E-2</v>
      </c>
    </row>
    <row r="31" spans="1:16" ht="15">
      <c r="A31" s="263">
        <v>21</v>
      </c>
      <c r="B31" s="362" t="s">
        <v>56</v>
      </c>
      <c r="C31" s="468" t="s">
        <v>58</v>
      </c>
      <c r="D31" s="469">
        <v>44315</v>
      </c>
      <c r="E31" s="297">
        <v>5186.8</v>
      </c>
      <c r="F31" s="297">
        <v>5199.8666666666659</v>
      </c>
      <c r="G31" s="298">
        <v>5141.7333333333318</v>
      </c>
      <c r="H31" s="298">
        <v>5096.6666666666661</v>
      </c>
      <c r="I31" s="298">
        <v>5038.5333333333319</v>
      </c>
      <c r="J31" s="298">
        <v>5244.9333333333316</v>
      </c>
      <c r="K31" s="298">
        <v>5303.0666666666648</v>
      </c>
      <c r="L31" s="298">
        <v>5348.1333333333314</v>
      </c>
      <c r="M31" s="285">
        <v>5258</v>
      </c>
      <c r="N31" s="285">
        <v>5154.8</v>
      </c>
      <c r="O31" s="300">
        <v>3757250</v>
      </c>
      <c r="P31" s="301">
        <v>1.2531159469110018E-2</v>
      </c>
    </row>
    <row r="32" spans="1:16" ht="15">
      <c r="A32" s="263">
        <v>22</v>
      </c>
      <c r="B32" s="362" t="s">
        <v>43</v>
      </c>
      <c r="C32" s="468" t="s">
        <v>59</v>
      </c>
      <c r="D32" s="469">
        <v>44315</v>
      </c>
      <c r="E32" s="297">
        <v>1701.05</v>
      </c>
      <c r="F32" s="297">
        <v>1690.2</v>
      </c>
      <c r="G32" s="298">
        <v>1664.4</v>
      </c>
      <c r="H32" s="298">
        <v>1627.75</v>
      </c>
      <c r="I32" s="298">
        <v>1601.95</v>
      </c>
      <c r="J32" s="298">
        <v>1726.8500000000001</v>
      </c>
      <c r="K32" s="298">
        <v>1752.6499999999999</v>
      </c>
      <c r="L32" s="298">
        <v>1789.3000000000002</v>
      </c>
      <c r="M32" s="285">
        <v>1716</v>
      </c>
      <c r="N32" s="285">
        <v>1653.55</v>
      </c>
      <c r="O32" s="300">
        <v>1779200</v>
      </c>
      <c r="P32" s="301">
        <v>2.7726432532347505E-2</v>
      </c>
    </row>
    <row r="33" spans="1:16" ht="15">
      <c r="A33" s="263">
        <v>23</v>
      </c>
      <c r="B33" s="362" t="s">
        <v>53</v>
      </c>
      <c r="C33" s="468" t="s">
        <v>229</v>
      </c>
      <c r="D33" s="469">
        <v>44315</v>
      </c>
      <c r="E33" s="297">
        <v>341.4</v>
      </c>
      <c r="F33" s="297">
        <v>341.45</v>
      </c>
      <c r="G33" s="298">
        <v>336.79999999999995</v>
      </c>
      <c r="H33" s="298">
        <v>332.2</v>
      </c>
      <c r="I33" s="298">
        <v>327.54999999999995</v>
      </c>
      <c r="J33" s="298">
        <v>346.04999999999995</v>
      </c>
      <c r="K33" s="298">
        <v>350.69999999999993</v>
      </c>
      <c r="L33" s="298">
        <v>355.29999999999995</v>
      </c>
      <c r="M33" s="285">
        <v>346.1</v>
      </c>
      <c r="N33" s="285">
        <v>336.85</v>
      </c>
      <c r="O33" s="300">
        <v>16869600</v>
      </c>
      <c r="P33" s="301">
        <v>9.6961861667744023E-3</v>
      </c>
    </row>
    <row r="34" spans="1:16" ht="15">
      <c r="A34" s="263">
        <v>24</v>
      </c>
      <c r="B34" s="362" t="s">
        <v>53</v>
      </c>
      <c r="C34" s="468" t="s">
        <v>60</v>
      </c>
      <c r="D34" s="469">
        <v>44315</v>
      </c>
      <c r="E34" s="297">
        <v>74.55</v>
      </c>
      <c r="F34" s="297">
        <v>73.916666666666671</v>
      </c>
      <c r="G34" s="298">
        <v>71.833333333333343</v>
      </c>
      <c r="H34" s="298">
        <v>69.116666666666674</v>
      </c>
      <c r="I34" s="298">
        <v>67.033333333333346</v>
      </c>
      <c r="J34" s="298">
        <v>76.63333333333334</v>
      </c>
      <c r="K34" s="298">
        <v>78.716666666666683</v>
      </c>
      <c r="L34" s="298">
        <v>81.433333333333337</v>
      </c>
      <c r="M34" s="285">
        <v>76</v>
      </c>
      <c r="N34" s="285">
        <v>71.2</v>
      </c>
      <c r="O34" s="300">
        <v>124534800</v>
      </c>
      <c r="P34" s="301">
        <v>-1.7718715393133997E-2</v>
      </c>
    </row>
    <row r="35" spans="1:16" ht="15">
      <c r="A35" s="263">
        <v>25</v>
      </c>
      <c r="B35" s="362" t="s">
        <v>49</v>
      </c>
      <c r="C35" s="468" t="s">
        <v>62</v>
      </c>
      <c r="D35" s="469">
        <v>44315</v>
      </c>
      <c r="E35" s="297">
        <v>1416.05</v>
      </c>
      <c r="F35" s="297">
        <v>1416.5833333333333</v>
      </c>
      <c r="G35" s="298">
        <v>1405.1666666666665</v>
      </c>
      <c r="H35" s="298">
        <v>1394.2833333333333</v>
      </c>
      <c r="I35" s="298">
        <v>1382.8666666666666</v>
      </c>
      <c r="J35" s="298">
        <v>1427.4666666666665</v>
      </c>
      <c r="K35" s="298">
        <v>1438.883333333333</v>
      </c>
      <c r="L35" s="298">
        <v>1449.7666666666664</v>
      </c>
      <c r="M35" s="285">
        <v>1428</v>
      </c>
      <c r="N35" s="285">
        <v>1405.7</v>
      </c>
      <c r="O35" s="300">
        <v>1459700</v>
      </c>
      <c r="P35" s="301">
        <v>8.1499592502037491E-2</v>
      </c>
    </row>
    <row r="36" spans="1:16" ht="15">
      <c r="A36" s="263">
        <v>26</v>
      </c>
      <c r="B36" s="362" t="s">
        <v>63</v>
      </c>
      <c r="C36" s="468" t="s">
        <v>64</v>
      </c>
      <c r="D36" s="469">
        <v>44315</v>
      </c>
      <c r="E36" s="297">
        <v>126.05</v>
      </c>
      <c r="F36" s="297">
        <v>126.2</v>
      </c>
      <c r="G36" s="298">
        <v>124.95</v>
      </c>
      <c r="H36" s="298">
        <v>123.85</v>
      </c>
      <c r="I36" s="298">
        <v>122.6</v>
      </c>
      <c r="J36" s="298">
        <v>127.30000000000001</v>
      </c>
      <c r="K36" s="298">
        <v>128.55000000000001</v>
      </c>
      <c r="L36" s="298">
        <v>129.65000000000003</v>
      </c>
      <c r="M36" s="285">
        <v>127.45</v>
      </c>
      <c r="N36" s="285">
        <v>125.1</v>
      </c>
      <c r="O36" s="300">
        <v>41898800</v>
      </c>
      <c r="P36" s="301">
        <v>-1.6238401142041399E-2</v>
      </c>
    </row>
    <row r="37" spans="1:16" ht="15">
      <c r="A37" s="263">
        <v>27</v>
      </c>
      <c r="B37" s="362" t="s">
        <v>49</v>
      </c>
      <c r="C37" s="468" t="s">
        <v>65</v>
      </c>
      <c r="D37" s="469">
        <v>44315</v>
      </c>
      <c r="E37" s="297">
        <v>770.8</v>
      </c>
      <c r="F37" s="297">
        <v>771.84999999999991</v>
      </c>
      <c r="G37" s="298">
        <v>764.79999999999984</v>
      </c>
      <c r="H37" s="298">
        <v>758.8</v>
      </c>
      <c r="I37" s="298">
        <v>751.74999999999989</v>
      </c>
      <c r="J37" s="298">
        <v>777.8499999999998</v>
      </c>
      <c r="K37" s="298">
        <v>784.9</v>
      </c>
      <c r="L37" s="298">
        <v>790.89999999999975</v>
      </c>
      <c r="M37" s="285">
        <v>778.9</v>
      </c>
      <c r="N37" s="285">
        <v>765.85</v>
      </c>
      <c r="O37" s="300">
        <v>3130600</v>
      </c>
      <c r="P37" s="301">
        <v>-3.2630863358259689E-2</v>
      </c>
    </row>
    <row r="38" spans="1:16" ht="15">
      <c r="A38" s="263">
        <v>28</v>
      </c>
      <c r="B38" s="362" t="s">
        <v>43</v>
      </c>
      <c r="C38" s="468" t="s">
        <v>66</v>
      </c>
      <c r="D38" s="469">
        <v>44315</v>
      </c>
      <c r="E38" s="297">
        <v>599.70000000000005</v>
      </c>
      <c r="F38" s="297">
        <v>598.13333333333333</v>
      </c>
      <c r="G38" s="298">
        <v>594.56666666666661</v>
      </c>
      <c r="H38" s="298">
        <v>589.43333333333328</v>
      </c>
      <c r="I38" s="298">
        <v>585.86666666666656</v>
      </c>
      <c r="J38" s="298">
        <v>603.26666666666665</v>
      </c>
      <c r="K38" s="298">
        <v>606.83333333333348</v>
      </c>
      <c r="L38" s="298">
        <v>611.9666666666667</v>
      </c>
      <c r="M38" s="285">
        <v>601.70000000000005</v>
      </c>
      <c r="N38" s="285">
        <v>593</v>
      </c>
      <c r="O38" s="300">
        <v>5344500</v>
      </c>
      <c r="P38" s="301">
        <v>5.9288537549407111E-3</v>
      </c>
    </row>
    <row r="39" spans="1:16" ht="15">
      <c r="A39" s="263">
        <v>29</v>
      </c>
      <c r="B39" s="362" t="s">
        <v>67</v>
      </c>
      <c r="C39" s="468" t="s">
        <v>68</v>
      </c>
      <c r="D39" s="469">
        <v>44315</v>
      </c>
      <c r="E39" s="297">
        <v>520.70000000000005</v>
      </c>
      <c r="F39" s="297">
        <v>523.11666666666667</v>
      </c>
      <c r="G39" s="298">
        <v>517.58333333333337</v>
      </c>
      <c r="H39" s="298">
        <v>514.4666666666667</v>
      </c>
      <c r="I39" s="298">
        <v>508.93333333333339</v>
      </c>
      <c r="J39" s="298">
        <v>526.23333333333335</v>
      </c>
      <c r="K39" s="298">
        <v>531.76666666666665</v>
      </c>
      <c r="L39" s="298">
        <v>534.88333333333333</v>
      </c>
      <c r="M39" s="285">
        <v>528.65</v>
      </c>
      <c r="N39" s="285">
        <v>520</v>
      </c>
      <c r="O39" s="300">
        <v>99506058</v>
      </c>
      <c r="P39" s="301">
        <v>8.4793456646531356E-3</v>
      </c>
    </row>
    <row r="40" spans="1:16" ht="15">
      <c r="A40" s="263">
        <v>30</v>
      </c>
      <c r="B40" s="362" t="s">
        <v>63</v>
      </c>
      <c r="C40" s="468" t="s">
        <v>69</v>
      </c>
      <c r="D40" s="469">
        <v>44315</v>
      </c>
      <c r="E40" s="297">
        <v>48.9</v>
      </c>
      <c r="F40" s="297">
        <v>49.18333333333333</v>
      </c>
      <c r="G40" s="298">
        <v>48.316666666666663</v>
      </c>
      <c r="H40" s="298">
        <v>47.733333333333334</v>
      </c>
      <c r="I40" s="298">
        <v>46.866666666666667</v>
      </c>
      <c r="J40" s="298">
        <v>49.766666666666659</v>
      </c>
      <c r="K40" s="298">
        <v>50.633333333333319</v>
      </c>
      <c r="L40" s="298">
        <v>51.216666666666654</v>
      </c>
      <c r="M40" s="285">
        <v>50.05</v>
      </c>
      <c r="N40" s="285">
        <v>48.6</v>
      </c>
      <c r="O40" s="300">
        <v>94563000</v>
      </c>
      <c r="P40" s="301">
        <v>9.6412556053811667E-3</v>
      </c>
    </row>
    <row r="41" spans="1:16" ht="15">
      <c r="A41" s="263">
        <v>31</v>
      </c>
      <c r="B41" s="362" t="s">
        <v>51</v>
      </c>
      <c r="C41" s="468" t="s">
        <v>70</v>
      </c>
      <c r="D41" s="469">
        <v>44315</v>
      </c>
      <c r="E41" s="297">
        <v>410</v>
      </c>
      <c r="F41" s="297">
        <v>411.08333333333331</v>
      </c>
      <c r="G41" s="298">
        <v>406.66666666666663</v>
      </c>
      <c r="H41" s="298">
        <v>403.33333333333331</v>
      </c>
      <c r="I41" s="298">
        <v>398.91666666666663</v>
      </c>
      <c r="J41" s="298">
        <v>414.41666666666663</v>
      </c>
      <c r="K41" s="298">
        <v>418.83333333333326</v>
      </c>
      <c r="L41" s="298">
        <v>422.16666666666663</v>
      </c>
      <c r="M41" s="285">
        <v>415.5</v>
      </c>
      <c r="N41" s="285">
        <v>407.75</v>
      </c>
      <c r="O41" s="300">
        <v>14855700</v>
      </c>
      <c r="P41" s="301">
        <v>3.0472239948947034E-2</v>
      </c>
    </row>
    <row r="42" spans="1:16" ht="15">
      <c r="A42" s="263">
        <v>32</v>
      </c>
      <c r="B42" s="362" t="s">
        <v>43</v>
      </c>
      <c r="C42" s="468" t="s">
        <v>71</v>
      </c>
      <c r="D42" s="469">
        <v>44315</v>
      </c>
      <c r="E42" s="297">
        <v>14184.8</v>
      </c>
      <c r="F42" s="297">
        <v>14253.066666666666</v>
      </c>
      <c r="G42" s="298">
        <v>14073.183333333331</v>
      </c>
      <c r="H42" s="298">
        <v>13961.566666666666</v>
      </c>
      <c r="I42" s="298">
        <v>13781.683333333331</v>
      </c>
      <c r="J42" s="298">
        <v>14364.683333333331</v>
      </c>
      <c r="K42" s="298">
        <v>14544.566666666666</v>
      </c>
      <c r="L42" s="298">
        <v>14656.183333333331</v>
      </c>
      <c r="M42" s="285">
        <v>14432.95</v>
      </c>
      <c r="N42" s="285">
        <v>14141.45</v>
      </c>
      <c r="O42" s="300">
        <v>102350</v>
      </c>
      <c r="P42" s="301">
        <v>1.3868251609707775E-2</v>
      </c>
    </row>
    <row r="43" spans="1:16" ht="15">
      <c r="A43" s="263">
        <v>33</v>
      </c>
      <c r="B43" s="362" t="s">
        <v>72</v>
      </c>
      <c r="C43" s="468" t="s">
        <v>73</v>
      </c>
      <c r="D43" s="469">
        <v>44315</v>
      </c>
      <c r="E43" s="297">
        <v>430.95</v>
      </c>
      <c r="F43" s="297">
        <v>431.18333333333334</v>
      </c>
      <c r="G43" s="298">
        <v>428.41666666666669</v>
      </c>
      <c r="H43" s="298">
        <v>425.88333333333333</v>
      </c>
      <c r="I43" s="298">
        <v>423.11666666666667</v>
      </c>
      <c r="J43" s="298">
        <v>433.7166666666667</v>
      </c>
      <c r="K43" s="298">
        <v>436.48333333333335</v>
      </c>
      <c r="L43" s="298">
        <v>439.01666666666671</v>
      </c>
      <c r="M43" s="285">
        <v>433.95</v>
      </c>
      <c r="N43" s="285">
        <v>428.65</v>
      </c>
      <c r="O43" s="300">
        <v>47025000</v>
      </c>
      <c r="P43" s="301">
        <v>7.8700667412522664E-3</v>
      </c>
    </row>
    <row r="44" spans="1:16" ht="15">
      <c r="A44" s="263">
        <v>34</v>
      </c>
      <c r="B44" s="362" t="s">
        <v>49</v>
      </c>
      <c r="C44" s="468" t="s">
        <v>74</v>
      </c>
      <c r="D44" s="469">
        <v>44315</v>
      </c>
      <c r="E44" s="297">
        <v>3601.85</v>
      </c>
      <c r="F44" s="297">
        <v>3601.5833333333335</v>
      </c>
      <c r="G44" s="298">
        <v>3573.4666666666672</v>
      </c>
      <c r="H44" s="298">
        <v>3545.0833333333335</v>
      </c>
      <c r="I44" s="298">
        <v>3516.9666666666672</v>
      </c>
      <c r="J44" s="298">
        <v>3629.9666666666672</v>
      </c>
      <c r="K44" s="298">
        <v>3658.083333333333</v>
      </c>
      <c r="L44" s="298">
        <v>3686.4666666666672</v>
      </c>
      <c r="M44" s="285">
        <v>3629.7</v>
      </c>
      <c r="N44" s="285">
        <v>3573.2</v>
      </c>
      <c r="O44" s="300">
        <v>1847600</v>
      </c>
      <c r="P44" s="301">
        <v>-1.6815666240953597E-2</v>
      </c>
    </row>
    <row r="45" spans="1:16" ht="15">
      <c r="A45" s="263">
        <v>35</v>
      </c>
      <c r="B45" s="362" t="s">
        <v>51</v>
      </c>
      <c r="C45" s="468" t="s">
        <v>75</v>
      </c>
      <c r="D45" s="469">
        <v>44315</v>
      </c>
      <c r="E45" s="297">
        <v>443.45</v>
      </c>
      <c r="F45" s="297">
        <v>442.34999999999997</v>
      </c>
      <c r="G45" s="298">
        <v>436.14999999999992</v>
      </c>
      <c r="H45" s="298">
        <v>428.84999999999997</v>
      </c>
      <c r="I45" s="298">
        <v>422.64999999999992</v>
      </c>
      <c r="J45" s="298">
        <v>449.64999999999992</v>
      </c>
      <c r="K45" s="298">
        <v>455.84999999999997</v>
      </c>
      <c r="L45" s="298">
        <v>463.14999999999992</v>
      </c>
      <c r="M45" s="285">
        <v>448.55</v>
      </c>
      <c r="N45" s="285">
        <v>435.05</v>
      </c>
      <c r="O45" s="300">
        <v>10150800</v>
      </c>
      <c r="P45" s="301">
        <v>-3.9150354019158687E-2</v>
      </c>
    </row>
    <row r="46" spans="1:16" ht="15">
      <c r="A46" s="263">
        <v>36</v>
      </c>
      <c r="B46" s="362" t="s">
        <v>53</v>
      </c>
      <c r="C46" s="468" t="s">
        <v>76</v>
      </c>
      <c r="D46" s="469">
        <v>44315</v>
      </c>
      <c r="E46" s="297">
        <v>153.1</v>
      </c>
      <c r="F46" s="297">
        <v>152.13333333333333</v>
      </c>
      <c r="G46" s="298">
        <v>147.66666666666666</v>
      </c>
      <c r="H46" s="298">
        <v>142.23333333333332</v>
      </c>
      <c r="I46" s="298">
        <v>137.76666666666665</v>
      </c>
      <c r="J46" s="298">
        <v>157.56666666666666</v>
      </c>
      <c r="K46" s="298">
        <v>162.03333333333336</v>
      </c>
      <c r="L46" s="298">
        <v>167.46666666666667</v>
      </c>
      <c r="M46" s="285">
        <v>156.6</v>
      </c>
      <c r="N46" s="285">
        <v>146.69999999999999</v>
      </c>
      <c r="O46" s="300">
        <v>57099600</v>
      </c>
      <c r="P46" s="301">
        <v>2.9099756690997566E-2</v>
      </c>
    </row>
    <row r="47" spans="1:16" ht="15">
      <c r="A47" s="263">
        <v>37</v>
      </c>
      <c r="B47" s="362" t="s">
        <v>56</v>
      </c>
      <c r="C47" s="468" t="s">
        <v>81</v>
      </c>
      <c r="D47" s="469">
        <v>44315</v>
      </c>
      <c r="E47" s="297">
        <v>560.6</v>
      </c>
      <c r="F47" s="297">
        <v>558.56666666666672</v>
      </c>
      <c r="G47" s="298">
        <v>549.43333333333339</v>
      </c>
      <c r="H47" s="298">
        <v>538.26666666666665</v>
      </c>
      <c r="I47" s="298">
        <v>529.13333333333333</v>
      </c>
      <c r="J47" s="298">
        <v>569.73333333333346</v>
      </c>
      <c r="K47" s="298">
        <v>578.8666666666669</v>
      </c>
      <c r="L47" s="298">
        <v>590.03333333333353</v>
      </c>
      <c r="M47" s="285">
        <v>567.70000000000005</v>
      </c>
      <c r="N47" s="285">
        <v>547.4</v>
      </c>
      <c r="O47" s="300">
        <v>5105000</v>
      </c>
      <c r="P47" s="301">
        <v>3.9714867617107942E-2</v>
      </c>
    </row>
    <row r="48" spans="1:16" ht="15">
      <c r="A48" s="263">
        <v>38</v>
      </c>
      <c r="B48" s="382" t="s">
        <v>51</v>
      </c>
      <c r="C48" s="468" t="s">
        <v>82</v>
      </c>
      <c r="D48" s="469">
        <v>44315</v>
      </c>
      <c r="E48" s="297">
        <v>819.7</v>
      </c>
      <c r="F48" s="297">
        <v>819.23333333333323</v>
      </c>
      <c r="G48" s="298">
        <v>810.16666666666652</v>
      </c>
      <c r="H48" s="298">
        <v>800.63333333333333</v>
      </c>
      <c r="I48" s="298">
        <v>791.56666666666661</v>
      </c>
      <c r="J48" s="298">
        <v>828.76666666666642</v>
      </c>
      <c r="K48" s="298">
        <v>837.83333333333326</v>
      </c>
      <c r="L48" s="298">
        <v>847.36666666666633</v>
      </c>
      <c r="M48" s="285">
        <v>828.3</v>
      </c>
      <c r="N48" s="285">
        <v>809.7</v>
      </c>
      <c r="O48" s="300">
        <v>10999300</v>
      </c>
      <c r="P48" s="301">
        <v>-4.3414358394573208E-2</v>
      </c>
    </row>
    <row r="49" spans="1:16" ht="15">
      <c r="A49" s="263">
        <v>39</v>
      </c>
      <c r="B49" s="362" t="s">
        <v>39</v>
      </c>
      <c r="C49" s="468" t="s">
        <v>83</v>
      </c>
      <c r="D49" s="469">
        <v>44315</v>
      </c>
      <c r="E49" s="297">
        <v>131.25</v>
      </c>
      <c r="F49" s="297">
        <v>131.88333333333333</v>
      </c>
      <c r="G49" s="298">
        <v>130.21666666666664</v>
      </c>
      <c r="H49" s="298">
        <v>129.18333333333331</v>
      </c>
      <c r="I49" s="298">
        <v>127.51666666666662</v>
      </c>
      <c r="J49" s="298">
        <v>132.91666666666666</v>
      </c>
      <c r="K49" s="298">
        <v>134.58333333333334</v>
      </c>
      <c r="L49" s="298">
        <v>135.61666666666667</v>
      </c>
      <c r="M49" s="285">
        <v>133.55000000000001</v>
      </c>
      <c r="N49" s="285">
        <v>130.85</v>
      </c>
      <c r="O49" s="300">
        <v>47430600</v>
      </c>
      <c r="P49" s="301">
        <v>6.9615457473006251E-2</v>
      </c>
    </row>
    <row r="50" spans="1:16" ht="15">
      <c r="A50" s="263">
        <v>40</v>
      </c>
      <c r="B50" s="362" t="s">
        <v>106</v>
      </c>
      <c r="C50" s="468" t="s">
        <v>823</v>
      </c>
      <c r="D50" s="469">
        <v>44315</v>
      </c>
      <c r="E50" s="297">
        <v>2941.6</v>
      </c>
      <c r="F50" s="297">
        <v>2935.9166666666665</v>
      </c>
      <c r="G50" s="298">
        <v>2900.833333333333</v>
      </c>
      <c r="H50" s="298">
        <v>2860.0666666666666</v>
      </c>
      <c r="I50" s="298">
        <v>2824.9833333333331</v>
      </c>
      <c r="J50" s="298">
        <v>2976.6833333333329</v>
      </c>
      <c r="K50" s="298">
        <v>3011.766666666666</v>
      </c>
      <c r="L50" s="298">
        <v>3052.5333333333328</v>
      </c>
      <c r="M50" s="285">
        <v>2971</v>
      </c>
      <c r="N50" s="285">
        <v>2895.15</v>
      </c>
      <c r="O50" s="300">
        <v>571875</v>
      </c>
      <c r="P50" s="301">
        <v>-1.80296200901481E-2</v>
      </c>
    </row>
    <row r="51" spans="1:16" ht="15">
      <c r="A51" s="263">
        <v>41</v>
      </c>
      <c r="B51" s="362" t="s">
        <v>49</v>
      </c>
      <c r="C51" s="468" t="s">
        <v>84</v>
      </c>
      <c r="D51" s="469">
        <v>44315</v>
      </c>
      <c r="E51" s="297">
        <v>1571</v>
      </c>
      <c r="F51" s="297">
        <v>1567.9833333333336</v>
      </c>
      <c r="G51" s="298">
        <v>1555.9166666666672</v>
      </c>
      <c r="H51" s="298">
        <v>1540.8333333333337</v>
      </c>
      <c r="I51" s="298">
        <v>1528.7666666666673</v>
      </c>
      <c r="J51" s="298">
        <v>1583.0666666666671</v>
      </c>
      <c r="K51" s="298">
        <v>1595.1333333333337</v>
      </c>
      <c r="L51" s="298">
        <v>1610.2166666666669</v>
      </c>
      <c r="M51" s="285">
        <v>1580.05</v>
      </c>
      <c r="N51" s="285">
        <v>1552.9</v>
      </c>
      <c r="O51" s="300">
        <v>3650500</v>
      </c>
      <c r="P51" s="301">
        <v>3.0225207427894113E-2</v>
      </c>
    </row>
    <row r="52" spans="1:16" ht="15">
      <c r="A52" s="263">
        <v>42</v>
      </c>
      <c r="B52" s="362" t="s">
        <v>39</v>
      </c>
      <c r="C52" s="468" t="s">
        <v>85</v>
      </c>
      <c r="D52" s="469">
        <v>44315</v>
      </c>
      <c r="E52" s="297">
        <v>601.9</v>
      </c>
      <c r="F52" s="297">
        <v>604.86666666666667</v>
      </c>
      <c r="G52" s="298">
        <v>590.73333333333335</v>
      </c>
      <c r="H52" s="298">
        <v>579.56666666666672</v>
      </c>
      <c r="I52" s="298">
        <v>565.43333333333339</v>
      </c>
      <c r="J52" s="298">
        <v>616.0333333333333</v>
      </c>
      <c r="K52" s="298">
        <v>630.16666666666674</v>
      </c>
      <c r="L52" s="298">
        <v>641.33333333333326</v>
      </c>
      <c r="M52" s="285">
        <v>619</v>
      </c>
      <c r="N52" s="285">
        <v>593.70000000000005</v>
      </c>
      <c r="O52" s="300">
        <v>6459879</v>
      </c>
      <c r="P52" s="301">
        <v>4.6594074449227654E-2</v>
      </c>
    </row>
    <row r="53" spans="1:16" ht="15">
      <c r="A53" s="263">
        <v>43</v>
      </c>
      <c r="B53" s="362" t="s">
        <v>53</v>
      </c>
      <c r="C53" s="468" t="s">
        <v>231</v>
      </c>
      <c r="D53" s="469">
        <v>44315</v>
      </c>
      <c r="E53" s="297">
        <v>156.4</v>
      </c>
      <c r="F53" s="297">
        <v>157.23333333333335</v>
      </c>
      <c r="G53" s="298">
        <v>154.26666666666671</v>
      </c>
      <c r="H53" s="298">
        <v>152.13333333333335</v>
      </c>
      <c r="I53" s="298">
        <v>149.16666666666671</v>
      </c>
      <c r="J53" s="298">
        <v>159.3666666666667</v>
      </c>
      <c r="K53" s="298">
        <v>162.33333333333334</v>
      </c>
      <c r="L53" s="298">
        <v>164.4666666666667</v>
      </c>
      <c r="M53" s="285">
        <v>160.19999999999999</v>
      </c>
      <c r="N53" s="285">
        <v>155.1</v>
      </c>
      <c r="O53" s="300">
        <v>8543600</v>
      </c>
      <c r="P53" s="301">
        <v>5.8394160583941602E-3</v>
      </c>
    </row>
    <row r="54" spans="1:16" ht="15">
      <c r="A54" s="263">
        <v>44</v>
      </c>
      <c r="B54" s="362" t="s">
        <v>63</v>
      </c>
      <c r="C54" s="468" t="s">
        <v>86</v>
      </c>
      <c r="D54" s="469">
        <v>44315</v>
      </c>
      <c r="E54" s="297">
        <v>906.7</v>
      </c>
      <c r="F54" s="297">
        <v>901.43333333333339</v>
      </c>
      <c r="G54" s="298">
        <v>888.96666666666681</v>
      </c>
      <c r="H54" s="298">
        <v>871.23333333333346</v>
      </c>
      <c r="I54" s="298">
        <v>858.76666666666688</v>
      </c>
      <c r="J54" s="298">
        <v>919.16666666666674</v>
      </c>
      <c r="K54" s="298">
        <v>931.63333333333344</v>
      </c>
      <c r="L54" s="298">
        <v>949.36666666666667</v>
      </c>
      <c r="M54" s="285">
        <v>913.9</v>
      </c>
      <c r="N54" s="285">
        <v>883.7</v>
      </c>
      <c r="O54" s="300">
        <v>1945200</v>
      </c>
      <c r="P54" s="301">
        <v>0.11256005490734386</v>
      </c>
    </row>
    <row r="55" spans="1:16" ht="15">
      <c r="A55" s="263">
        <v>45</v>
      </c>
      <c r="B55" s="362" t="s">
        <v>49</v>
      </c>
      <c r="C55" s="468" t="s">
        <v>87</v>
      </c>
      <c r="D55" s="469">
        <v>44315</v>
      </c>
      <c r="E55" s="297">
        <v>544.29999999999995</v>
      </c>
      <c r="F55" s="297">
        <v>543.84999999999991</v>
      </c>
      <c r="G55" s="298">
        <v>540.79999999999984</v>
      </c>
      <c r="H55" s="298">
        <v>537.29999999999995</v>
      </c>
      <c r="I55" s="298">
        <v>534.24999999999989</v>
      </c>
      <c r="J55" s="298">
        <v>547.3499999999998</v>
      </c>
      <c r="K55" s="298">
        <v>550.4</v>
      </c>
      <c r="L55" s="298">
        <v>553.89999999999975</v>
      </c>
      <c r="M55" s="285">
        <v>546.9</v>
      </c>
      <c r="N55" s="285">
        <v>540.35</v>
      </c>
      <c r="O55" s="300">
        <v>8728750</v>
      </c>
      <c r="P55" s="301">
        <v>1.9713785046728972E-2</v>
      </c>
    </row>
    <row r="56" spans="1:16" ht="15">
      <c r="A56" s="263">
        <v>46</v>
      </c>
      <c r="B56" s="362" t="s">
        <v>852</v>
      </c>
      <c r="C56" s="468" t="s">
        <v>342</v>
      </c>
      <c r="D56" s="469">
        <v>44315</v>
      </c>
      <c r="E56" s="297">
        <v>1660</v>
      </c>
      <c r="F56" s="297">
        <v>1651.1333333333332</v>
      </c>
      <c r="G56" s="298">
        <v>1634.3666666666663</v>
      </c>
      <c r="H56" s="298">
        <v>1608.7333333333331</v>
      </c>
      <c r="I56" s="298">
        <v>1591.9666666666662</v>
      </c>
      <c r="J56" s="298">
        <v>1676.7666666666664</v>
      </c>
      <c r="K56" s="298">
        <v>1693.5333333333333</v>
      </c>
      <c r="L56" s="298">
        <v>1719.1666666666665</v>
      </c>
      <c r="M56" s="285">
        <v>1667.9</v>
      </c>
      <c r="N56" s="285">
        <v>1625.5</v>
      </c>
      <c r="O56" s="300">
        <v>862000</v>
      </c>
      <c r="P56" s="301">
        <v>-3.7946428571428568E-2</v>
      </c>
    </row>
    <row r="57" spans="1:16" ht="15">
      <c r="A57" s="263">
        <v>47</v>
      </c>
      <c r="B57" s="362" t="s">
        <v>51</v>
      </c>
      <c r="C57" s="468" t="s">
        <v>90</v>
      </c>
      <c r="D57" s="469">
        <v>44315</v>
      </c>
      <c r="E57" s="297">
        <v>3637</v>
      </c>
      <c r="F57" s="297">
        <v>3629.5500000000006</v>
      </c>
      <c r="G57" s="298">
        <v>3604.5000000000014</v>
      </c>
      <c r="H57" s="298">
        <v>3572.0000000000009</v>
      </c>
      <c r="I57" s="298">
        <v>3546.9500000000016</v>
      </c>
      <c r="J57" s="298">
        <v>3662.0500000000011</v>
      </c>
      <c r="K57" s="298">
        <v>3687.1000000000004</v>
      </c>
      <c r="L57" s="298">
        <v>3719.6000000000008</v>
      </c>
      <c r="M57" s="285">
        <v>3654.6</v>
      </c>
      <c r="N57" s="285">
        <v>3597.05</v>
      </c>
      <c r="O57" s="300">
        <v>2559400</v>
      </c>
      <c r="P57" s="301">
        <v>-8.6761174374467426E-3</v>
      </c>
    </row>
    <row r="58" spans="1:16" ht="15">
      <c r="A58" s="263">
        <v>48</v>
      </c>
      <c r="B58" s="362" t="s">
        <v>91</v>
      </c>
      <c r="C58" s="468" t="s">
        <v>92</v>
      </c>
      <c r="D58" s="469">
        <v>44315</v>
      </c>
      <c r="E58" s="297">
        <v>288.55</v>
      </c>
      <c r="F58" s="297">
        <v>284.91666666666669</v>
      </c>
      <c r="G58" s="298">
        <v>279.33333333333337</v>
      </c>
      <c r="H58" s="298">
        <v>270.11666666666667</v>
      </c>
      <c r="I58" s="298">
        <v>264.53333333333336</v>
      </c>
      <c r="J58" s="298">
        <v>294.13333333333338</v>
      </c>
      <c r="K58" s="298">
        <v>299.71666666666675</v>
      </c>
      <c r="L58" s="298">
        <v>308.93333333333339</v>
      </c>
      <c r="M58" s="285">
        <v>290.5</v>
      </c>
      <c r="N58" s="285">
        <v>275.7</v>
      </c>
      <c r="O58" s="300">
        <v>25776300</v>
      </c>
      <c r="P58" s="301">
        <v>7.3510446221305131E-3</v>
      </c>
    </row>
    <row r="59" spans="1:16" ht="15">
      <c r="A59" s="263">
        <v>49</v>
      </c>
      <c r="B59" s="362" t="s">
        <v>51</v>
      </c>
      <c r="C59" s="468" t="s">
        <v>93</v>
      </c>
      <c r="D59" s="469">
        <v>44315</v>
      </c>
      <c r="E59" s="297">
        <v>4547.8999999999996</v>
      </c>
      <c r="F59" s="297">
        <v>4547.0666666666666</v>
      </c>
      <c r="G59" s="298">
        <v>4516.2833333333328</v>
      </c>
      <c r="H59" s="298">
        <v>4484.6666666666661</v>
      </c>
      <c r="I59" s="298">
        <v>4453.8833333333323</v>
      </c>
      <c r="J59" s="298">
        <v>4578.6833333333334</v>
      </c>
      <c r="K59" s="298">
        <v>4609.4666666666681</v>
      </c>
      <c r="L59" s="298">
        <v>4641.0833333333339</v>
      </c>
      <c r="M59" s="285">
        <v>4577.8500000000004</v>
      </c>
      <c r="N59" s="285">
        <v>4515.45</v>
      </c>
      <c r="O59" s="300">
        <v>3346375</v>
      </c>
      <c r="P59" s="301">
        <v>2.3043411800672577E-2</v>
      </c>
    </row>
    <row r="60" spans="1:16" ht="15">
      <c r="A60" s="263">
        <v>50</v>
      </c>
      <c r="B60" s="362" t="s">
        <v>43</v>
      </c>
      <c r="C60" s="468" t="s">
        <v>94</v>
      </c>
      <c r="D60" s="469">
        <v>44315</v>
      </c>
      <c r="E60" s="297">
        <v>2622.65</v>
      </c>
      <c r="F60" s="297">
        <v>2624.2333333333336</v>
      </c>
      <c r="G60" s="298">
        <v>2582.5666666666671</v>
      </c>
      <c r="H60" s="298">
        <v>2542.4833333333336</v>
      </c>
      <c r="I60" s="298">
        <v>2500.8166666666671</v>
      </c>
      <c r="J60" s="298">
        <v>2664.3166666666671</v>
      </c>
      <c r="K60" s="298">
        <v>2705.9833333333331</v>
      </c>
      <c r="L60" s="298">
        <v>2746.0666666666671</v>
      </c>
      <c r="M60" s="285">
        <v>2665.9</v>
      </c>
      <c r="N60" s="285">
        <v>2584.15</v>
      </c>
      <c r="O60" s="300">
        <v>2434600</v>
      </c>
      <c r="P60" s="301">
        <v>1.8298931342409602E-2</v>
      </c>
    </row>
    <row r="61" spans="1:16" ht="15">
      <c r="A61" s="263">
        <v>51</v>
      </c>
      <c r="B61" s="362" t="s">
        <v>43</v>
      </c>
      <c r="C61" s="468" t="s">
        <v>96</v>
      </c>
      <c r="D61" s="469">
        <v>44315</v>
      </c>
      <c r="E61" s="297">
        <v>1293.6500000000001</v>
      </c>
      <c r="F61" s="297">
        <v>1290.6333333333334</v>
      </c>
      <c r="G61" s="298">
        <v>1278.0166666666669</v>
      </c>
      <c r="H61" s="298">
        <v>1262.3833333333334</v>
      </c>
      <c r="I61" s="298">
        <v>1249.7666666666669</v>
      </c>
      <c r="J61" s="298">
        <v>1306.2666666666669</v>
      </c>
      <c r="K61" s="298">
        <v>1318.8833333333332</v>
      </c>
      <c r="L61" s="298">
        <v>1334.5166666666669</v>
      </c>
      <c r="M61" s="285">
        <v>1303.25</v>
      </c>
      <c r="N61" s="285">
        <v>1275</v>
      </c>
      <c r="O61" s="300">
        <v>1909050</v>
      </c>
      <c r="P61" s="301">
        <v>3.2728354656352279E-2</v>
      </c>
    </row>
    <row r="62" spans="1:16" ht="15">
      <c r="A62" s="263">
        <v>52</v>
      </c>
      <c r="B62" s="362" t="s">
        <v>43</v>
      </c>
      <c r="C62" s="468" t="s">
        <v>97</v>
      </c>
      <c r="D62" s="469">
        <v>44315</v>
      </c>
      <c r="E62" s="297">
        <v>185</v>
      </c>
      <c r="F62" s="297">
        <v>185.98333333333335</v>
      </c>
      <c r="G62" s="298">
        <v>183.6166666666667</v>
      </c>
      <c r="H62" s="298">
        <v>182.23333333333335</v>
      </c>
      <c r="I62" s="298">
        <v>179.8666666666667</v>
      </c>
      <c r="J62" s="298">
        <v>187.3666666666667</v>
      </c>
      <c r="K62" s="298">
        <v>189.73333333333338</v>
      </c>
      <c r="L62" s="298">
        <v>191.1166666666667</v>
      </c>
      <c r="M62" s="285">
        <v>188.35</v>
      </c>
      <c r="N62" s="285">
        <v>184.6</v>
      </c>
      <c r="O62" s="300">
        <v>13485600</v>
      </c>
      <c r="P62" s="301">
        <v>1.1612206319200648E-2</v>
      </c>
    </row>
    <row r="63" spans="1:16" ht="15">
      <c r="A63" s="263">
        <v>53</v>
      </c>
      <c r="B63" s="362" t="s">
        <v>53</v>
      </c>
      <c r="C63" s="468" t="s">
        <v>98</v>
      </c>
      <c r="D63" s="469">
        <v>44315</v>
      </c>
      <c r="E63" s="297">
        <v>76.349999999999994</v>
      </c>
      <c r="F63" s="297">
        <v>76.633333333333326</v>
      </c>
      <c r="G63" s="298">
        <v>75.666666666666657</v>
      </c>
      <c r="H63" s="298">
        <v>74.983333333333334</v>
      </c>
      <c r="I63" s="298">
        <v>74.016666666666666</v>
      </c>
      <c r="J63" s="298">
        <v>77.316666666666649</v>
      </c>
      <c r="K63" s="298">
        <v>78.283333333333317</v>
      </c>
      <c r="L63" s="298">
        <v>78.96666666666664</v>
      </c>
      <c r="M63" s="285">
        <v>77.599999999999994</v>
      </c>
      <c r="N63" s="285">
        <v>75.95</v>
      </c>
      <c r="O63" s="300">
        <v>71250000</v>
      </c>
      <c r="P63" s="301">
        <v>3.3807312826465465E-2</v>
      </c>
    </row>
    <row r="64" spans="1:16" ht="15">
      <c r="A64" s="263">
        <v>54</v>
      </c>
      <c r="B64" s="382" t="s">
        <v>72</v>
      </c>
      <c r="C64" s="468" t="s">
        <v>99</v>
      </c>
      <c r="D64" s="469">
        <v>44315</v>
      </c>
      <c r="E64" s="297">
        <v>136.25</v>
      </c>
      <c r="F64" s="297">
        <v>136.46666666666667</v>
      </c>
      <c r="G64" s="298">
        <v>134.13333333333333</v>
      </c>
      <c r="H64" s="298">
        <v>132.01666666666665</v>
      </c>
      <c r="I64" s="298">
        <v>129.68333333333331</v>
      </c>
      <c r="J64" s="298">
        <v>138.58333333333334</v>
      </c>
      <c r="K64" s="298">
        <v>140.91666666666666</v>
      </c>
      <c r="L64" s="298">
        <v>143.03333333333336</v>
      </c>
      <c r="M64" s="285">
        <v>138.80000000000001</v>
      </c>
      <c r="N64" s="285">
        <v>134.35</v>
      </c>
      <c r="O64" s="300">
        <v>49379500</v>
      </c>
      <c r="P64" s="301">
        <v>2.4683544303797468E-2</v>
      </c>
    </row>
    <row r="65" spans="1:16" ht="15">
      <c r="A65" s="263">
        <v>55</v>
      </c>
      <c r="B65" s="362" t="s">
        <v>51</v>
      </c>
      <c r="C65" s="468" t="s">
        <v>100</v>
      </c>
      <c r="D65" s="469">
        <v>44315</v>
      </c>
      <c r="E65" s="297">
        <v>468.1</v>
      </c>
      <c r="F65" s="297">
        <v>468.81666666666661</v>
      </c>
      <c r="G65" s="298">
        <v>463.18333333333322</v>
      </c>
      <c r="H65" s="298">
        <v>458.26666666666659</v>
      </c>
      <c r="I65" s="298">
        <v>452.63333333333321</v>
      </c>
      <c r="J65" s="298">
        <v>473.73333333333323</v>
      </c>
      <c r="K65" s="298">
        <v>479.36666666666667</v>
      </c>
      <c r="L65" s="298">
        <v>484.28333333333325</v>
      </c>
      <c r="M65" s="285">
        <v>474.45</v>
      </c>
      <c r="N65" s="285">
        <v>463.9</v>
      </c>
      <c r="O65" s="300">
        <v>5829350</v>
      </c>
      <c r="P65" s="301">
        <v>-1.054069880929143E-2</v>
      </c>
    </row>
    <row r="66" spans="1:16" ht="15">
      <c r="A66" s="263">
        <v>56</v>
      </c>
      <c r="B66" s="362" t="s">
        <v>101</v>
      </c>
      <c r="C66" s="468" t="s">
        <v>102</v>
      </c>
      <c r="D66" s="469">
        <v>44315</v>
      </c>
      <c r="E66" s="297">
        <v>24.35</v>
      </c>
      <c r="F66" s="297">
        <v>24.433333333333334</v>
      </c>
      <c r="G66" s="298">
        <v>24.166666666666668</v>
      </c>
      <c r="H66" s="298">
        <v>23.983333333333334</v>
      </c>
      <c r="I66" s="298">
        <v>23.716666666666669</v>
      </c>
      <c r="J66" s="298">
        <v>24.616666666666667</v>
      </c>
      <c r="K66" s="298">
        <v>24.883333333333333</v>
      </c>
      <c r="L66" s="298">
        <v>25.066666666666666</v>
      </c>
      <c r="M66" s="285">
        <v>24.7</v>
      </c>
      <c r="N66" s="285">
        <v>24.25</v>
      </c>
      <c r="O66" s="300">
        <v>156217500</v>
      </c>
      <c r="P66" s="301">
        <v>8.2776648271855931E-3</v>
      </c>
    </row>
    <row r="67" spans="1:16" ht="15">
      <c r="A67" s="263">
        <v>57</v>
      </c>
      <c r="B67" s="362" t="s">
        <v>49</v>
      </c>
      <c r="C67" s="468" t="s">
        <v>103</v>
      </c>
      <c r="D67" s="469">
        <v>44315</v>
      </c>
      <c r="E67" s="425">
        <v>734.25</v>
      </c>
      <c r="F67" s="425">
        <v>731.83333333333337</v>
      </c>
      <c r="G67" s="426">
        <v>725.66666666666674</v>
      </c>
      <c r="H67" s="426">
        <v>717.08333333333337</v>
      </c>
      <c r="I67" s="426">
        <v>710.91666666666674</v>
      </c>
      <c r="J67" s="426">
        <v>740.41666666666674</v>
      </c>
      <c r="K67" s="426">
        <v>746.58333333333348</v>
      </c>
      <c r="L67" s="426">
        <v>755.16666666666674</v>
      </c>
      <c r="M67" s="427">
        <v>738</v>
      </c>
      <c r="N67" s="427">
        <v>723.25</v>
      </c>
      <c r="O67" s="428">
        <v>5560000</v>
      </c>
      <c r="P67" s="429">
        <v>7.9767947788252358E-3</v>
      </c>
    </row>
    <row r="68" spans="1:16" ht="15">
      <c r="A68" s="263">
        <v>58</v>
      </c>
      <c r="B68" s="362" t="s">
        <v>91</v>
      </c>
      <c r="C68" s="468" t="s">
        <v>244</v>
      </c>
      <c r="D68" s="469">
        <v>44315</v>
      </c>
      <c r="E68" s="297">
        <v>1410.55</v>
      </c>
      <c r="F68" s="297">
        <v>1389.3166666666668</v>
      </c>
      <c r="G68" s="298">
        <v>1358.6333333333337</v>
      </c>
      <c r="H68" s="298">
        <v>1306.7166666666669</v>
      </c>
      <c r="I68" s="298">
        <v>1276.0333333333338</v>
      </c>
      <c r="J68" s="298">
        <v>1441.2333333333336</v>
      </c>
      <c r="K68" s="298">
        <v>1471.9166666666665</v>
      </c>
      <c r="L68" s="298">
        <v>1523.8333333333335</v>
      </c>
      <c r="M68" s="285">
        <v>1420</v>
      </c>
      <c r="N68" s="285">
        <v>1337.4</v>
      </c>
      <c r="O68" s="300">
        <v>1718600</v>
      </c>
      <c r="P68" s="301">
        <v>-4.9262855088097808E-2</v>
      </c>
    </row>
    <row r="69" spans="1:16" ht="15">
      <c r="A69" s="263">
        <v>59</v>
      </c>
      <c r="B69" s="382" t="s">
        <v>51</v>
      </c>
      <c r="C69" s="468" t="s">
        <v>367</v>
      </c>
      <c r="D69" s="469">
        <v>44315</v>
      </c>
      <c r="E69" s="297">
        <v>305.8</v>
      </c>
      <c r="F69" s="297">
        <v>308.98333333333335</v>
      </c>
      <c r="G69" s="298">
        <v>301.51666666666671</v>
      </c>
      <c r="H69" s="298">
        <v>297.23333333333335</v>
      </c>
      <c r="I69" s="298">
        <v>289.76666666666671</v>
      </c>
      <c r="J69" s="298">
        <v>313.26666666666671</v>
      </c>
      <c r="K69" s="298">
        <v>320.73333333333341</v>
      </c>
      <c r="L69" s="298">
        <v>325.01666666666671</v>
      </c>
      <c r="M69" s="285">
        <v>316.45</v>
      </c>
      <c r="N69" s="285">
        <v>304.7</v>
      </c>
      <c r="O69" s="300">
        <v>6274400</v>
      </c>
      <c r="P69" s="301">
        <v>1.8364779874213838E-2</v>
      </c>
    </row>
    <row r="70" spans="1:16" ht="15">
      <c r="A70" s="263">
        <v>60</v>
      </c>
      <c r="B70" s="362" t="s">
        <v>37</v>
      </c>
      <c r="C70" s="468" t="s">
        <v>104</v>
      </c>
      <c r="D70" s="469">
        <v>44315</v>
      </c>
      <c r="E70" s="297">
        <v>1457.25</v>
      </c>
      <c r="F70" s="297">
        <v>1447.2333333333333</v>
      </c>
      <c r="G70" s="298">
        <v>1428.4666666666667</v>
      </c>
      <c r="H70" s="298">
        <v>1399.6833333333334</v>
      </c>
      <c r="I70" s="298">
        <v>1380.9166666666667</v>
      </c>
      <c r="J70" s="298">
        <v>1476.0166666666667</v>
      </c>
      <c r="K70" s="298">
        <v>1494.7833333333335</v>
      </c>
      <c r="L70" s="298">
        <v>1523.5666666666666</v>
      </c>
      <c r="M70" s="285">
        <v>1466</v>
      </c>
      <c r="N70" s="285">
        <v>1418.45</v>
      </c>
      <c r="O70" s="300">
        <v>16195600</v>
      </c>
      <c r="P70" s="301">
        <v>3.1185642836128271E-3</v>
      </c>
    </row>
    <row r="71" spans="1:16" ht="15">
      <c r="A71" s="263">
        <v>61</v>
      </c>
      <c r="B71" s="362" t="s">
        <v>72</v>
      </c>
      <c r="C71" s="468" t="s">
        <v>372</v>
      </c>
      <c r="D71" s="469">
        <v>44315</v>
      </c>
      <c r="E71" s="297">
        <v>552.35</v>
      </c>
      <c r="F71" s="297">
        <v>547.86666666666667</v>
      </c>
      <c r="G71" s="298">
        <v>538.23333333333335</v>
      </c>
      <c r="H71" s="298">
        <v>524.11666666666667</v>
      </c>
      <c r="I71" s="298">
        <v>514.48333333333335</v>
      </c>
      <c r="J71" s="298">
        <v>561.98333333333335</v>
      </c>
      <c r="K71" s="298">
        <v>571.61666666666679</v>
      </c>
      <c r="L71" s="298">
        <v>585.73333333333335</v>
      </c>
      <c r="M71" s="285">
        <v>557.5</v>
      </c>
      <c r="N71" s="285">
        <v>533.75</v>
      </c>
      <c r="O71" s="300">
        <v>1095000</v>
      </c>
      <c r="P71" s="301">
        <v>-4.5454545454545452E-3</v>
      </c>
    </row>
    <row r="72" spans="1:16" ht="15">
      <c r="A72" s="263">
        <v>62</v>
      </c>
      <c r="B72" s="362" t="s">
        <v>63</v>
      </c>
      <c r="C72" s="468" t="s">
        <v>105</v>
      </c>
      <c r="D72" s="469">
        <v>44315</v>
      </c>
      <c r="E72" s="297">
        <v>1057.8</v>
      </c>
      <c r="F72" s="297">
        <v>1062.45</v>
      </c>
      <c r="G72" s="298">
        <v>1050.7</v>
      </c>
      <c r="H72" s="298">
        <v>1043.5999999999999</v>
      </c>
      <c r="I72" s="298">
        <v>1031.8499999999999</v>
      </c>
      <c r="J72" s="298">
        <v>1069.5500000000002</v>
      </c>
      <c r="K72" s="298">
        <v>1081.3000000000002</v>
      </c>
      <c r="L72" s="298">
        <v>1088.4000000000003</v>
      </c>
      <c r="M72" s="285">
        <v>1074.2</v>
      </c>
      <c r="N72" s="285">
        <v>1055.3499999999999</v>
      </c>
      <c r="O72" s="300">
        <v>4891000</v>
      </c>
      <c r="P72" s="301">
        <v>-1.4904330312185297E-2</v>
      </c>
    </row>
    <row r="73" spans="1:16" ht="15">
      <c r="A73" s="263">
        <v>63</v>
      </c>
      <c r="B73" s="362" t="s">
        <v>106</v>
      </c>
      <c r="C73" s="468" t="s">
        <v>107</v>
      </c>
      <c r="D73" s="469">
        <v>44315</v>
      </c>
      <c r="E73" s="297">
        <v>988.9</v>
      </c>
      <c r="F73" s="297">
        <v>992.76666666666677</v>
      </c>
      <c r="G73" s="298">
        <v>981.53333333333353</v>
      </c>
      <c r="H73" s="298">
        <v>974.16666666666674</v>
      </c>
      <c r="I73" s="298">
        <v>962.93333333333351</v>
      </c>
      <c r="J73" s="298">
        <v>1000.1333333333336</v>
      </c>
      <c r="K73" s="298">
        <v>1011.3666666666669</v>
      </c>
      <c r="L73" s="298">
        <v>1018.7333333333336</v>
      </c>
      <c r="M73" s="285">
        <v>1004</v>
      </c>
      <c r="N73" s="285">
        <v>985.4</v>
      </c>
      <c r="O73" s="300">
        <v>17642800</v>
      </c>
      <c r="P73" s="301">
        <v>1.3063226013907312E-2</v>
      </c>
    </row>
    <row r="74" spans="1:16" ht="15">
      <c r="A74" s="263">
        <v>64</v>
      </c>
      <c r="B74" s="362" t="s">
        <v>56</v>
      </c>
      <c r="C74" s="468" t="s">
        <v>108</v>
      </c>
      <c r="D74" s="469">
        <v>44315</v>
      </c>
      <c r="E74" s="297">
        <v>2515.6</v>
      </c>
      <c r="F74" s="297">
        <v>2546.3333333333335</v>
      </c>
      <c r="G74" s="298">
        <v>2477.666666666667</v>
      </c>
      <c r="H74" s="298">
        <v>2439.7333333333336</v>
      </c>
      <c r="I74" s="298">
        <v>2371.0666666666671</v>
      </c>
      <c r="J74" s="298">
        <v>2584.2666666666669</v>
      </c>
      <c r="K74" s="298">
        <v>2652.9333333333338</v>
      </c>
      <c r="L74" s="298">
        <v>2690.8666666666668</v>
      </c>
      <c r="M74" s="285">
        <v>2615</v>
      </c>
      <c r="N74" s="285">
        <v>2508.4</v>
      </c>
      <c r="O74" s="300">
        <v>15677700</v>
      </c>
      <c r="P74" s="301">
        <v>4.3885581878470699E-2</v>
      </c>
    </row>
    <row r="75" spans="1:16" ht="15">
      <c r="A75" s="263">
        <v>65</v>
      </c>
      <c r="B75" s="362" t="s">
        <v>56</v>
      </c>
      <c r="C75" s="468" t="s">
        <v>248</v>
      </c>
      <c r="D75" s="469">
        <v>44315</v>
      </c>
      <c r="E75" s="297">
        <v>2939.15</v>
      </c>
      <c r="F75" s="297">
        <v>2944.6833333333329</v>
      </c>
      <c r="G75" s="298">
        <v>2894.4166666666661</v>
      </c>
      <c r="H75" s="298">
        <v>2849.6833333333329</v>
      </c>
      <c r="I75" s="298">
        <v>2799.4166666666661</v>
      </c>
      <c r="J75" s="298">
        <v>2989.4166666666661</v>
      </c>
      <c r="K75" s="298">
        <v>3039.6833333333334</v>
      </c>
      <c r="L75" s="298">
        <v>3084.4166666666661</v>
      </c>
      <c r="M75" s="285">
        <v>2994.95</v>
      </c>
      <c r="N75" s="285">
        <v>2899.95</v>
      </c>
      <c r="O75" s="300">
        <v>507800</v>
      </c>
      <c r="P75" s="301">
        <v>-3.937007874015748E-4</v>
      </c>
    </row>
    <row r="76" spans="1:16" ht="15">
      <c r="A76" s="263">
        <v>66</v>
      </c>
      <c r="B76" s="362" t="s">
        <v>53</v>
      </c>
      <c r="C76" t="s">
        <v>109</v>
      </c>
      <c r="D76" s="469">
        <v>44315</v>
      </c>
      <c r="E76" s="425">
        <v>1497</v>
      </c>
      <c r="F76" s="425">
        <v>1511.25</v>
      </c>
      <c r="G76" s="426">
        <v>1473.5</v>
      </c>
      <c r="H76" s="426">
        <v>1450</v>
      </c>
      <c r="I76" s="426">
        <v>1412.25</v>
      </c>
      <c r="J76" s="426">
        <v>1534.75</v>
      </c>
      <c r="K76" s="426">
        <v>1572.5</v>
      </c>
      <c r="L76" s="426">
        <v>1596</v>
      </c>
      <c r="M76" s="427">
        <v>1549</v>
      </c>
      <c r="N76" s="427">
        <v>1487.75</v>
      </c>
      <c r="O76" s="428">
        <v>29211600</v>
      </c>
      <c r="P76" s="429">
        <v>0.13596406801411615</v>
      </c>
    </row>
    <row r="77" spans="1:16" ht="15">
      <c r="A77" s="263">
        <v>67</v>
      </c>
      <c r="B77" s="362" t="s">
        <v>56</v>
      </c>
      <c r="C77" s="468" t="s">
        <v>249</v>
      </c>
      <c r="D77" s="469">
        <v>44315</v>
      </c>
      <c r="E77" s="297">
        <v>698.3</v>
      </c>
      <c r="F77" s="297">
        <v>694.13333333333333</v>
      </c>
      <c r="G77" s="298">
        <v>688.26666666666665</v>
      </c>
      <c r="H77" s="298">
        <v>678.23333333333335</v>
      </c>
      <c r="I77" s="298">
        <v>672.36666666666667</v>
      </c>
      <c r="J77" s="298">
        <v>704.16666666666663</v>
      </c>
      <c r="K77" s="298">
        <v>710.03333333333319</v>
      </c>
      <c r="L77" s="298">
        <v>720.06666666666661</v>
      </c>
      <c r="M77" s="285">
        <v>700</v>
      </c>
      <c r="N77" s="285">
        <v>684.1</v>
      </c>
      <c r="O77" s="300">
        <v>8317100</v>
      </c>
      <c r="P77" s="301">
        <v>-3.8040712468193384E-2</v>
      </c>
    </row>
    <row r="78" spans="1:16" ht="15">
      <c r="A78" s="263">
        <v>68</v>
      </c>
      <c r="B78" s="382" t="s">
        <v>43</v>
      </c>
      <c r="C78" s="468" t="s">
        <v>110</v>
      </c>
      <c r="D78" s="469">
        <v>44315</v>
      </c>
      <c r="E78" s="297">
        <v>2932.25</v>
      </c>
      <c r="F78" s="297">
        <v>2939.2000000000003</v>
      </c>
      <c r="G78" s="298">
        <v>2913.0500000000006</v>
      </c>
      <c r="H78" s="298">
        <v>2893.8500000000004</v>
      </c>
      <c r="I78" s="298">
        <v>2867.7000000000007</v>
      </c>
      <c r="J78" s="298">
        <v>2958.4000000000005</v>
      </c>
      <c r="K78" s="298">
        <v>2984.55</v>
      </c>
      <c r="L78" s="298">
        <v>3003.7500000000005</v>
      </c>
      <c r="M78" s="285">
        <v>2965.35</v>
      </c>
      <c r="N78" s="285">
        <v>2920</v>
      </c>
      <c r="O78" s="300">
        <v>4447500</v>
      </c>
      <c r="P78" s="301">
        <v>0.12395754359363154</v>
      </c>
    </row>
    <row r="79" spans="1:16" ht="15">
      <c r="A79" s="263">
        <v>69</v>
      </c>
      <c r="B79" s="362" t="s">
        <v>111</v>
      </c>
      <c r="C79" s="468" t="s">
        <v>112</v>
      </c>
      <c r="D79" s="469">
        <v>44315</v>
      </c>
      <c r="E79" s="297">
        <v>328.4</v>
      </c>
      <c r="F79" s="297">
        <v>329.9666666666667</v>
      </c>
      <c r="G79" s="298">
        <v>321.63333333333338</v>
      </c>
      <c r="H79" s="298">
        <v>314.86666666666667</v>
      </c>
      <c r="I79" s="298">
        <v>306.53333333333336</v>
      </c>
      <c r="J79" s="298">
        <v>336.73333333333341</v>
      </c>
      <c r="K79" s="298">
        <v>345.06666666666666</v>
      </c>
      <c r="L79" s="298">
        <v>351.83333333333343</v>
      </c>
      <c r="M79" s="285">
        <v>338.3</v>
      </c>
      <c r="N79" s="285">
        <v>323.2</v>
      </c>
      <c r="O79" s="300">
        <v>30207500</v>
      </c>
      <c r="P79" s="301">
        <v>8.0355861673123835E-3</v>
      </c>
    </row>
    <row r="80" spans="1:16" ht="15">
      <c r="A80" s="263">
        <v>70</v>
      </c>
      <c r="B80" s="362" t="s">
        <v>72</v>
      </c>
      <c r="C80" s="468" t="s">
        <v>113</v>
      </c>
      <c r="D80" s="469">
        <v>44315</v>
      </c>
      <c r="E80" s="297">
        <v>235.25</v>
      </c>
      <c r="F80" s="297">
        <v>233.91666666666666</v>
      </c>
      <c r="G80" s="298">
        <v>231.38333333333333</v>
      </c>
      <c r="H80" s="298">
        <v>227.51666666666668</v>
      </c>
      <c r="I80" s="298">
        <v>224.98333333333335</v>
      </c>
      <c r="J80" s="298">
        <v>237.7833333333333</v>
      </c>
      <c r="K80" s="298">
        <v>240.31666666666666</v>
      </c>
      <c r="L80" s="298">
        <v>244.18333333333328</v>
      </c>
      <c r="M80" s="285">
        <v>236.45</v>
      </c>
      <c r="N80" s="285">
        <v>230.05</v>
      </c>
      <c r="O80" s="300">
        <v>25795800</v>
      </c>
      <c r="P80" s="301">
        <v>-5.9923251008560462E-2</v>
      </c>
    </row>
    <row r="81" spans="1:16" ht="15">
      <c r="A81" s="263">
        <v>71</v>
      </c>
      <c r="B81" s="362" t="s">
        <v>49</v>
      </c>
      <c r="C81" s="468" t="s">
        <v>114</v>
      </c>
      <c r="D81" s="469">
        <v>44315</v>
      </c>
      <c r="E81" s="297">
        <v>2439.35</v>
      </c>
      <c r="F81" s="297">
        <v>2425.7833333333333</v>
      </c>
      <c r="G81" s="298">
        <v>2405.4166666666665</v>
      </c>
      <c r="H81" s="298">
        <v>2371.4833333333331</v>
      </c>
      <c r="I81" s="298">
        <v>2351.1166666666663</v>
      </c>
      <c r="J81" s="298">
        <v>2459.7166666666667</v>
      </c>
      <c r="K81" s="298">
        <v>2480.0833333333335</v>
      </c>
      <c r="L81" s="298">
        <v>2514.0166666666669</v>
      </c>
      <c r="M81" s="285">
        <v>2446.15</v>
      </c>
      <c r="N81" s="285">
        <v>2391.85</v>
      </c>
      <c r="O81" s="300">
        <v>6340500</v>
      </c>
      <c r="P81" s="301">
        <v>4.9299970211498359E-2</v>
      </c>
    </row>
    <row r="82" spans="1:16" ht="15">
      <c r="A82" s="263">
        <v>72</v>
      </c>
      <c r="B82" s="362" t="s">
        <v>56</v>
      </c>
      <c r="C82" s="468" t="s">
        <v>115</v>
      </c>
      <c r="D82" s="469">
        <v>44315</v>
      </c>
      <c r="E82" s="297">
        <v>197.95</v>
      </c>
      <c r="F82" s="297">
        <v>198.31666666666669</v>
      </c>
      <c r="G82" s="298">
        <v>194.13333333333338</v>
      </c>
      <c r="H82" s="298">
        <v>190.31666666666669</v>
      </c>
      <c r="I82" s="298">
        <v>186.13333333333338</v>
      </c>
      <c r="J82" s="298">
        <v>202.13333333333338</v>
      </c>
      <c r="K82" s="298">
        <v>206.31666666666672</v>
      </c>
      <c r="L82" s="298">
        <v>210.13333333333338</v>
      </c>
      <c r="M82" s="285">
        <v>202.5</v>
      </c>
      <c r="N82" s="285">
        <v>194.5</v>
      </c>
      <c r="O82" s="300">
        <v>31173600</v>
      </c>
      <c r="P82" s="301">
        <v>3.3398417428835682E-2</v>
      </c>
    </row>
    <row r="83" spans="1:16" ht="15">
      <c r="A83" s="263">
        <v>73</v>
      </c>
      <c r="B83" s="362" t="s">
        <v>53</v>
      </c>
      <c r="C83" s="468" t="s">
        <v>116</v>
      </c>
      <c r="D83" s="469">
        <v>44315</v>
      </c>
      <c r="E83" s="297">
        <v>584.85</v>
      </c>
      <c r="F83" s="297">
        <v>586.26666666666665</v>
      </c>
      <c r="G83" s="298">
        <v>579.7833333333333</v>
      </c>
      <c r="H83" s="298">
        <v>574.7166666666667</v>
      </c>
      <c r="I83" s="298">
        <v>568.23333333333335</v>
      </c>
      <c r="J83" s="298">
        <v>591.33333333333326</v>
      </c>
      <c r="K83" s="298">
        <v>597.81666666666661</v>
      </c>
      <c r="L83" s="298">
        <v>602.88333333333321</v>
      </c>
      <c r="M83" s="285">
        <v>592.75</v>
      </c>
      <c r="N83" s="285">
        <v>581.20000000000005</v>
      </c>
      <c r="O83" s="300">
        <v>95035875</v>
      </c>
      <c r="P83" s="301">
        <v>1.1710116076525608E-2</v>
      </c>
    </row>
    <row r="84" spans="1:16" ht="15">
      <c r="A84" s="263">
        <v>74</v>
      </c>
      <c r="B84" s="362" t="s">
        <v>56</v>
      </c>
      <c r="C84" s="468" t="s">
        <v>252</v>
      </c>
      <c r="D84" s="469">
        <v>44315</v>
      </c>
      <c r="E84" s="297">
        <v>1441.6</v>
      </c>
      <c r="F84" s="297">
        <v>1441.5999999999997</v>
      </c>
      <c r="G84" s="298">
        <v>1429.3999999999994</v>
      </c>
      <c r="H84" s="298">
        <v>1417.1999999999998</v>
      </c>
      <c r="I84" s="298">
        <v>1404.9999999999995</v>
      </c>
      <c r="J84" s="298">
        <v>1453.7999999999993</v>
      </c>
      <c r="K84" s="298">
        <v>1465.9999999999995</v>
      </c>
      <c r="L84" s="298">
        <v>1478.1999999999991</v>
      </c>
      <c r="M84" s="285">
        <v>1453.8</v>
      </c>
      <c r="N84" s="285">
        <v>1429.4</v>
      </c>
      <c r="O84" s="300">
        <v>1003850</v>
      </c>
      <c r="P84" s="301">
        <v>-1.4601585314977055E-2</v>
      </c>
    </row>
    <row r="85" spans="1:16" ht="15">
      <c r="A85" s="263">
        <v>75</v>
      </c>
      <c r="B85" s="362" t="s">
        <v>56</v>
      </c>
      <c r="C85" s="468" t="s">
        <v>117</v>
      </c>
      <c r="D85" s="469">
        <v>44315</v>
      </c>
      <c r="E85" s="297">
        <v>446.4</v>
      </c>
      <c r="F85" s="297">
        <v>442.85000000000008</v>
      </c>
      <c r="G85" s="298">
        <v>436.90000000000015</v>
      </c>
      <c r="H85" s="298">
        <v>427.40000000000009</v>
      </c>
      <c r="I85" s="298">
        <v>421.45000000000016</v>
      </c>
      <c r="J85" s="298">
        <v>452.35000000000014</v>
      </c>
      <c r="K85" s="298">
        <v>458.30000000000007</v>
      </c>
      <c r="L85" s="298">
        <v>467.80000000000013</v>
      </c>
      <c r="M85" s="285">
        <v>448.8</v>
      </c>
      <c r="N85" s="285">
        <v>433.35</v>
      </c>
      <c r="O85" s="300">
        <v>7657500</v>
      </c>
      <c r="P85" s="301">
        <v>-1.1425251742835011E-2</v>
      </c>
    </row>
    <row r="86" spans="1:16" ht="15">
      <c r="A86" s="263">
        <v>76</v>
      </c>
      <c r="B86" s="362" t="s">
        <v>67</v>
      </c>
      <c r="C86" s="468" t="s">
        <v>118</v>
      </c>
      <c r="D86" s="469">
        <v>44315</v>
      </c>
      <c r="E86" s="297">
        <v>9.4</v>
      </c>
      <c r="F86" s="297">
        <v>9.4833333333333325</v>
      </c>
      <c r="G86" s="298">
        <v>9.1166666666666654</v>
      </c>
      <c r="H86" s="298">
        <v>8.8333333333333321</v>
      </c>
      <c r="I86" s="298">
        <v>8.466666666666665</v>
      </c>
      <c r="J86" s="298">
        <v>9.7666666666666657</v>
      </c>
      <c r="K86" s="298">
        <v>10.133333333333333</v>
      </c>
      <c r="L86" s="298">
        <v>10.416666666666666</v>
      </c>
      <c r="M86" s="285">
        <v>9.85</v>
      </c>
      <c r="N86" s="285">
        <v>9.1999999999999993</v>
      </c>
      <c r="O86" s="300">
        <v>592340000</v>
      </c>
      <c r="P86" s="301">
        <v>0.17283437283437283</v>
      </c>
    </row>
    <row r="87" spans="1:16" ht="15">
      <c r="A87" s="263">
        <v>77</v>
      </c>
      <c r="B87" s="362" t="s">
        <v>53</v>
      </c>
      <c r="C87" s="468" t="s">
        <v>119</v>
      </c>
      <c r="D87" s="469">
        <v>44315</v>
      </c>
      <c r="E87" s="297">
        <v>54.95</v>
      </c>
      <c r="F87" s="297">
        <v>56.266666666666673</v>
      </c>
      <c r="G87" s="298">
        <v>53.083333333333343</v>
      </c>
      <c r="H87" s="298">
        <v>51.216666666666669</v>
      </c>
      <c r="I87" s="298">
        <v>48.033333333333339</v>
      </c>
      <c r="J87" s="298">
        <v>58.133333333333347</v>
      </c>
      <c r="K87" s="298">
        <v>61.31666666666667</v>
      </c>
      <c r="L87" s="298">
        <v>63.183333333333351</v>
      </c>
      <c r="M87" s="285">
        <v>59.45</v>
      </c>
      <c r="N87" s="285">
        <v>54.4</v>
      </c>
      <c r="O87" s="300">
        <v>197448000</v>
      </c>
      <c r="P87" s="301">
        <v>0.22894985808893092</v>
      </c>
    </row>
    <row r="88" spans="1:16" ht="15">
      <c r="A88" s="263">
        <v>78</v>
      </c>
      <c r="B88" s="362" t="s">
        <v>72</v>
      </c>
      <c r="C88" s="468" t="s">
        <v>120</v>
      </c>
      <c r="D88" s="469">
        <v>44315</v>
      </c>
      <c r="E88" s="297">
        <v>515.5</v>
      </c>
      <c r="F88" s="297">
        <v>519</v>
      </c>
      <c r="G88" s="298">
        <v>508</v>
      </c>
      <c r="H88" s="298">
        <v>500.5</v>
      </c>
      <c r="I88" s="298">
        <v>489.5</v>
      </c>
      <c r="J88" s="298">
        <v>526.5</v>
      </c>
      <c r="K88" s="298">
        <v>537.5</v>
      </c>
      <c r="L88" s="298">
        <v>545</v>
      </c>
      <c r="M88" s="285">
        <v>530</v>
      </c>
      <c r="N88" s="285">
        <v>511.5</v>
      </c>
      <c r="O88" s="300">
        <v>5736500</v>
      </c>
      <c r="P88" s="301">
        <v>4.0918163672654689E-2</v>
      </c>
    </row>
    <row r="89" spans="1:16" ht="15">
      <c r="A89" s="263">
        <v>79</v>
      </c>
      <c r="B89" s="362" t="s">
        <v>39</v>
      </c>
      <c r="C89" s="468" t="s">
        <v>121</v>
      </c>
      <c r="D89" s="469">
        <v>44315</v>
      </c>
      <c r="E89" s="297">
        <v>1630.65</v>
      </c>
      <c r="F89" s="297">
        <v>1622.95</v>
      </c>
      <c r="G89" s="298">
        <v>1590.4</v>
      </c>
      <c r="H89" s="298">
        <v>1550.15</v>
      </c>
      <c r="I89" s="298">
        <v>1517.6000000000001</v>
      </c>
      <c r="J89" s="298">
        <v>1663.2</v>
      </c>
      <c r="K89" s="298">
        <v>1695.7499999999998</v>
      </c>
      <c r="L89" s="298">
        <v>1736</v>
      </c>
      <c r="M89" s="285">
        <v>1655.5</v>
      </c>
      <c r="N89" s="285">
        <v>1582.7</v>
      </c>
      <c r="O89" s="300">
        <v>3522000</v>
      </c>
      <c r="P89" s="301">
        <v>-3.7178786221979225E-2</v>
      </c>
    </row>
    <row r="90" spans="1:16" ht="15">
      <c r="A90" s="263">
        <v>80</v>
      </c>
      <c r="B90" s="362" t="s">
        <v>53</v>
      </c>
      <c r="C90" s="468" t="s">
        <v>122</v>
      </c>
      <c r="D90" s="469">
        <v>44315</v>
      </c>
      <c r="E90" s="297">
        <v>961.4</v>
      </c>
      <c r="F90" s="297">
        <v>964.38333333333333</v>
      </c>
      <c r="G90" s="298">
        <v>953.86666666666667</v>
      </c>
      <c r="H90" s="298">
        <v>946.33333333333337</v>
      </c>
      <c r="I90" s="298">
        <v>935.81666666666672</v>
      </c>
      <c r="J90" s="298">
        <v>971.91666666666663</v>
      </c>
      <c r="K90" s="298">
        <v>982.43333333333328</v>
      </c>
      <c r="L90" s="298">
        <v>989.96666666666658</v>
      </c>
      <c r="M90" s="285">
        <v>974.9</v>
      </c>
      <c r="N90" s="285">
        <v>956.85</v>
      </c>
      <c r="O90" s="300">
        <v>22814100</v>
      </c>
      <c r="P90" s="301">
        <v>6.2720812988765829E-3</v>
      </c>
    </row>
    <row r="91" spans="1:16" ht="15">
      <c r="A91" s="263">
        <v>81</v>
      </c>
      <c r="B91" s="362" t="s">
        <v>67</v>
      </c>
      <c r="C91" s="468" t="s">
        <v>827</v>
      </c>
      <c r="D91" s="469">
        <v>44315</v>
      </c>
      <c r="E91" s="297">
        <v>246.7</v>
      </c>
      <c r="F91" s="297">
        <v>249.98333333333335</v>
      </c>
      <c r="G91" s="298">
        <v>242.11666666666667</v>
      </c>
      <c r="H91" s="298">
        <v>237.53333333333333</v>
      </c>
      <c r="I91" s="298">
        <v>229.66666666666666</v>
      </c>
      <c r="J91" s="298">
        <v>254.56666666666669</v>
      </c>
      <c r="K91" s="298">
        <v>262.43333333333339</v>
      </c>
      <c r="L91" s="298">
        <v>267.01666666666671</v>
      </c>
      <c r="M91" s="285">
        <v>257.85000000000002</v>
      </c>
      <c r="N91" s="285">
        <v>245.4</v>
      </c>
      <c r="O91" s="300">
        <v>11676000</v>
      </c>
      <c r="P91" s="301">
        <v>2.937546284867934E-2</v>
      </c>
    </row>
    <row r="92" spans="1:16" ht="15">
      <c r="A92" s="263">
        <v>82</v>
      </c>
      <c r="B92" s="362" t="s">
        <v>106</v>
      </c>
      <c r="C92" s="468" t="s">
        <v>124</v>
      </c>
      <c r="D92" s="469">
        <v>44315</v>
      </c>
      <c r="E92" s="425">
        <v>1377.05</v>
      </c>
      <c r="F92" s="425">
        <v>1382.1500000000003</v>
      </c>
      <c r="G92" s="426">
        <v>1368.3000000000006</v>
      </c>
      <c r="H92" s="426">
        <v>1359.5500000000004</v>
      </c>
      <c r="I92" s="426">
        <v>1345.7000000000007</v>
      </c>
      <c r="J92" s="426">
        <v>1390.9000000000005</v>
      </c>
      <c r="K92" s="426">
        <v>1404.7500000000005</v>
      </c>
      <c r="L92" s="426">
        <v>1413.5000000000005</v>
      </c>
      <c r="M92" s="427">
        <v>1396</v>
      </c>
      <c r="N92" s="427">
        <v>1373.4</v>
      </c>
      <c r="O92" s="428">
        <v>31056600</v>
      </c>
      <c r="P92" s="429">
        <v>4.0861469162862714E-2</v>
      </c>
    </row>
    <row r="93" spans="1:16" ht="15">
      <c r="A93" s="263">
        <v>83</v>
      </c>
      <c r="B93" s="362" t="s">
        <v>72</v>
      </c>
      <c r="C93" s="468" t="s">
        <v>125</v>
      </c>
      <c r="D93" s="469">
        <v>44315</v>
      </c>
      <c r="E93" s="297">
        <v>92.15</v>
      </c>
      <c r="F93" s="297">
        <v>92.066666666666677</v>
      </c>
      <c r="G93" s="298">
        <v>91.433333333333351</v>
      </c>
      <c r="H93" s="298">
        <v>90.716666666666669</v>
      </c>
      <c r="I93" s="298">
        <v>90.083333333333343</v>
      </c>
      <c r="J93" s="298">
        <v>92.78333333333336</v>
      </c>
      <c r="K93" s="298">
        <v>93.416666666666686</v>
      </c>
      <c r="L93" s="298">
        <v>94.133333333333368</v>
      </c>
      <c r="M93" s="285">
        <v>92.7</v>
      </c>
      <c r="N93" s="285">
        <v>91.35</v>
      </c>
      <c r="O93" s="300">
        <v>68789500</v>
      </c>
      <c r="P93" s="301">
        <v>5.7973769245390607E-3</v>
      </c>
    </row>
    <row r="94" spans="1:16" ht="15">
      <c r="A94" s="263">
        <v>84</v>
      </c>
      <c r="B94" s="382" t="s">
        <v>39</v>
      </c>
      <c r="C94" s="468" t="s">
        <v>772</v>
      </c>
      <c r="D94" s="469">
        <v>44315</v>
      </c>
      <c r="E94" s="297">
        <v>1769.15</v>
      </c>
      <c r="F94" s="297">
        <v>1769.1166666666668</v>
      </c>
      <c r="G94" s="298">
        <v>1751.6833333333336</v>
      </c>
      <c r="H94" s="298">
        <v>1734.2166666666669</v>
      </c>
      <c r="I94" s="298">
        <v>1716.7833333333338</v>
      </c>
      <c r="J94" s="298">
        <v>1786.5833333333335</v>
      </c>
      <c r="K94" s="298">
        <v>1804.0166666666669</v>
      </c>
      <c r="L94" s="298">
        <v>1821.4833333333333</v>
      </c>
      <c r="M94" s="285">
        <v>1786.55</v>
      </c>
      <c r="N94" s="285">
        <v>1751.65</v>
      </c>
      <c r="O94" s="300">
        <v>1870375</v>
      </c>
      <c r="P94" s="301">
        <v>5.0182481751824819E-2</v>
      </c>
    </row>
    <row r="95" spans="1:16" ht="15">
      <c r="A95" s="263">
        <v>85</v>
      </c>
      <c r="B95" s="362" t="s">
        <v>49</v>
      </c>
      <c r="C95" s="468" t="s">
        <v>126</v>
      </c>
      <c r="D95" s="469">
        <v>44315</v>
      </c>
      <c r="E95" s="297">
        <v>219.35</v>
      </c>
      <c r="F95" s="297">
        <v>217.75</v>
      </c>
      <c r="G95" s="298">
        <v>215.6</v>
      </c>
      <c r="H95" s="298">
        <v>211.85</v>
      </c>
      <c r="I95" s="298">
        <v>209.7</v>
      </c>
      <c r="J95" s="298">
        <v>221.5</v>
      </c>
      <c r="K95" s="298">
        <v>223.64999999999998</v>
      </c>
      <c r="L95" s="298">
        <v>227.4</v>
      </c>
      <c r="M95" s="285">
        <v>219.9</v>
      </c>
      <c r="N95" s="285">
        <v>214</v>
      </c>
      <c r="O95" s="300">
        <v>110483200</v>
      </c>
      <c r="P95" s="301">
        <v>-1.5483760586272776E-2</v>
      </c>
    </row>
    <row r="96" spans="1:16" ht="15">
      <c r="A96" s="263">
        <v>86</v>
      </c>
      <c r="B96" s="362" t="s">
        <v>111</v>
      </c>
      <c r="C96" s="468" t="s">
        <v>127</v>
      </c>
      <c r="D96" s="469">
        <v>44315</v>
      </c>
      <c r="E96" s="297">
        <v>346.05</v>
      </c>
      <c r="F96" s="297">
        <v>343.58333333333331</v>
      </c>
      <c r="G96" s="298">
        <v>337.46666666666664</v>
      </c>
      <c r="H96" s="298">
        <v>328.88333333333333</v>
      </c>
      <c r="I96" s="298">
        <v>322.76666666666665</v>
      </c>
      <c r="J96" s="298">
        <v>352.16666666666663</v>
      </c>
      <c r="K96" s="298">
        <v>358.2833333333333</v>
      </c>
      <c r="L96" s="298">
        <v>366.86666666666662</v>
      </c>
      <c r="M96" s="285">
        <v>349.7</v>
      </c>
      <c r="N96" s="285">
        <v>335</v>
      </c>
      <c r="O96" s="300">
        <v>29505000</v>
      </c>
      <c r="P96" s="301">
        <v>7.5123783506914803E-3</v>
      </c>
    </row>
    <row r="97" spans="1:16" ht="15">
      <c r="A97" s="263">
        <v>87</v>
      </c>
      <c r="B97" s="362" t="s">
        <v>111</v>
      </c>
      <c r="C97" s="468" t="s">
        <v>128</v>
      </c>
      <c r="D97" s="469">
        <v>44315</v>
      </c>
      <c r="E97" s="297">
        <v>470.9</v>
      </c>
      <c r="F97" s="297">
        <v>470.2</v>
      </c>
      <c r="G97" s="298">
        <v>464.7</v>
      </c>
      <c r="H97" s="298">
        <v>458.5</v>
      </c>
      <c r="I97" s="298">
        <v>453</v>
      </c>
      <c r="J97" s="298">
        <v>476.4</v>
      </c>
      <c r="K97" s="298">
        <v>481.9</v>
      </c>
      <c r="L97" s="298">
        <v>488.09999999999997</v>
      </c>
      <c r="M97" s="285">
        <v>475.7</v>
      </c>
      <c r="N97" s="285">
        <v>464</v>
      </c>
      <c r="O97" s="300">
        <v>35083800</v>
      </c>
      <c r="P97" s="301">
        <v>-1.939476265942193E-2</v>
      </c>
    </row>
    <row r="98" spans="1:16" ht="15">
      <c r="A98" s="263">
        <v>88</v>
      </c>
      <c r="B98" s="362" t="s">
        <v>39</v>
      </c>
      <c r="C98" s="468" t="s">
        <v>129</v>
      </c>
      <c r="D98" s="469">
        <v>44315</v>
      </c>
      <c r="E98" s="297">
        <v>2931.15</v>
      </c>
      <c r="F98" s="297">
        <v>2961.6166666666668</v>
      </c>
      <c r="G98" s="298">
        <v>2886.8833333333337</v>
      </c>
      <c r="H98" s="298">
        <v>2842.6166666666668</v>
      </c>
      <c r="I98" s="298">
        <v>2767.8833333333337</v>
      </c>
      <c r="J98" s="298">
        <v>3005.8833333333337</v>
      </c>
      <c r="K98" s="298">
        <v>3080.6166666666672</v>
      </c>
      <c r="L98" s="298">
        <v>3124.8833333333337</v>
      </c>
      <c r="M98" s="285">
        <v>3036.35</v>
      </c>
      <c r="N98" s="285">
        <v>2917.35</v>
      </c>
      <c r="O98" s="300">
        <v>1331250</v>
      </c>
      <c r="P98" s="301">
        <v>1.9724243584833396E-2</v>
      </c>
    </row>
    <row r="99" spans="1:16" ht="15">
      <c r="A99" s="263">
        <v>89</v>
      </c>
      <c r="B99" s="362" t="s">
        <v>53</v>
      </c>
      <c r="C99" s="468" t="s">
        <v>131</v>
      </c>
      <c r="D99" s="469">
        <v>44315</v>
      </c>
      <c r="E99" s="297">
        <v>1765.3</v>
      </c>
      <c r="F99" s="297">
        <v>1772.25</v>
      </c>
      <c r="G99" s="298">
        <v>1747.75</v>
      </c>
      <c r="H99" s="298">
        <v>1730.2</v>
      </c>
      <c r="I99" s="298">
        <v>1705.7</v>
      </c>
      <c r="J99" s="298">
        <v>1789.8</v>
      </c>
      <c r="K99" s="298">
        <v>1814.3</v>
      </c>
      <c r="L99" s="298">
        <v>1831.85</v>
      </c>
      <c r="M99" s="285">
        <v>1796.75</v>
      </c>
      <c r="N99" s="285">
        <v>1754.7</v>
      </c>
      <c r="O99" s="300">
        <v>12968800</v>
      </c>
      <c r="P99" s="301">
        <v>1.7384209865695995E-2</v>
      </c>
    </row>
    <row r="100" spans="1:16" ht="15">
      <c r="A100" s="263">
        <v>90</v>
      </c>
      <c r="B100" s="362" t="s">
        <v>56</v>
      </c>
      <c r="C100" s="468" t="s">
        <v>132</v>
      </c>
      <c r="D100" s="469">
        <v>44315</v>
      </c>
      <c r="E100" s="297">
        <v>96.5</v>
      </c>
      <c r="F100" s="297">
        <v>96.533333333333346</v>
      </c>
      <c r="G100" s="298">
        <v>95.216666666666697</v>
      </c>
      <c r="H100" s="298">
        <v>93.933333333333351</v>
      </c>
      <c r="I100" s="298">
        <v>92.616666666666703</v>
      </c>
      <c r="J100" s="298">
        <v>97.816666666666691</v>
      </c>
      <c r="K100" s="298">
        <v>99.133333333333326</v>
      </c>
      <c r="L100" s="298">
        <v>100.41666666666669</v>
      </c>
      <c r="M100" s="285">
        <v>97.85</v>
      </c>
      <c r="N100" s="285">
        <v>95.25</v>
      </c>
      <c r="O100" s="300">
        <v>28360472</v>
      </c>
      <c r="P100" s="301">
        <v>-3.1456432840515884E-4</v>
      </c>
    </row>
    <row r="101" spans="1:16" ht="15">
      <c r="A101" s="263">
        <v>91</v>
      </c>
      <c r="B101" s="362" t="s">
        <v>39</v>
      </c>
      <c r="C101" s="468" t="s">
        <v>348</v>
      </c>
      <c r="D101" s="469">
        <v>44315</v>
      </c>
      <c r="E101" s="297">
        <v>2706.25</v>
      </c>
      <c r="F101" s="297">
        <v>2685.0833333333335</v>
      </c>
      <c r="G101" s="298">
        <v>2647.4666666666672</v>
      </c>
      <c r="H101" s="298">
        <v>2588.6833333333338</v>
      </c>
      <c r="I101" s="298">
        <v>2551.0666666666675</v>
      </c>
      <c r="J101" s="298">
        <v>2743.8666666666668</v>
      </c>
      <c r="K101" s="298">
        <v>2781.4833333333327</v>
      </c>
      <c r="L101" s="298">
        <v>2840.2666666666664</v>
      </c>
      <c r="M101" s="285">
        <v>2722.7</v>
      </c>
      <c r="N101" s="285">
        <v>2626.3</v>
      </c>
      <c r="O101" s="300">
        <v>195250</v>
      </c>
      <c r="P101" s="301">
        <v>0.1797583081570997</v>
      </c>
    </row>
    <row r="102" spans="1:16" ht="15">
      <c r="A102" s="263">
        <v>92</v>
      </c>
      <c r="B102" s="362" t="s">
        <v>56</v>
      </c>
      <c r="C102" s="468" t="s">
        <v>133</v>
      </c>
      <c r="D102" s="469">
        <v>44315</v>
      </c>
      <c r="E102" s="297">
        <v>430.2</v>
      </c>
      <c r="F102" s="297">
        <v>428.36666666666662</v>
      </c>
      <c r="G102" s="298">
        <v>422.93333333333322</v>
      </c>
      <c r="H102" s="298">
        <v>415.66666666666663</v>
      </c>
      <c r="I102" s="298">
        <v>410.23333333333323</v>
      </c>
      <c r="J102" s="298">
        <v>435.63333333333321</v>
      </c>
      <c r="K102" s="298">
        <v>441.06666666666661</v>
      </c>
      <c r="L102" s="298">
        <v>448.3333333333332</v>
      </c>
      <c r="M102" s="285">
        <v>433.8</v>
      </c>
      <c r="N102" s="285">
        <v>421.1</v>
      </c>
      <c r="O102" s="300">
        <v>6940000</v>
      </c>
      <c r="P102" s="301">
        <v>-5.76036866359447E-4</v>
      </c>
    </row>
    <row r="103" spans="1:16" ht="15">
      <c r="A103" s="263">
        <v>93</v>
      </c>
      <c r="B103" s="362" t="s">
        <v>63</v>
      </c>
      <c r="C103" s="468" t="s">
        <v>134</v>
      </c>
      <c r="D103" s="469">
        <v>44315</v>
      </c>
      <c r="E103" s="297">
        <v>1426.45</v>
      </c>
      <c r="F103" s="297">
        <v>1427.8499999999997</v>
      </c>
      <c r="G103" s="298">
        <v>1416.6999999999994</v>
      </c>
      <c r="H103" s="298">
        <v>1406.9499999999996</v>
      </c>
      <c r="I103" s="298">
        <v>1395.7999999999993</v>
      </c>
      <c r="J103" s="298">
        <v>1437.5999999999995</v>
      </c>
      <c r="K103" s="298">
        <v>1448.7499999999995</v>
      </c>
      <c r="L103" s="298">
        <v>1458.4999999999995</v>
      </c>
      <c r="M103" s="285">
        <v>1439</v>
      </c>
      <c r="N103" s="285">
        <v>1418.1</v>
      </c>
      <c r="O103" s="300">
        <v>13685575</v>
      </c>
      <c r="P103" s="301">
        <v>-5.8786479109804743E-4</v>
      </c>
    </row>
    <row r="104" spans="1:16" ht="15">
      <c r="A104" s="263">
        <v>94</v>
      </c>
      <c r="B104" s="362" t="s">
        <v>106</v>
      </c>
      <c r="C104" s="468" t="s">
        <v>260</v>
      </c>
      <c r="D104" s="469">
        <v>44315</v>
      </c>
      <c r="E104" s="297">
        <v>4083.85</v>
      </c>
      <c r="F104" s="297">
        <v>4112.8499999999995</v>
      </c>
      <c r="G104" s="298">
        <v>4025.6999999999989</v>
      </c>
      <c r="H104" s="298">
        <v>3967.5499999999993</v>
      </c>
      <c r="I104" s="298">
        <v>3880.3999999999987</v>
      </c>
      <c r="J104" s="298">
        <v>4170.9999999999991</v>
      </c>
      <c r="K104" s="298">
        <v>4258.1499999999987</v>
      </c>
      <c r="L104" s="298">
        <v>4316.2999999999993</v>
      </c>
      <c r="M104" s="285">
        <v>4200</v>
      </c>
      <c r="N104" s="285">
        <v>4054.7</v>
      </c>
      <c r="O104" s="300">
        <v>281400</v>
      </c>
      <c r="P104" s="301">
        <v>2.3458810692853247E-2</v>
      </c>
    </row>
    <row r="105" spans="1:16" ht="15">
      <c r="A105" s="263">
        <v>95</v>
      </c>
      <c r="B105" s="362" t="s">
        <v>106</v>
      </c>
      <c r="C105" s="468" t="s">
        <v>259</v>
      </c>
      <c r="D105" s="469">
        <v>44315</v>
      </c>
      <c r="E105" s="297">
        <v>2670.25</v>
      </c>
      <c r="F105" s="297">
        <v>2684.1333333333332</v>
      </c>
      <c r="G105" s="298">
        <v>2629.5166666666664</v>
      </c>
      <c r="H105" s="298">
        <v>2588.7833333333333</v>
      </c>
      <c r="I105" s="298">
        <v>2534.1666666666665</v>
      </c>
      <c r="J105" s="298">
        <v>2724.8666666666663</v>
      </c>
      <c r="K105" s="298">
        <v>2779.4833333333331</v>
      </c>
      <c r="L105" s="298">
        <v>2820.2166666666662</v>
      </c>
      <c r="M105" s="285">
        <v>2738.75</v>
      </c>
      <c r="N105" s="285">
        <v>2643.4</v>
      </c>
      <c r="O105" s="300">
        <v>430600</v>
      </c>
      <c r="P105" s="301">
        <v>-9.347368421052632E-2</v>
      </c>
    </row>
    <row r="106" spans="1:16" ht="15">
      <c r="A106" s="263">
        <v>96</v>
      </c>
      <c r="B106" s="362" t="s">
        <v>51</v>
      </c>
      <c r="C106" s="468" t="s">
        <v>135</v>
      </c>
      <c r="D106" s="469">
        <v>44315</v>
      </c>
      <c r="E106" s="297">
        <v>1024.4000000000001</v>
      </c>
      <c r="F106" s="297">
        <v>1020.9</v>
      </c>
      <c r="G106" s="298">
        <v>1012.5</v>
      </c>
      <c r="H106" s="298">
        <v>1000.6</v>
      </c>
      <c r="I106" s="298">
        <v>992.2</v>
      </c>
      <c r="J106" s="298">
        <v>1032.8</v>
      </c>
      <c r="K106" s="298">
        <v>1041.1999999999998</v>
      </c>
      <c r="L106" s="298">
        <v>1053.0999999999999</v>
      </c>
      <c r="M106" s="285">
        <v>1029.3</v>
      </c>
      <c r="N106" s="285">
        <v>1009</v>
      </c>
      <c r="O106" s="300">
        <v>6355450</v>
      </c>
      <c r="P106" s="301">
        <v>-8.6184036064704331E-3</v>
      </c>
    </row>
    <row r="107" spans="1:16" ht="15">
      <c r="A107" s="263">
        <v>97</v>
      </c>
      <c r="B107" s="362" t="s">
        <v>43</v>
      </c>
      <c r="C107" s="468" t="s">
        <v>136</v>
      </c>
      <c r="D107" s="469">
        <v>44315</v>
      </c>
      <c r="E107" s="297">
        <v>800.95</v>
      </c>
      <c r="F107" s="297">
        <v>802.25</v>
      </c>
      <c r="G107" s="298">
        <v>793.5</v>
      </c>
      <c r="H107" s="298">
        <v>786.05</v>
      </c>
      <c r="I107" s="298">
        <v>777.3</v>
      </c>
      <c r="J107" s="298">
        <v>809.7</v>
      </c>
      <c r="K107" s="298">
        <v>818.45</v>
      </c>
      <c r="L107" s="298">
        <v>825.90000000000009</v>
      </c>
      <c r="M107" s="285">
        <v>811</v>
      </c>
      <c r="N107" s="285">
        <v>794.8</v>
      </c>
      <c r="O107" s="300">
        <v>9611000</v>
      </c>
      <c r="P107" s="301">
        <v>5.941358024691358E-2</v>
      </c>
    </row>
    <row r="108" spans="1:16" ht="15">
      <c r="A108" s="263">
        <v>98</v>
      </c>
      <c r="B108" s="362" t="s">
        <v>56</v>
      </c>
      <c r="C108" s="468" t="s">
        <v>137</v>
      </c>
      <c r="D108" s="469">
        <v>44315</v>
      </c>
      <c r="E108" s="297">
        <v>198.7</v>
      </c>
      <c r="F108" s="297">
        <v>197.18333333333331</v>
      </c>
      <c r="G108" s="298">
        <v>194.71666666666661</v>
      </c>
      <c r="H108" s="298">
        <v>190.73333333333329</v>
      </c>
      <c r="I108" s="298">
        <v>188.26666666666659</v>
      </c>
      <c r="J108" s="298">
        <v>201.16666666666663</v>
      </c>
      <c r="K108" s="298">
        <v>203.63333333333333</v>
      </c>
      <c r="L108" s="298">
        <v>207.61666666666665</v>
      </c>
      <c r="M108" s="285">
        <v>199.65</v>
      </c>
      <c r="N108" s="285">
        <v>193.2</v>
      </c>
      <c r="O108" s="300">
        <v>16684000</v>
      </c>
      <c r="P108" s="301">
        <v>6.4030612244897964E-2</v>
      </c>
    </row>
    <row r="109" spans="1:16" ht="15">
      <c r="A109" s="263">
        <v>99</v>
      </c>
      <c r="B109" s="362" t="s">
        <v>56</v>
      </c>
      <c r="C109" s="468" t="s">
        <v>138</v>
      </c>
      <c r="D109" s="469">
        <v>44315</v>
      </c>
      <c r="E109" s="297">
        <v>150.15</v>
      </c>
      <c r="F109" s="297">
        <v>150.73333333333335</v>
      </c>
      <c r="G109" s="298">
        <v>148.66666666666669</v>
      </c>
      <c r="H109" s="298">
        <v>147.18333333333334</v>
      </c>
      <c r="I109" s="298">
        <v>145.11666666666667</v>
      </c>
      <c r="J109" s="298">
        <v>152.2166666666667</v>
      </c>
      <c r="K109" s="298">
        <v>154.28333333333336</v>
      </c>
      <c r="L109" s="298">
        <v>155.76666666666671</v>
      </c>
      <c r="M109" s="285">
        <v>152.80000000000001</v>
      </c>
      <c r="N109" s="285">
        <v>149.25</v>
      </c>
      <c r="O109" s="300">
        <v>21414000</v>
      </c>
      <c r="P109" s="301">
        <v>1.2195121951219513E-2</v>
      </c>
    </row>
    <row r="110" spans="1:16" ht="15">
      <c r="A110" s="263">
        <v>100</v>
      </c>
      <c r="B110" s="362" t="s">
        <v>49</v>
      </c>
      <c r="C110" s="468" t="s">
        <v>139</v>
      </c>
      <c r="D110" s="469">
        <v>44315</v>
      </c>
      <c r="E110" s="297">
        <v>414.1</v>
      </c>
      <c r="F110" s="297">
        <v>413.3</v>
      </c>
      <c r="G110" s="298">
        <v>411.40000000000003</v>
      </c>
      <c r="H110" s="298">
        <v>408.70000000000005</v>
      </c>
      <c r="I110" s="298">
        <v>406.80000000000007</v>
      </c>
      <c r="J110" s="298">
        <v>416</v>
      </c>
      <c r="K110" s="298">
        <v>417.9</v>
      </c>
      <c r="L110" s="298">
        <v>420.59999999999997</v>
      </c>
      <c r="M110" s="285">
        <v>415.2</v>
      </c>
      <c r="N110" s="285">
        <v>410.6</v>
      </c>
      <c r="O110" s="300">
        <v>7302000</v>
      </c>
      <c r="P110" s="301">
        <v>5.5081244836133296E-3</v>
      </c>
    </row>
    <row r="111" spans="1:16" ht="15">
      <c r="A111" s="263">
        <v>101</v>
      </c>
      <c r="B111" s="362" t="s">
        <v>43</v>
      </c>
      <c r="C111" s="468" t="s">
        <v>140</v>
      </c>
      <c r="D111" s="469">
        <v>44315</v>
      </c>
      <c r="E111" s="297">
        <v>6905.7</v>
      </c>
      <c r="F111" s="297">
        <v>6911.55</v>
      </c>
      <c r="G111" s="298">
        <v>6838.1500000000005</v>
      </c>
      <c r="H111" s="298">
        <v>6770.6</v>
      </c>
      <c r="I111" s="298">
        <v>6697.2000000000007</v>
      </c>
      <c r="J111" s="298">
        <v>6979.1</v>
      </c>
      <c r="K111" s="298">
        <v>7052.5</v>
      </c>
      <c r="L111" s="298">
        <v>7120.05</v>
      </c>
      <c r="M111" s="285">
        <v>6984.95</v>
      </c>
      <c r="N111" s="285">
        <v>6844</v>
      </c>
      <c r="O111" s="300">
        <v>2534200</v>
      </c>
      <c r="P111" s="301">
        <v>-1.4351833845435806E-2</v>
      </c>
    </row>
    <row r="112" spans="1:16" ht="15">
      <c r="A112" s="263">
        <v>102</v>
      </c>
      <c r="B112" s="362" t="s">
        <v>49</v>
      </c>
      <c r="C112" s="468" t="s">
        <v>141</v>
      </c>
      <c r="D112" s="469">
        <v>44315</v>
      </c>
      <c r="E112" s="297">
        <v>560.35</v>
      </c>
      <c r="F112" s="297">
        <v>558.81666666666672</v>
      </c>
      <c r="G112" s="298">
        <v>553.93333333333339</v>
      </c>
      <c r="H112" s="298">
        <v>547.51666666666665</v>
      </c>
      <c r="I112" s="298">
        <v>542.63333333333333</v>
      </c>
      <c r="J112" s="298">
        <v>565.23333333333346</v>
      </c>
      <c r="K112" s="298">
        <v>570.1166666666669</v>
      </c>
      <c r="L112" s="298">
        <v>576.53333333333353</v>
      </c>
      <c r="M112" s="285">
        <v>563.70000000000005</v>
      </c>
      <c r="N112" s="285">
        <v>552.4</v>
      </c>
      <c r="O112" s="300">
        <v>13362500</v>
      </c>
      <c r="P112" s="301">
        <v>-7.612328258447828E-3</v>
      </c>
    </row>
    <row r="113" spans="1:16" ht="15">
      <c r="A113" s="263">
        <v>103</v>
      </c>
      <c r="B113" s="362" t="s">
        <v>56</v>
      </c>
      <c r="C113" s="468" t="s">
        <v>142</v>
      </c>
      <c r="D113" s="469">
        <v>44315</v>
      </c>
      <c r="E113" s="297">
        <v>865.95</v>
      </c>
      <c r="F113" s="297">
        <v>870.9666666666667</v>
      </c>
      <c r="G113" s="298">
        <v>857.98333333333335</v>
      </c>
      <c r="H113" s="298">
        <v>850.01666666666665</v>
      </c>
      <c r="I113" s="298">
        <v>837.0333333333333</v>
      </c>
      <c r="J113" s="298">
        <v>878.93333333333339</v>
      </c>
      <c r="K113" s="298">
        <v>891.91666666666674</v>
      </c>
      <c r="L113" s="298">
        <v>899.88333333333344</v>
      </c>
      <c r="M113" s="285">
        <v>883.95</v>
      </c>
      <c r="N113" s="285">
        <v>863</v>
      </c>
      <c r="O113" s="300">
        <v>2406300</v>
      </c>
      <c r="P113" s="301">
        <v>8.5630498533724342E-2</v>
      </c>
    </row>
    <row r="114" spans="1:16" ht="15">
      <c r="A114" s="263">
        <v>104</v>
      </c>
      <c r="B114" s="362" t="s">
        <v>72</v>
      </c>
      <c r="C114" s="468" t="s">
        <v>143</v>
      </c>
      <c r="D114" s="469">
        <v>44315</v>
      </c>
      <c r="E114" s="297">
        <v>1172.3</v>
      </c>
      <c r="F114" s="297">
        <v>1185.8833333333334</v>
      </c>
      <c r="G114" s="298">
        <v>1151.7666666666669</v>
      </c>
      <c r="H114" s="298">
        <v>1131.2333333333333</v>
      </c>
      <c r="I114" s="298">
        <v>1097.1166666666668</v>
      </c>
      <c r="J114" s="298">
        <v>1206.416666666667</v>
      </c>
      <c r="K114" s="298">
        <v>1240.5333333333333</v>
      </c>
      <c r="L114" s="298">
        <v>1261.0666666666671</v>
      </c>
      <c r="M114" s="285">
        <v>1220</v>
      </c>
      <c r="N114" s="285">
        <v>1165.3499999999999</v>
      </c>
      <c r="O114" s="300">
        <v>1126200</v>
      </c>
      <c r="P114" s="301">
        <v>1.4594594594594595E-2</v>
      </c>
    </row>
    <row r="115" spans="1:16" ht="15">
      <c r="A115" s="263">
        <v>105</v>
      </c>
      <c r="B115" s="362" t="s">
        <v>106</v>
      </c>
      <c r="C115" s="468" t="s">
        <v>144</v>
      </c>
      <c r="D115" s="469">
        <v>44315</v>
      </c>
      <c r="E115" s="297">
        <v>2090.5500000000002</v>
      </c>
      <c r="F115" s="297">
        <v>2094.1666666666665</v>
      </c>
      <c r="G115" s="298">
        <v>2054.3833333333332</v>
      </c>
      <c r="H115" s="298">
        <v>2018.2166666666667</v>
      </c>
      <c r="I115" s="298">
        <v>1978.4333333333334</v>
      </c>
      <c r="J115" s="298">
        <v>2130.333333333333</v>
      </c>
      <c r="K115" s="298">
        <v>2170.1166666666668</v>
      </c>
      <c r="L115" s="298">
        <v>2206.2833333333328</v>
      </c>
      <c r="M115" s="285">
        <v>2133.9499999999998</v>
      </c>
      <c r="N115" s="285">
        <v>2058</v>
      </c>
      <c r="O115" s="300">
        <v>1760000</v>
      </c>
      <c r="P115" s="301">
        <v>-0.10167415271539404</v>
      </c>
    </row>
    <row r="116" spans="1:16" ht="15">
      <c r="A116" s="263">
        <v>106</v>
      </c>
      <c r="B116" s="362" t="s">
        <v>43</v>
      </c>
      <c r="C116" s="468" t="s">
        <v>145</v>
      </c>
      <c r="D116" s="469">
        <v>44315</v>
      </c>
      <c r="E116" s="297">
        <v>202.8</v>
      </c>
      <c r="F116" s="297">
        <v>203.38333333333333</v>
      </c>
      <c r="G116" s="298">
        <v>201.16666666666666</v>
      </c>
      <c r="H116" s="298">
        <v>199.53333333333333</v>
      </c>
      <c r="I116" s="298">
        <v>197.31666666666666</v>
      </c>
      <c r="J116" s="298">
        <v>205.01666666666665</v>
      </c>
      <c r="K116" s="298">
        <v>207.23333333333335</v>
      </c>
      <c r="L116" s="298">
        <v>208.86666666666665</v>
      </c>
      <c r="M116" s="285">
        <v>205.6</v>
      </c>
      <c r="N116" s="285">
        <v>201.75</v>
      </c>
      <c r="O116" s="300">
        <v>29904000</v>
      </c>
      <c r="P116" s="301">
        <v>6.1234102684879889E-3</v>
      </c>
    </row>
    <row r="117" spans="1:16" ht="15">
      <c r="A117" s="263">
        <v>107</v>
      </c>
      <c r="B117" s="362" t="s">
        <v>106</v>
      </c>
      <c r="C117" s="468" t="s">
        <v>262</v>
      </c>
      <c r="D117" s="469">
        <v>44315</v>
      </c>
      <c r="E117" s="297">
        <v>1788.85</v>
      </c>
      <c r="F117" s="297">
        <v>1778.8833333333332</v>
      </c>
      <c r="G117" s="298">
        <v>1735.1666666666665</v>
      </c>
      <c r="H117" s="298">
        <v>1681.4833333333333</v>
      </c>
      <c r="I117" s="298">
        <v>1637.7666666666667</v>
      </c>
      <c r="J117" s="298">
        <v>1832.5666666666664</v>
      </c>
      <c r="K117" s="298">
        <v>1876.2833333333331</v>
      </c>
      <c r="L117" s="298">
        <v>1929.9666666666662</v>
      </c>
      <c r="M117" s="285">
        <v>1822.6</v>
      </c>
      <c r="N117" s="285">
        <v>1725.2</v>
      </c>
      <c r="O117" s="300">
        <v>449150</v>
      </c>
      <c r="P117" s="301">
        <v>7.2148952676493405E-2</v>
      </c>
    </row>
    <row r="118" spans="1:16" ht="15">
      <c r="A118" s="263">
        <v>108</v>
      </c>
      <c r="B118" s="362" t="s">
        <v>43</v>
      </c>
      <c r="C118" s="468" t="s">
        <v>146</v>
      </c>
      <c r="D118" s="469">
        <v>44315</v>
      </c>
      <c r="E118" s="297">
        <v>82864.25</v>
      </c>
      <c r="F118" s="297">
        <v>83188.45</v>
      </c>
      <c r="G118" s="298">
        <v>82275.799999999988</v>
      </c>
      <c r="H118" s="298">
        <v>81687.349999999991</v>
      </c>
      <c r="I118" s="298">
        <v>80774.699999999983</v>
      </c>
      <c r="J118" s="298">
        <v>83776.899999999994</v>
      </c>
      <c r="K118" s="298">
        <v>84689.549999999988</v>
      </c>
      <c r="L118" s="298">
        <v>85278</v>
      </c>
      <c r="M118" s="285">
        <v>84101.1</v>
      </c>
      <c r="N118" s="285">
        <v>82600</v>
      </c>
      <c r="O118" s="300">
        <v>43160</v>
      </c>
      <c r="P118" s="301">
        <v>2.6153114598193059E-2</v>
      </c>
    </row>
    <row r="119" spans="1:16" ht="15">
      <c r="A119" s="263">
        <v>109</v>
      </c>
      <c r="B119" s="362" t="s">
        <v>56</v>
      </c>
      <c r="C119" s="468" t="s">
        <v>147</v>
      </c>
      <c r="D119" s="469">
        <v>44315</v>
      </c>
      <c r="E119" s="297">
        <v>1211.1500000000001</v>
      </c>
      <c r="F119" s="297">
        <v>1213.0333333333335</v>
      </c>
      <c r="G119" s="298">
        <v>1198.3166666666671</v>
      </c>
      <c r="H119" s="298">
        <v>1185.4833333333336</v>
      </c>
      <c r="I119" s="298">
        <v>1170.7666666666671</v>
      </c>
      <c r="J119" s="298">
        <v>1225.866666666667</v>
      </c>
      <c r="K119" s="298">
        <v>1240.5833333333337</v>
      </c>
      <c r="L119" s="298">
        <v>1253.416666666667</v>
      </c>
      <c r="M119" s="285">
        <v>1227.75</v>
      </c>
      <c r="N119" s="285">
        <v>1200.2</v>
      </c>
      <c r="O119" s="300">
        <v>2792250</v>
      </c>
      <c r="P119" s="301">
        <v>2.1679473106476398E-2</v>
      </c>
    </row>
    <row r="120" spans="1:16" ht="15">
      <c r="A120" s="263">
        <v>110</v>
      </c>
      <c r="B120" s="362" t="s">
        <v>39</v>
      </c>
      <c r="C120" s="468" t="s">
        <v>790</v>
      </c>
      <c r="D120" s="469">
        <v>44315</v>
      </c>
      <c r="E120" s="297">
        <v>340.7</v>
      </c>
      <c r="F120" s="297">
        <v>338.8</v>
      </c>
      <c r="G120" s="298">
        <v>334.8</v>
      </c>
      <c r="H120" s="298">
        <v>328.9</v>
      </c>
      <c r="I120" s="298">
        <v>324.89999999999998</v>
      </c>
      <c r="J120" s="298">
        <v>344.70000000000005</v>
      </c>
      <c r="K120" s="298">
        <v>348.70000000000005</v>
      </c>
      <c r="L120" s="298">
        <v>354.60000000000008</v>
      </c>
      <c r="M120" s="285">
        <v>342.8</v>
      </c>
      <c r="N120" s="285">
        <v>332.9</v>
      </c>
      <c r="O120" s="300">
        <v>780800</v>
      </c>
      <c r="P120" s="301">
        <v>-6.1099796334012219E-3</v>
      </c>
    </row>
    <row r="121" spans="1:16" ht="15">
      <c r="A121" s="263">
        <v>111</v>
      </c>
      <c r="B121" s="362" t="s">
        <v>111</v>
      </c>
      <c r="C121" s="468" t="s">
        <v>148</v>
      </c>
      <c r="D121" s="469">
        <v>44315</v>
      </c>
      <c r="E121" s="297">
        <v>54.35</v>
      </c>
      <c r="F121" s="297">
        <v>54.616666666666667</v>
      </c>
      <c r="G121" s="298">
        <v>53.583333333333336</v>
      </c>
      <c r="H121" s="298">
        <v>52.81666666666667</v>
      </c>
      <c r="I121" s="298">
        <v>51.783333333333339</v>
      </c>
      <c r="J121" s="298">
        <v>55.383333333333333</v>
      </c>
      <c r="K121" s="298">
        <v>56.416666666666664</v>
      </c>
      <c r="L121" s="298">
        <v>57.18333333333333</v>
      </c>
      <c r="M121" s="285">
        <v>55.65</v>
      </c>
      <c r="N121" s="285">
        <v>53.85</v>
      </c>
      <c r="O121" s="300">
        <v>66470000</v>
      </c>
      <c r="P121" s="301">
        <v>1.5320695923136847E-2</v>
      </c>
    </row>
    <row r="122" spans="1:16" ht="15">
      <c r="A122" s="263">
        <v>112</v>
      </c>
      <c r="B122" s="362" t="s">
        <v>39</v>
      </c>
      <c r="C122" s="468" t="s">
        <v>256</v>
      </c>
      <c r="D122" s="469">
        <v>44315</v>
      </c>
      <c r="E122" s="297">
        <v>4297.8</v>
      </c>
      <c r="F122" s="297">
        <v>4325.0833333333339</v>
      </c>
      <c r="G122" s="298">
        <v>4241.8166666666675</v>
      </c>
      <c r="H122" s="298">
        <v>4185.8333333333339</v>
      </c>
      <c r="I122" s="298">
        <v>4102.5666666666675</v>
      </c>
      <c r="J122" s="298">
        <v>4381.0666666666675</v>
      </c>
      <c r="K122" s="298">
        <v>4464.3333333333339</v>
      </c>
      <c r="L122" s="298">
        <v>4520.3166666666675</v>
      </c>
      <c r="M122" s="285">
        <v>4408.3500000000004</v>
      </c>
      <c r="N122" s="285">
        <v>4269.1000000000004</v>
      </c>
      <c r="O122" s="300">
        <v>1394500</v>
      </c>
      <c r="P122" s="301">
        <v>-2.2946225258363987E-2</v>
      </c>
    </row>
    <row r="123" spans="1:16" ht="15">
      <c r="A123" s="263">
        <v>113</v>
      </c>
      <c r="B123" s="362" t="s">
        <v>852</v>
      </c>
      <c r="C123" s="468" t="s">
        <v>450</v>
      </c>
      <c r="D123" s="469">
        <v>44315</v>
      </c>
      <c r="E123" s="297">
        <v>2763.8</v>
      </c>
      <c r="F123" s="297">
        <v>2744.7999999999997</v>
      </c>
      <c r="G123" s="298">
        <v>2679.5999999999995</v>
      </c>
      <c r="H123" s="298">
        <v>2595.3999999999996</v>
      </c>
      <c r="I123" s="298">
        <v>2530.1999999999994</v>
      </c>
      <c r="J123" s="298">
        <v>2828.9999999999995</v>
      </c>
      <c r="K123" s="298">
        <v>2894.1999999999994</v>
      </c>
      <c r="L123" s="298">
        <v>2978.3999999999996</v>
      </c>
      <c r="M123" s="285">
        <v>2810</v>
      </c>
      <c r="N123" s="285">
        <v>2660.6</v>
      </c>
      <c r="O123" s="300">
        <v>193050</v>
      </c>
      <c r="P123" s="301">
        <v>-2.5000000000000001E-2</v>
      </c>
    </row>
    <row r="124" spans="1:16" ht="15">
      <c r="A124" s="263">
        <v>114</v>
      </c>
      <c r="B124" s="362" t="s">
        <v>49</v>
      </c>
      <c r="C124" s="468" t="s">
        <v>151</v>
      </c>
      <c r="D124" s="469">
        <v>44315</v>
      </c>
      <c r="E124" s="297">
        <v>17175.400000000001</v>
      </c>
      <c r="F124" s="297">
        <v>17146.8</v>
      </c>
      <c r="G124" s="298">
        <v>17028.699999999997</v>
      </c>
      <c r="H124" s="298">
        <v>16881.999999999996</v>
      </c>
      <c r="I124" s="298">
        <v>16763.899999999994</v>
      </c>
      <c r="J124" s="298">
        <v>17293.5</v>
      </c>
      <c r="K124" s="298">
        <v>17411.599999999999</v>
      </c>
      <c r="L124" s="298">
        <v>17558.300000000003</v>
      </c>
      <c r="M124" s="285">
        <v>17264.900000000001</v>
      </c>
      <c r="N124" s="285">
        <v>17000.099999999999</v>
      </c>
      <c r="O124" s="300">
        <v>292800</v>
      </c>
      <c r="P124" s="301">
        <v>1.4201593349497749E-2</v>
      </c>
    </row>
    <row r="125" spans="1:16" ht="15">
      <c r="A125" s="263">
        <v>115</v>
      </c>
      <c r="B125" s="362" t="s">
        <v>111</v>
      </c>
      <c r="C125" s="468" t="s">
        <v>152</v>
      </c>
      <c r="D125" s="469">
        <v>44315</v>
      </c>
      <c r="E125" s="297">
        <v>136.4</v>
      </c>
      <c r="F125" s="297">
        <v>135.88333333333335</v>
      </c>
      <c r="G125" s="298">
        <v>133.31666666666672</v>
      </c>
      <c r="H125" s="298">
        <v>130.23333333333338</v>
      </c>
      <c r="I125" s="298">
        <v>127.66666666666674</v>
      </c>
      <c r="J125" s="298">
        <v>138.9666666666667</v>
      </c>
      <c r="K125" s="298">
        <v>141.53333333333336</v>
      </c>
      <c r="L125" s="298">
        <v>144.61666666666667</v>
      </c>
      <c r="M125" s="285">
        <v>138.44999999999999</v>
      </c>
      <c r="N125" s="285">
        <v>132.80000000000001</v>
      </c>
      <c r="O125" s="300">
        <v>42545000</v>
      </c>
      <c r="P125" s="301">
        <v>-1.5503875968992248E-2</v>
      </c>
    </row>
    <row r="126" spans="1:16" ht="15">
      <c r="A126" s="263">
        <v>116</v>
      </c>
      <c r="B126" s="362" t="s">
        <v>42</v>
      </c>
      <c r="C126" s="468" t="s">
        <v>153</v>
      </c>
      <c r="D126" s="469">
        <v>44315</v>
      </c>
      <c r="E126" s="297">
        <v>106.95</v>
      </c>
      <c r="F126" s="297">
        <v>107.75</v>
      </c>
      <c r="G126" s="298">
        <v>105.75</v>
      </c>
      <c r="H126" s="298">
        <v>104.55</v>
      </c>
      <c r="I126" s="298">
        <v>102.55</v>
      </c>
      <c r="J126" s="298">
        <v>108.95</v>
      </c>
      <c r="K126" s="298">
        <v>110.95</v>
      </c>
      <c r="L126" s="298">
        <v>112.15</v>
      </c>
      <c r="M126" s="285">
        <v>109.75</v>
      </c>
      <c r="N126" s="285">
        <v>106.55</v>
      </c>
      <c r="O126" s="300">
        <v>80580900</v>
      </c>
      <c r="P126" s="301">
        <v>2.8302554305526076E-4</v>
      </c>
    </row>
    <row r="127" spans="1:16" ht="15">
      <c r="A127" s="263">
        <v>117</v>
      </c>
      <c r="B127" s="362" t="s">
        <v>72</v>
      </c>
      <c r="C127" s="468" t="s">
        <v>155</v>
      </c>
      <c r="D127" s="469">
        <v>44315</v>
      </c>
      <c r="E127" s="297">
        <v>102.95</v>
      </c>
      <c r="F127" s="297">
        <v>103.48333333333333</v>
      </c>
      <c r="G127" s="298">
        <v>102.01666666666667</v>
      </c>
      <c r="H127" s="298">
        <v>101.08333333333333</v>
      </c>
      <c r="I127" s="298">
        <v>99.61666666666666</v>
      </c>
      <c r="J127" s="298">
        <v>104.41666666666667</v>
      </c>
      <c r="K127" s="298">
        <v>105.88333333333334</v>
      </c>
      <c r="L127" s="298">
        <v>106.81666666666668</v>
      </c>
      <c r="M127" s="285">
        <v>104.95</v>
      </c>
      <c r="N127" s="285">
        <v>102.55</v>
      </c>
      <c r="O127" s="300">
        <v>45422300</v>
      </c>
      <c r="P127" s="301">
        <v>1.6718372974836263E-2</v>
      </c>
    </row>
    <row r="128" spans="1:16" ht="15">
      <c r="A128" s="263">
        <v>118</v>
      </c>
      <c r="B128" s="362" t="s">
        <v>78</v>
      </c>
      <c r="C128" s="468" t="s">
        <v>156</v>
      </c>
      <c r="D128" s="469">
        <v>44315</v>
      </c>
      <c r="E128" s="297">
        <v>30510.95</v>
      </c>
      <c r="F128" s="297">
        <v>30576.283333333336</v>
      </c>
      <c r="G128" s="298">
        <v>30270.966666666674</v>
      </c>
      <c r="H128" s="298">
        <v>30030.983333333337</v>
      </c>
      <c r="I128" s="298">
        <v>29725.666666666675</v>
      </c>
      <c r="J128" s="298">
        <v>30816.266666666674</v>
      </c>
      <c r="K128" s="298">
        <v>31121.583333333332</v>
      </c>
      <c r="L128" s="298">
        <v>31361.566666666673</v>
      </c>
      <c r="M128" s="285">
        <v>30881.599999999999</v>
      </c>
      <c r="N128" s="285">
        <v>30336.3</v>
      </c>
      <c r="O128" s="300">
        <v>57060</v>
      </c>
      <c r="P128" s="301">
        <v>1.3859275053304905E-2</v>
      </c>
    </row>
    <row r="129" spans="1:16" ht="15">
      <c r="A129" s="263">
        <v>119</v>
      </c>
      <c r="B129" s="382" t="s">
        <v>51</v>
      </c>
      <c r="C129" s="468" t="s">
        <v>157</v>
      </c>
      <c r="D129" s="469">
        <v>44315</v>
      </c>
      <c r="E129" s="297">
        <v>1766.4</v>
      </c>
      <c r="F129" s="297">
        <v>1797.4166666666667</v>
      </c>
      <c r="G129" s="298">
        <v>1725.3333333333335</v>
      </c>
      <c r="H129" s="298">
        <v>1684.2666666666667</v>
      </c>
      <c r="I129" s="298">
        <v>1612.1833333333334</v>
      </c>
      <c r="J129" s="298">
        <v>1838.4833333333336</v>
      </c>
      <c r="K129" s="298">
        <v>1910.5666666666671</v>
      </c>
      <c r="L129" s="298">
        <v>1951.6333333333337</v>
      </c>
      <c r="M129" s="285">
        <v>1869.5</v>
      </c>
      <c r="N129" s="285">
        <v>1756.35</v>
      </c>
      <c r="O129" s="300">
        <v>3684450</v>
      </c>
      <c r="P129" s="301">
        <v>0.19008704920945105</v>
      </c>
    </row>
    <row r="130" spans="1:16" ht="15">
      <c r="A130" s="263">
        <v>120</v>
      </c>
      <c r="B130" s="362" t="s">
        <v>72</v>
      </c>
      <c r="C130" s="468" t="s">
        <v>158</v>
      </c>
      <c r="D130" s="469">
        <v>44315</v>
      </c>
      <c r="E130" s="297">
        <v>226.25</v>
      </c>
      <c r="F130" s="297">
        <v>227.6</v>
      </c>
      <c r="G130" s="298">
        <v>224.39999999999998</v>
      </c>
      <c r="H130" s="298">
        <v>222.54999999999998</v>
      </c>
      <c r="I130" s="298">
        <v>219.34999999999997</v>
      </c>
      <c r="J130" s="298">
        <v>229.45</v>
      </c>
      <c r="K130" s="298">
        <v>232.64999999999998</v>
      </c>
      <c r="L130" s="298">
        <v>234.5</v>
      </c>
      <c r="M130" s="285">
        <v>230.8</v>
      </c>
      <c r="N130" s="285">
        <v>225.75</v>
      </c>
      <c r="O130" s="300">
        <v>19047000</v>
      </c>
      <c r="P130" s="301">
        <v>1.8774069319640565E-2</v>
      </c>
    </row>
    <row r="131" spans="1:16" ht="15">
      <c r="A131" s="263">
        <v>121</v>
      </c>
      <c r="B131" s="362" t="s">
        <v>56</v>
      </c>
      <c r="C131" s="468" t="s">
        <v>159</v>
      </c>
      <c r="D131" s="469">
        <v>44315</v>
      </c>
      <c r="E131" s="297">
        <v>114.3</v>
      </c>
      <c r="F131" s="297">
        <v>113.83333333333333</v>
      </c>
      <c r="G131" s="298">
        <v>112.16666666666666</v>
      </c>
      <c r="H131" s="298">
        <v>110.03333333333333</v>
      </c>
      <c r="I131" s="298">
        <v>108.36666666666666</v>
      </c>
      <c r="J131" s="298">
        <v>115.96666666666665</v>
      </c>
      <c r="K131" s="298">
        <v>117.63333333333331</v>
      </c>
      <c r="L131" s="298">
        <v>119.76666666666665</v>
      </c>
      <c r="M131" s="285">
        <v>115.5</v>
      </c>
      <c r="N131" s="285">
        <v>111.7</v>
      </c>
      <c r="O131" s="300">
        <v>37665000</v>
      </c>
      <c r="P131" s="301">
        <v>-1.9845111326234271E-2</v>
      </c>
    </row>
    <row r="132" spans="1:16" ht="15">
      <c r="A132" s="263">
        <v>122</v>
      </c>
      <c r="B132" s="362" t="s">
        <v>51</v>
      </c>
      <c r="C132" s="468" t="s">
        <v>269</v>
      </c>
      <c r="D132" s="469">
        <v>44315</v>
      </c>
      <c r="E132" s="297">
        <v>4541.95</v>
      </c>
      <c r="F132" s="297">
        <v>4522.7833333333328</v>
      </c>
      <c r="G132" s="298">
        <v>4494.4166666666661</v>
      </c>
      <c r="H132" s="298">
        <v>4446.8833333333332</v>
      </c>
      <c r="I132" s="298">
        <v>4418.5166666666664</v>
      </c>
      <c r="J132" s="298">
        <v>4570.3166666666657</v>
      </c>
      <c r="K132" s="298">
        <v>4598.6833333333325</v>
      </c>
      <c r="L132" s="298">
        <v>4646.2166666666653</v>
      </c>
      <c r="M132" s="285">
        <v>4551.1499999999996</v>
      </c>
      <c r="N132" s="285">
        <v>4475.25</v>
      </c>
      <c r="O132" s="300">
        <v>61375</v>
      </c>
      <c r="P132" s="301">
        <v>-1.9960079840319361E-2</v>
      </c>
    </row>
    <row r="133" spans="1:16" ht="15">
      <c r="A133" s="263">
        <v>123</v>
      </c>
      <c r="B133" s="362" t="s">
        <v>49</v>
      </c>
      <c r="C133" s="468" t="s">
        <v>160</v>
      </c>
      <c r="D133" s="469">
        <v>44315</v>
      </c>
      <c r="E133" s="297">
        <v>1822.25</v>
      </c>
      <c r="F133" s="297">
        <v>1829.5666666666668</v>
      </c>
      <c r="G133" s="298">
        <v>1810.0833333333337</v>
      </c>
      <c r="H133" s="298">
        <v>1797.916666666667</v>
      </c>
      <c r="I133" s="298">
        <v>1778.4333333333338</v>
      </c>
      <c r="J133" s="298">
        <v>1841.7333333333336</v>
      </c>
      <c r="K133" s="298">
        <v>1861.2166666666667</v>
      </c>
      <c r="L133" s="298">
        <v>1873.3833333333334</v>
      </c>
      <c r="M133" s="285">
        <v>1849.05</v>
      </c>
      <c r="N133" s="285">
        <v>1817.4</v>
      </c>
      <c r="O133" s="300">
        <v>1940500</v>
      </c>
      <c r="P133" s="301">
        <v>9.8881082487639865E-3</v>
      </c>
    </row>
    <row r="134" spans="1:16" ht="15">
      <c r="A134" s="263">
        <v>124</v>
      </c>
      <c r="B134" s="362" t="s">
        <v>852</v>
      </c>
      <c r="C134" s="468" t="s">
        <v>267</v>
      </c>
      <c r="D134" s="469">
        <v>44315</v>
      </c>
      <c r="E134" s="297">
        <v>2272.8000000000002</v>
      </c>
      <c r="F134" s="297">
        <v>2276.6166666666668</v>
      </c>
      <c r="G134" s="298">
        <v>2241.6833333333334</v>
      </c>
      <c r="H134" s="298">
        <v>2210.5666666666666</v>
      </c>
      <c r="I134" s="298">
        <v>2175.6333333333332</v>
      </c>
      <c r="J134" s="298">
        <v>2307.7333333333336</v>
      </c>
      <c r="K134" s="298">
        <v>2342.666666666667</v>
      </c>
      <c r="L134" s="298">
        <v>2373.7833333333338</v>
      </c>
      <c r="M134" s="285">
        <v>2311.5500000000002</v>
      </c>
      <c r="N134" s="285">
        <v>2245.5</v>
      </c>
      <c r="O134" s="300">
        <v>312250</v>
      </c>
      <c r="P134" s="301">
        <v>3.3940397350993377E-2</v>
      </c>
    </row>
    <row r="135" spans="1:16" ht="15">
      <c r="A135" s="263">
        <v>125</v>
      </c>
      <c r="B135" s="362" t="s">
        <v>53</v>
      </c>
      <c r="C135" s="468" t="s">
        <v>161</v>
      </c>
      <c r="D135" s="469">
        <v>44315</v>
      </c>
      <c r="E135" s="297">
        <v>36.75</v>
      </c>
      <c r="F135" s="297">
        <v>36.866666666666667</v>
      </c>
      <c r="G135" s="298">
        <v>35.883333333333333</v>
      </c>
      <c r="H135" s="298">
        <v>35.016666666666666</v>
      </c>
      <c r="I135" s="298">
        <v>34.033333333333331</v>
      </c>
      <c r="J135" s="298">
        <v>37.733333333333334</v>
      </c>
      <c r="K135" s="298">
        <v>38.716666666666669</v>
      </c>
      <c r="L135" s="298">
        <v>39.583333333333336</v>
      </c>
      <c r="M135" s="285">
        <v>37.85</v>
      </c>
      <c r="N135" s="285">
        <v>36</v>
      </c>
      <c r="O135" s="300">
        <v>214608000</v>
      </c>
      <c r="P135" s="301">
        <v>9.2550790067720094E-3</v>
      </c>
    </row>
    <row r="136" spans="1:16" ht="15">
      <c r="A136" s="263">
        <v>126</v>
      </c>
      <c r="B136" s="362" t="s">
        <v>42</v>
      </c>
      <c r="C136" s="468" t="s">
        <v>162</v>
      </c>
      <c r="D136" s="469">
        <v>44315</v>
      </c>
      <c r="E136" s="297">
        <v>217.2</v>
      </c>
      <c r="F136" s="297">
        <v>218.76666666666665</v>
      </c>
      <c r="G136" s="298">
        <v>214.73333333333329</v>
      </c>
      <c r="H136" s="298">
        <v>212.26666666666665</v>
      </c>
      <c r="I136" s="298">
        <v>208.23333333333329</v>
      </c>
      <c r="J136" s="298">
        <v>221.23333333333329</v>
      </c>
      <c r="K136" s="298">
        <v>225.26666666666665</v>
      </c>
      <c r="L136" s="298">
        <v>227.73333333333329</v>
      </c>
      <c r="M136" s="285">
        <v>222.8</v>
      </c>
      <c r="N136" s="285">
        <v>216.3</v>
      </c>
      <c r="O136" s="300">
        <v>19148000</v>
      </c>
      <c r="P136" s="301">
        <v>9.2922374429223742E-2</v>
      </c>
    </row>
    <row r="137" spans="1:16" ht="15">
      <c r="A137" s="263">
        <v>127</v>
      </c>
      <c r="B137" s="362" t="s">
        <v>88</v>
      </c>
      <c r="C137" s="468" t="s">
        <v>163</v>
      </c>
      <c r="D137" s="469">
        <v>44315</v>
      </c>
      <c r="E137" s="297">
        <v>1226.6500000000001</v>
      </c>
      <c r="F137" s="297">
        <v>1226.1000000000001</v>
      </c>
      <c r="G137" s="298">
        <v>1212.0000000000002</v>
      </c>
      <c r="H137" s="298">
        <v>1197.3500000000001</v>
      </c>
      <c r="I137" s="298">
        <v>1183.2500000000002</v>
      </c>
      <c r="J137" s="298">
        <v>1240.7500000000002</v>
      </c>
      <c r="K137" s="298">
        <v>1254.8500000000001</v>
      </c>
      <c r="L137" s="298">
        <v>1269.5000000000002</v>
      </c>
      <c r="M137" s="285">
        <v>1240.2</v>
      </c>
      <c r="N137" s="285">
        <v>1211.45</v>
      </c>
      <c r="O137" s="300">
        <v>1584451</v>
      </c>
      <c r="P137" s="301">
        <v>-2.1121448327885341E-2</v>
      </c>
    </row>
    <row r="138" spans="1:16" ht="15">
      <c r="A138" s="263">
        <v>128</v>
      </c>
      <c r="B138" s="362" t="s">
        <v>37</v>
      </c>
      <c r="C138" s="468" t="s">
        <v>164</v>
      </c>
      <c r="D138" s="469">
        <v>44315</v>
      </c>
      <c r="E138" s="297">
        <v>1009.65</v>
      </c>
      <c r="F138" s="297">
        <v>1004.0833333333334</v>
      </c>
      <c r="G138" s="298">
        <v>994.4666666666667</v>
      </c>
      <c r="H138" s="298">
        <v>979.2833333333333</v>
      </c>
      <c r="I138" s="298">
        <v>969.66666666666663</v>
      </c>
      <c r="J138" s="298">
        <v>1019.2666666666668</v>
      </c>
      <c r="K138" s="298">
        <v>1028.8833333333332</v>
      </c>
      <c r="L138" s="298">
        <v>1044.0666666666668</v>
      </c>
      <c r="M138" s="285">
        <v>1013.7</v>
      </c>
      <c r="N138" s="285">
        <v>988.9</v>
      </c>
      <c r="O138" s="300">
        <v>1745050</v>
      </c>
      <c r="P138" s="301">
        <v>-9.1698841698841706E-3</v>
      </c>
    </row>
    <row r="139" spans="1:16" ht="15">
      <c r="A139" s="263">
        <v>129</v>
      </c>
      <c r="B139" s="362" t="s">
        <v>53</v>
      </c>
      <c r="C139" s="468" t="s">
        <v>165</v>
      </c>
      <c r="D139" s="469">
        <v>44315</v>
      </c>
      <c r="E139" s="297">
        <v>209</v>
      </c>
      <c r="F139" s="297">
        <v>208.63333333333333</v>
      </c>
      <c r="G139" s="298">
        <v>205.61666666666665</v>
      </c>
      <c r="H139" s="298">
        <v>202.23333333333332</v>
      </c>
      <c r="I139" s="298">
        <v>199.21666666666664</v>
      </c>
      <c r="J139" s="298">
        <v>212.01666666666665</v>
      </c>
      <c r="K139" s="298">
        <v>215.0333333333333</v>
      </c>
      <c r="L139" s="298">
        <v>218.41666666666666</v>
      </c>
      <c r="M139" s="285">
        <v>211.65</v>
      </c>
      <c r="N139" s="285">
        <v>205.25</v>
      </c>
      <c r="O139" s="300">
        <v>22092200</v>
      </c>
      <c r="P139" s="301">
        <v>5.3373893805309734E-2</v>
      </c>
    </row>
    <row r="140" spans="1:16" ht="15">
      <c r="A140" s="263">
        <v>130</v>
      </c>
      <c r="B140" s="362" t="s">
        <v>42</v>
      </c>
      <c r="C140" s="468" t="s">
        <v>166</v>
      </c>
      <c r="D140" s="469">
        <v>44315</v>
      </c>
      <c r="E140" s="297">
        <v>131.80000000000001</v>
      </c>
      <c r="F140" s="297">
        <v>131.18333333333334</v>
      </c>
      <c r="G140" s="298">
        <v>129.66666666666669</v>
      </c>
      <c r="H140" s="298">
        <v>127.53333333333336</v>
      </c>
      <c r="I140" s="298">
        <v>126.01666666666671</v>
      </c>
      <c r="J140" s="298">
        <v>133.31666666666666</v>
      </c>
      <c r="K140" s="298">
        <v>134.83333333333331</v>
      </c>
      <c r="L140" s="298">
        <v>136.96666666666664</v>
      </c>
      <c r="M140" s="285">
        <v>132.69999999999999</v>
      </c>
      <c r="N140" s="285">
        <v>129.05000000000001</v>
      </c>
      <c r="O140" s="300">
        <v>18600000</v>
      </c>
      <c r="P140" s="301">
        <v>1.6393442622950821E-2</v>
      </c>
    </row>
    <row r="141" spans="1:16" ht="15">
      <c r="A141" s="263">
        <v>131</v>
      </c>
      <c r="B141" s="362" t="s">
        <v>72</v>
      </c>
      <c r="C141" s="468" t="s">
        <v>167</v>
      </c>
      <c r="D141" s="469">
        <v>44315</v>
      </c>
      <c r="E141" s="297">
        <v>2016.9</v>
      </c>
      <c r="F141" s="297">
        <v>2030.2333333333336</v>
      </c>
      <c r="G141" s="298">
        <v>2000.166666666667</v>
      </c>
      <c r="H141" s="298">
        <v>1983.4333333333334</v>
      </c>
      <c r="I141" s="298">
        <v>1953.3666666666668</v>
      </c>
      <c r="J141" s="298">
        <v>2046.9666666666672</v>
      </c>
      <c r="K141" s="298">
        <v>2077.0333333333338</v>
      </c>
      <c r="L141" s="298">
        <v>2093.7666666666673</v>
      </c>
      <c r="M141" s="285">
        <v>2060.3000000000002</v>
      </c>
      <c r="N141" s="285">
        <v>2013.5</v>
      </c>
      <c r="O141" s="300">
        <v>28250250</v>
      </c>
      <c r="P141" s="301">
        <v>8.3253024949138024E-3</v>
      </c>
    </row>
    <row r="142" spans="1:16" ht="15">
      <c r="A142" s="263">
        <v>132</v>
      </c>
      <c r="B142" s="362" t="s">
        <v>111</v>
      </c>
      <c r="C142" s="468" t="s">
        <v>168</v>
      </c>
      <c r="D142" s="469">
        <v>44315</v>
      </c>
      <c r="E142" s="297">
        <v>79.650000000000006</v>
      </c>
      <c r="F142" s="297">
        <v>79.516666666666666</v>
      </c>
      <c r="G142" s="298">
        <v>78.583333333333329</v>
      </c>
      <c r="H142" s="298">
        <v>77.516666666666666</v>
      </c>
      <c r="I142" s="298">
        <v>76.583333333333329</v>
      </c>
      <c r="J142" s="298">
        <v>80.583333333333329</v>
      </c>
      <c r="K142" s="298">
        <v>81.516666666666666</v>
      </c>
      <c r="L142" s="298">
        <v>82.583333333333329</v>
      </c>
      <c r="M142" s="285">
        <v>80.45</v>
      </c>
      <c r="N142" s="285">
        <v>78.45</v>
      </c>
      <c r="O142" s="300">
        <v>154052000</v>
      </c>
      <c r="P142" s="301">
        <v>-3.9336492890995257E-2</v>
      </c>
    </row>
    <row r="143" spans="1:16" ht="15">
      <c r="A143" s="263">
        <v>133</v>
      </c>
      <c r="B143" s="362" t="s">
        <v>56</v>
      </c>
      <c r="C143" s="468" t="s">
        <v>274</v>
      </c>
      <c r="D143" s="469">
        <v>44315</v>
      </c>
      <c r="E143" s="297">
        <v>884.1</v>
      </c>
      <c r="F143" s="297">
        <v>882.83333333333337</v>
      </c>
      <c r="G143" s="298">
        <v>874.01666666666677</v>
      </c>
      <c r="H143" s="298">
        <v>863.93333333333339</v>
      </c>
      <c r="I143" s="298">
        <v>855.11666666666679</v>
      </c>
      <c r="J143" s="298">
        <v>892.91666666666674</v>
      </c>
      <c r="K143" s="298">
        <v>901.73333333333335</v>
      </c>
      <c r="L143" s="298">
        <v>911.81666666666672</v>
      </c>
      <c r="M143" s="285">
        <v>891.65</v>
      </c>
      <c r="N143" s="285">
        <v>872.75</v>
      </c>
      <c r="O143" s="300">
        <v>5321250</v>
      </c>
      <c r="P143" s="301">
        <v>-2.3265418502202644E-2</v>
      </c>
    </row>
    <row r="144" spans="1:16" ht="15">
      <c r="A144" s="263">
        <v>134</v>
      </c>
      <c r="B144" s="362" t="s">
        <v>53</v>
      </c>
      <c r="C144" s="468" t="s">
        <v>169</v>
      </c>
      <c r="D144" s="469">
        <v>44315</v>
      </c>
      <c r="E144" s="297">
        <v>366.35</v>
      </c>
      <c r="F144" s="297">
        <v>365.75</v>
      </c>
      <c r="G144" s="298">
        <v>360.9</v>
      </c>
      <c r="H144" s="298">
        <v>355.45</v>
      </c>
      <c r="I144" s="298">
        <v>350.59999999999997</v>
      </c>
      <c r="J144" s="298">
        <v>371.2</v>
      </c>
      <c r="K144" s="298">
        <v>376.05</v>
      </c>
      <c r="L144" s="298">
        <v>381.5</v>
      </c>
      <c r="M144" s="285">
        <v>370.6</v>
      </c>
      <c r="N144" s="285">
        <v>360.3</v>
      </c>
      <c r="O144" s="300">
        <v>93339000</v>
      </c>
      <c r="P144" s="301">
        <v>9.3103224550703956E-3</v>
      </c>
    </row>
    <row r="145" spans="1:16" ht="15">
      <c r="A145" s="263">
        <v>135</v>
      </c>
      <c r="B145" s="362" t="s">
        <v>37</v>
      </c>
      <c r="C145" s="468" t="s">
        <v>170</v>
      </c>
      <c r="D145" s="469">
        <v>44315</v>
      </c>
      <c r="E145" s="297">
        <v>29540.55</v>
      </c>
      <c r="F145" s="297">
        <v>29424.45</v>
      </c>
      <c r="G145" s="298">
        <v>29110.600000000002</v>
      </c>
      <c r="H145" s="298">
        <v>28680.65</v>
      </c>
      <c r="I145" s="298">
        <v>28366.800000000003</v>
      </c>
      <c r="J145" s="298">
        <v>29854.400000000001</v>
      </c>
      <c r="K145" s="298">
        <v>30168.25</v>
      </c>
      <c r="L145" s="298">
        <v>30598.2</v>
      </c>
      <c r="M145" s="285">
        <v>29738.3</v>
      </c>
      <c r="N145" s="285">
        <v>28994.5</v>
      </c>
      <c r="O145" s="300">
        <v>132300</v>
      </c>
      <c r="P145" s="301">
        <v>-1.0471204188481676E-2</v>
      </c>
    </row>
    <row r="146" spans="1:16" ht="15">
      <c r="A146" s="263">
        <v>136</v>
      </c>
      <c r="B146" s="362" t="s">
        <v>63</v>
      </c>
      <c r="C146" s="468" t="s">
        <v>171</v>
      </c>
      <c r="D146" s="469">
        <v>44315</v>
      </c>
      <c r="E146" s="297">
        <v>1857.05</v>
      </c>
      <c r="F146" s="297">
        <v>1855.5333333333335</v>
      </c>
      <c r="G146" s="298">
        <v>1839.3166666666671</v>
      </c>
      <c r="H146" s="298">
        <v>1821.5833333333335</v>
      </c>
      <c r="I146" s="298">
        <v>1805.366666666667</v>
      </c>
      <c r="J146" s="298">
        <v>1873.2666666666671</v>
      </c>
      <c r="K146" s="298">
        <v>1889.4833333333338</v>
      </c>
      <c r="L146" s="298">
        <v>1907.2166666666672</v>
      </c>
      <c r="M146" s="285">
        <v>1871.75</v>
      </c>
      <c r="N146" s="285">
        <v>1837.8</v>
      </c>
      <c r="O146" s="300">
        <v>660000</v>
      </c>
      <c r="P146" s="301">
        <v>-9.0834021469859624E-3</v>
      </c>
    </row>
    <row r="147" spans="1:16" ht="15">
      <c r="A147" s="263">
        <v>137</v>
      </c>
      <c r="B147" s="362" t="s">
        <v>78</v>
      </c>
      <c r="C147" s="468" t="s">
        <v>172</v>
      </c>
      <c r="D147" s="469">
        <v>44315</v>
      </c>
      <c r="E147" s="297">
        <v>5435.1</v>
      </c>
      <c r="F147" s="297">
        <v>5428.3666666666668</v>
      </c>
      <c r="G147" s="298">
        <v>5373.8333333333339</v>
      </c>
      <c r="H147" s="298">
        <v>5312.5666666666675</v>
      </c>
      <c r="I147" s="298">
        <v>5258.0333333333347</v>
      </c>
      <c r="J147" s="298">
        <v>5489.6333333333332</v>
      </c>
      <c r="K147" s="298">
        <v>5544.1666666666661</v>
      </c>
      <c r="L147" s="298">
        <v>5605.4333333333325</v>
      </c>
      <c r="M147" s="285">
        <v>5482.9</v>
      </c>
      <c r="N147" s="285">
        <v>5367.1</v>
      </c>
      <c r="O147" s="300">
        <v>335500</v>
      </c>
      <c r="P147" s="301">
        <v>-1.5045871559633028E-2</v>
      </c>
    </row>
    <row r="148" spans="1:16" ht="15">
      <c r="A148" s="263">
        <v>138</v>
      </c>
      <c r="B148" s="362" t="s">
        <v>56</v>
      </c>
      <c r="C148" s="468" t="s">
        <v>173</v>
      </c>
      <c r="D148" s="469">
        <v>44315</v>
      </c>
      <c r="E148" s="297">
        <v>1426.55</v>
      </c>
      <c r="F148" s="297">
        <v>1430.2666666666664</v>
      </c>
      <c r="G148" s="298">
        <v>1412.6333333333328</v>
      </c>
      <c r="H148" s="298">
        <v>1398.7166666666662</v>
      </c>
      <c r="I148" s="298">
        <v>1381.0833333333326</v>
      </c>
      <c r="J148" s="298">
        <v>1444.1833333333329</v>
      </c>
      <c r="K148" s="298">
        <v>1461.8166666666666</v>
      </c>
      <c r="L148" s="298">
        <v>1475.7333333333331</v>
      </c>
      <c r="M148" s="285">
        <v>1447.9</v>
      </c>
      <c r="N148" s="285">
        <v>1416.35</v>
      </c>
      <c r="O148" s="300">
        <v>3598400</v>
      </c>
      <c r="P148" s="301">
        <v>2.0417422867513611E-2</v>
      </c>
    </row>
    <row r="149" spans="1:16" ht="15">
      <c r="A149" s="263">
        <v>139</v>
      </c>
      <c r="B149" s="362" t="s">
        <v>51</v>
      </c>
      <c r="C149" s="468" t="s">
        <v>175</v>
      </c>
      <c r="D149" s="469">
        <v>44315</v>
      </c>
      <c r="E149" s="297">
        <v>601.95000000000005</v>
      </c>
      <c r="F149" s="297">
        <v>603.15</v>
      </c>
      <c r="G149" s="298">
        <v>597.25</v>
      </c>
      <c r="H149" s="298">
        <v>592.55000000000007</v>
      </c>
      <c r="I149" s="298">
        <v>586.65000000000009</v>
      </c>
      <c r="J149" s="298">
        <v>607.84999999999991</v>
      </c>
      <c r="K149" s="298">
        <v>613.74999999999977</v>
      </c>
      <c r="L149" s="298">
        <v>618.44999999999982</v>
      </c>
      <c r="M149" s="285">
        <v>609.04999999999995</v>
      </c>
      <c r="N149" s="285">
        <v>598.45000000000005</v>
      </c>
      <c r="O149" s="300">
        <v>41972000</v>
      </c>
      <c r="P149" s="301">
        <v>1.5367141043629317E-3</v>
      </c>
    </row>
    <row r="150" spans="1:16" ht="15">
      <c r="A150" s="263">
        <v>140</v>
      </c>
      <c r="B150" s="362" t="s">
        <v>88</v>
      </c>
      <c r="C150" s="468" t="s">
        <v>176</v>
      </c>
      <c r="D150" s="469">
        <v>44315</v>
      </c>
      <c r="E150" s="297">
        <v>473.6</v>
      </c>
      <c r="F150" s="297">
        <v>471.90000000000003</v>
      </c>
      <c r="G150" s="298">
        <v>464.80000000000007</v>
      </c>
      <c r="H150" s="298">
        <v>456.00000000000006</v>
      </c>
      <c r="I150" s="298">
        <v>448.90000000000009</v>
      </c>
      <c r="J150" s="298">
        <v>480.70000000000005</v>
      </c>
      <c r="K150" s="298">
        <v>487.80000000000007</v>
      </c>
      <c r="L150" s="298">
        <v>496.6</v>
      </c>
      <c r="M150" s="285">
        <v>479</v>
      </c>
      <c r="N150" s="285">
        <v>463.1</v>
      </c>
      <c r="O150" s="300">
        <v>12247500</v>
      </c>
      <c r="P150" s="301">
        <v>1.5294702810246207E-2</v>
      </c>
    </row>
    <row r="151" spans="1:16" ht="15">
      <c r="A151" s="263">
        <v>141</v>
      </c>
      <c r="B151" s="362" t="s">
        <v>852</v>
      </c>
      <c r="C151" s="468" t="s">
        <v>177</v>
      </c>
      <c r="D151" s="469">
        <v>44315</v>
      </c>
      <c r="E151" s="297">
        <v>756.95</v>
      </c>
      <c r="F151" s="297">
        <v>758.80000000000007</v>
      </c>
      <c r="G151" s="298">
        <v>748.60000000000014</v>
      </c>
      <c r="H151" s="298">
        <v>740.25000000000011</v>
      </c>
      <c r="I151" s="298">
        <v>730.05000000000018</v>
      </c>
      <c r="J151" s="298">
        <v>767.15000000000009</v>
      </c>
      <c r="K151" s="298">
        <v>777.35000000000014</v>
      </c>
      <c r="L151" s="298">
        <v>785.7</v>
      </c>
      <c r="M151" s="285">
        <v>769</v>
      </c>
      <c r="N151" s="285">
        <v>750.45</v>
      </c>
      <c r="O151" s="300">
        <v>9256000</v>
      </c>
      <c r="P151" s="301">
        <v>1.5148236312486475E-3</v>
      </c>
    </row>
    <row r="152" spans="1:16" ht="15">
      <c r="A152" s="263">
        <v>142</v>
      </c>
      <c r="B152" s="362" t="s">
        <v>49</v>
      </c>
      <c r="C152" s="468" t="s">
        <v>804</v>
      </c>
      <c r="D152" s="469">
        <v>44315</v>
      </c>
      <c r="E152" s="297">
        <v>641.45000000000005</v>
      </c>
      <c r="F152" s="297">
        <v>640.43333333333328</v>
      </c>
      <c r="G152" s="298">
        <v>632.96666666666658</v>
      </c>
      <c r="H152" s="298">
        <v>624.48333333333335</v>
      </c>
      <c r="I152" s="298">
        <v>617.01666666666665</v>
      </c>
      <c r="J152" s="298">
        <v>648.91666666666652</v>
      </c>
      <c r="K152" s="298">
        <v>656.38333333333321</v>
      </c>
      <c r="L152" s="298">
        <v>664.86666666666645</v>
      </c>
      <c r="M152" s="285">
        <v>647.9</v>
      </c>
      <c r="N152" s="285">
        <v>631.95000000000005</v>
      </c>
      <c r="O152" s="300">
        <v>15657300</v>
      </c>
      <c r="P152" s="301">
        <v>-8.5484698239015212E-3</v>
      </c>
    </row>
    <row r="153" spans="1:16" ht="15">
      <c r="A153" s="263">
        <v>143</v>
      </c>
      <c r="B153" s="362" t="s">
        <v>43</v>
      </c>
      <c r="C153" s="468" t="s">
        <v>179</v>
      </c>
      <c r="D153" s="469">
        <v>44315</v>
      </c>
      <c r="E153" s="297">
        <v>303.95</v>
      </c>
      <c r="F153" s="297">
        <v>304.39999999999998</v>
      </c>
      <c r="G153" s="298">
        <v>299.14999999999998</v>
      </c>
      <c r="H153" s="298">
        <v>294.35000000000002</v>
      </c>
      <c r="I153" s="298">
        <v>289.10000000000002</v>
      </c>
      <c r="J153" s="298">
        <v>309.19999999999993</v>
      </c>
      <c r="K153" s="298">
        <v>314.44999999999993</v>
      </c>
      <c r="L153" s="298">
        <v>319.24999999999989</v>
      </c>
      <c r="M153" s="285">
        <v>309.64999999999998</v>
      </c>
      <c r="N153" s="285">
        <v>299.60000000000002</v>
      </c>
      <c r="O153" s="300">
        <v>93571200</v>
      </c>
      <c r="P153" s="301">
        <v>-7.7369439071566732E-3</v>
      </c>
    </row>
    <row r="154" spans="1:16" ht="15">
      <c r="A154" s="263">
        <v>144</v>
      </c>
      <c r="B154" s="362" t="s">
        <v>42</v>
      </c>
      <c r="C154" s="468" t="s">
        <v>181</v>
      </c>
      <c r="D154" s="469">
        <v>44315</v>
      </c>
      <c r="E154" s="297">
        <v>103.9</v>
      </c>
      <c r="F154" s="297">
        <v>104.58333333333333</v>
      </c>
      <c r="G154" s="298">
        <v>102.71666666666665</v>
      </c>
      <c r="H154" s="298">
        <v>101.53333333333333</v>
      </c>
      <c r="I154" s="298">
        <v>99.666666666666657</v>
      </c>
      <c r="J154" s="298">
        <v>105.76666666666665</v>
      </c>
      <c r="K154" s="298">
        <v>107.63333333333333</v>
      </c>
      <c r="L154" s="298">
        <v>108.81666666666665</v>
      </c>
      <c r="M154" s="285">
        <v>106.45</v>
      </c>
      <c r="N154" s="285">
        <v>103.4</v>
      </c>
      <c r="O154" s="300">
        <v>130396500</v>
      </c>
      <c r="P154" s="301">
        <v>-9.5365053322395404E-3</v>
      </c>
    </row>
    <row r="155" spans="1:16" ht="15">
      <c r="A155" s="263">
        <v>145</v>
      </c>
      <c r="B155" s="362" t="s">
        <v>111</v>
      </c>
      <c r="C155" s="468" t="s">
        <v>182</v>
      </c>
      <c r="D155" s="469">
        <v>44315</v>
      </c>
      <c r="E155" s="297">
        <v>816.7</v>
      </c>
      <c r="F155" s="297">
        <v>813.4</v>
      </c>
      <c r="G155" s="298">
        <v>798.4</v>
      </c>
      <c r="H155" s="298">
        <v>780.1</v>
      </c>
      <c r="I155" s="298">
        <v>765.1</v>
      </c>
      <c r="J155" s="298">
        <v>831.69999999999993</v>
      </c>
      <c r="K155" s="298">
        <v>846.69999999999993</v>
      </c>
      <c r="L155" s="298">
        <v>864.99999999999989</v>
      </c>
      <c r="M155" s="285">
        <v>828.4</v>
      </c>
      <c r="N155" s="285">
        <v>795.1</v>
      </c>
      <c r="O155" s="300">
        <v>45446100</v>
      </c>
      <c r="P155" s="301">
        <v>-5.2467068542085289E-3</v>
      </c>
    </row>
    <row r="156" spans="1:16" ht="15">
      <c r="A156" s="263">
        <v>146</v>
      </c>
      <c r="B156" s="362" t="s">
        <v>106</v>
      </c>
      <c r="C156" s="468" t="s">
        <v>183</v>
      </c>
      <c r="D156" s="469">
        <v>44315</v>
      </c>
      <c r="E156" s="297">
        <v>3193.35</v>
      </c>
      <c r="F156" s="297">
        <v>3190.7333333333336</v>
      </c>
      <c r="G156" s="298">
        <v>3158.4666666666672</v>
      </c>
      <c r="H156" s="298">
        <v>3123.5833333333335</v>
      </c>
      <c r="I156" s="298">
        <v>3091.3166666666671</v>
      </c>
      <c r="J156" s="298">
        <v>3225.6166666666672</v>
      </c>
      <c r="K156" s="298">
        <v>3257.8833333333337</v>
      </c>
      <c r="L156" s="298">
        <v>3292.7666666666673</v>
      </c>
      <c r="M156" s="285">
        <v>3223</v>
      </c>
      <c r="N156" s="285">
        <v>3155.85</v>
      </c>
      <c r="O156" s="300">
        <v>8061900</v>
      </c>
      <c r="P156" s="301">
        <v>3.1315961162067772E-2</v>
      </c>
    </row>
    <row r="157" spans="1:16" ht="15">
      <c r="A157" s="263">
        <v>147</v>
      </c>
      <c r="B157" s="362" t="s">
        <v>106</v>
      </c>
      <c r="C157" s="468" t="s">
        <v>184</v>
      </c>
      <c r="D157" s="469">
        <v>44315</v>
      </c>
      <c r="E157" s="297">
        <v>998.65</v>
      </c>
      <c r="F157" s="297">
        <v>1006.9333333333334</v>
      </c>
      <c r="G157" s="298">
        <v>988.61666666666679</v>
      </c>
      <c r="H157" s="298">
        <v>978.58333333333337</v>
      </c>
      <c r="I157" s="298">
        <v>960.26666666666677</v>
      </c>
      <c r="J157" s="298">
        <v>1016.9666666666668</v>
      </c>
      <c r="K157" s="298">
        <v>1035.2833333333333</v>
      </c>
      <c r="L157" s="298">
        <v>1045.3166666666668</v>
      </c>
      <c r="M157" s="285">
        <v>1025.25</v>
      </c>
      <c r="N157" s="285">
        <v>996.9</v>
      </c>
      <c r="O157" s="300">
        <v>12566400</v>
      </c>
      <c r="P157" s="301">
        <v>4.7095290470952907E-2</v>
      </c>
    </row>
    <row r="158" spans="1:16" ht="15">
      <c r="A158" s="263">
        <v>148</v>
      </c>
      <c r="B158" s="362" t="s">
        <v>49</v>
      </c>
      <c r="C158" s="468" t="s">
        <v>185</v>
      </c>
      <c r="D158" s="469">
        <v>44315</v>
      </c>
      <c r="E158" s="297">
        <v>1564.75</v>
      </c>
      <c r="F158" s="297">
        <v>1560.2333333333333</v>
      </c>
      <c r="G158" s="298">
        <v>1547.5166666666667</v>
      </c>
      <c r="H158" s="298">
        <v>1530.2833333333333</v>
      </c>
      <c r="I158" s="298">
        <v>1517.5666666666666</v>
      </c>
      <c r="J158" s="298">
        <v>1577.4666666666667</v>
      </c>
      <c r="K158" s="298">
        <v>1590.1833333333334</v>
      </c>
      <c r="L158" s="298">
        <v>1607.4166666666667</v>
      </c>
      <c r="M158" s="285">
        <v>1572.95</v>
      </c>
      <c r="N158" s="285">
        <v>1543</v>
      </c>
      <c r="O158" s="300">
        <v>6300000</v>
      </c>
      <c r="P158" s="301">
        <v>1.3024602026049204E-2</v>
      </c>
    </row>
    <row r="159" spans="1:16" ht="15">
      <c r="A159" s="263">
        <v>149</v>
      </c>
      <c r="B159" s="362" t="s">
        <v>51</v>
      </c>
      <c r="C159" s="468" t="s">
        <v>186</v>
      </c>
      <c r="D159" s="469">
        <v>44315</v>
      </c>
      <c r="E159" s="297">
        <v>2555.4499999999998</v>
      </c>
      <c r="F159" s="297">
        <v>2545.5333333333333</v>
      </c>
      <c r="G159" s="298">
        <v>2522.1166666666668</v>
      </c>
      <c r="H159" s="298">
        <v>2488.7833333333333</v>
      </c>
      <c r="I159" s="298">
        <v>2465.3666666666668</v>
      </c>
      <c r="J159" s="298">
        <v>2578.8666666666668</v>
      </c>
      <c r="K159" s="298">
        <v>2602.2833333333338</v>
      </c>
      <c r="L159" s="298">
        <v>2635.6166666666668</v>
      </c>
      <c r="M159" s="285">
        <v>2568.9499999999998</v>
      </c>
      <c r="N159" s="285">
        <v>2512.1999999999998</v>
      </c>
      <c r="O159" s="300">
        <v>903250</v>
      </c>
      <c r="P159" s="301">
        <v>-5.532503457814661E-4</v>
      </c>
    </row>
    <row r="160" spans="1:16" ht="15">
      <c r="A160" s="263">
        <v>150</v>
      </c>
      <c r="B160" s="362" t="s">
        <v>42</v>
      </c>
      <c r="C160" s="468" t="s">
        <v>187</v>
      </c>
      <c r="D160" s="469">
        <v>44315</v>
      </c>
      <c r="E160" s="297">
        <v>426.25</v>
      </c>
      <c r="F160" s="297">
        <v>427.41666666666669</v>
      </c>
      <c r="G160" s="298">
        <v>421.83333333333337</v>
      </c>
      <c r="H160" s="298">
        <v>417.41666666666669</v>
      </c>
      <c r="I160" s="298">
        <v>411.83333333333337</v>
      </c>
      <c r="J160" s="298">
        <v>431.83333333333337</v>
      </c>
      <c r="K160" s="298">
        <v>437.41666666666674</v>
      </c>
      <c r="L160" s="298">
        <v>441.83333333333337</v>
      </c>
      <c r="M160" s="285">
        <v>433</v>
      </c>
      <c r="N160" s="285">
        <v>423</v>
      </c>
      <c r="O160" s="300">
        <v>2658000</v>
      </c>
      <c r="P160" s="301">
        <v>5.6019070321811679E-2</v>
      </c>
    </row>
    <row r="161" spans="1:16" ht="15">
      <c r="A161" s="263">
        <v>151</v>
      </c>
      <c r="B161" s="362" t="s">
        <v>39</v>
      </c>
      <c r="C161" s="468" t="s">
        <v>510</v>
      </c>
      <c r="D161" s="469">
        <v>44315</v>
      </c>
      <c r="E161" s="297">
        <v>756.55</v>
      </c>
      <c r="F161" s="297">
        <v>762.33333333333337</v>
      </c>
      <c r="G161" s="298">
        <v>747.31666666666672</v>
      </c>
      <c r="H161" s="298">
        <v>738.08333333333337</v>
      </c>
      <c r="I161" s="298">
        <v>723.06666666666672</v>
      </c>
      <c r="J161" s="298">
        <v>771.56666666666672</v>
      </c>
      <c r="K161" s="298">
        <v>786.58333333333337</v>
      </c>
      <c r="L161" s="298">
        <v>795.81666666666672</v>
      </c>
      <c r="M161" s="285">
        <v>777.35</v>
      </c>
      <c r="N161" s="285">
        <v>753.1</v>
      </c>
      <c r="O161" s="300">
        <v>939600</v>
      </c>
      <c r="P161" s="301">
        <v>0.11149228130360206</v>
      </c>
    </row>
    <row r="162" spans="1:16" ht="15">
      <c r="A162" s="263">
        <v>152</v>
      </c>
      <c r="B162" s="362" t="s">
        <v>43</v>
      </c>
      <c r="C162" s="468" t="s">
        <v>188</v>
      </c>
      <c r="D162" s="469">
        <v>44315</v>
      </c>
      <c r="E162" s="297">
        <v>585.85</v>
      </c>
      <c r="F162" s="297">
        <v>582.11666666666667</v>
      </c>
      <c r="G162" s="298">
        <v>573.83333333333337</v>
      </c>
      <c r="H162" s="298">
        <v>561.81666666666672</v>
      </c>
      <c r="I162" s="298">
        <v>553.53333333333342</v>
      </c>
      <c r="J162" s="298">
        <v>594.13333333333333</v>
      </c>
      <c r="K162" s="298">
        <v>602.41666666666663</v>
      </c>
      <c r="L162" s="298">
        <v>614.43333333333328</v>
      </c>
      <c r="M162" s="285">
        <v>590.4</v>
      </c>
      <c r="N162" s="285">
        <v>570.1</v>
      </c>
      <c r="O162" s="300">
        <v>3761800</v>
      </c>
      <c r="P162" s="301">
        <v>6.2475286674574929E-2</v>
      </c>
    </row>
    <row r="163" spans="1:16" ht="15">
      <c r="A163" s="263">
        <v>153</v>
      </c>
      <c r="B163" s="362" t="s">
        <v>49</v>
      </c>
      <c r="C163" s="468" t="s">
        <v>189</v>
      </c>
      <c r="D163" s="469">
        <v>44315</v>
      </c>
      <c r="E163" s="297">
        <v>1246.45</v>
      </c>
      <c r="F163" s="297">
        <v>1243.9666666666667</v>
      </c>
      <c r="G163" s="298">
        <v>1234.4833333333333</v>
      </c>
      <c r="H163" s="298">
        <v>1222.5166666666667</v>
      </c>
      <c r="I163" s="298">
        <v>1213.0333333333333</v>
      </c>
      <c r="J163" s="298">
        <v>1255.9333333333334</v>
      </c>
      <c r="K163" s="298">
        <v>1265.416666666667</v>
      </c>
      <c r="L163" s="298">
        <v>1277.3833333333334</v>
      </c>
      <c r="M163" s="285">
        <v>1253.45</v>
      </c>
      <c r="N163" s="285">
        <v>1232</v>
      </c>
      <c r="O163" s="300">
        <v>1045800</v>
      </c>
      <c r="P163" s="301">
        <v>3.3579583613163196E-3</v>
      </c>
    </row>
    <row r="164" spans="1:16" ht="15">
      <c r="A164" s="263">
        <v>154</v>
      </c>
      <c r="B164" s="362" t="s">
        <v>37</v>
      </c>
      <c r="C164" s="468" t="s">
        <v>191</v>
      </c>
      <c r="D164" s="469">
        <v>44315</v>
      </c>
      <c r="E164" s="297">
        <v>6787.85</v>
      </c>
      <c r="F164" s="297">
        <v>6819.5333333333328</v>
      </c>
      <c r="G164" s="298">
        <v>6739.0666666666657</v>
      </c>
      <c r="H164" s="298">
        <v>6690.2833333333328</v>
      </c>
      <c r="I164" s="298">
        <v>6609.8166666666657</v>
      </c>
      <c r="J164" s="298">
        <v>6868.3166666666657</v>
      </c>
      <c r="K164" s="298">
        <v>6948.7833333333328</v>
      </c>
      <c r="L164" s="298">
        <v>6997.5666666666657</v>
      </c>
      <c r="M164" s="285">
        <v>6900</v>
      </c>
      <c r="N164" s="285">
        <v>6770.75</v>
      </c>
      <c r="O164" s="300">
        <v>1711600</v>
      </c>
      <c r="P164" s="301">
        <v>5.0834970530451863E-2</v>
      </c>
    </row>
    <row r="165" spans="1:16" ht="15">
      <c r="A165" s="263">
        <v>155</v>
      </c>
      <c r="B165" s="362" t="s">
        <v>852</v>
      </c>
      <c r="C165" s="468" t="s">
        <v>193</v>
      </c>
      <c r="D165" s="469">
        <v>44315</v>
      </c>
      <c r="E165" s="297">
        <v>645.95000000000005</v>
      </c>
      <c r="F165" s="297">
        <v>642.83333333333337</v>
      </c>
      <c r="G165" s="298">
        <v>627.11666666666679</v>
      </c>
      <c r="H165" s="298">
        <v>608.28333333333342</v>
      </c>
      <c r="I165" s="298">
        <v>592.56666666666683</v>
      </c>
      <c r="J165" s="298">
        <v>661.66666666666674</v>
      </c>
      <c r="K165" s="298">
        <v>677.38333333333321</v>
      </c>
      <c r="L165" s="298">
        <v>696.2166666666667</v>
      </c>
      <c r="M165" s="285">
        <v>658.55</v>
      </c>
      <c r="N165" s="285">
        <v>624</v>
      </c>
      <c r="O165" s="300">
        <v>20291700</v>
      </c>
      <c r="P165" s="301">
        <v>-9.9581377648103511E-3</v>
      </c>
    </row>
    <row r="166" spans="1:16" ht="15">
      <c r="A166" s="263">
        <v>156</v>
      </c>
      <c r="B166" s="362" t="s">
        <v>111</v>
      </c>
      <c r="C166" s="468" t="s">
        <v>194</v>
      </c>
      <c r="D166" s="469">
        <v>44315</v>
      </c>
      <c r="E166" s="297">
        <v>229.1</v>
      </c>
      <c r="F166" s="297">
        <v>229.31666666666669</v>
      </c>
      <c r="G166" s="298">
        <v>227.73333333333338</v>
      </c>
      <c r="H166" s="298">
        <v>226.36666666666667</v>
      </c>
      <c r="I166" s="298">
        <v>224.78333333333336</v>
      </c>
      <c r="J166" s="298">
        <v>230.68333333333339</v>
      </c>
      <c r="K166" s="298">
        <v>232.26666666666671</v>
      </c>
      <c r="L166" s="298">
        <v>233.63333333333341</v>
      </c>
      <c r="M166" s="285">
        <v>230.9</v>
      </c>
      <c r="N166" s="285">
        <v>227.95</v>
      </c>
      <c r="O166" s="300">
        <v>69359400</v>
      </c>
      <c r="P166" s="301">
        <v>-3.6102016198518008E-2</v>
      </c>
    </row>
    <row r="167" spans="1:16" ht="15">
      <c r="A167" s="263">
        <v>157</v>
      </c>
      <c r="B167" s="362" t="s">
        <v>63</v>
      </c>
      <c r="C167" s="468" t="s">
        <v>195</v>
      </c>
      <c r="D167" s="469">
        <v>44315</v>
      </c>
      <c r="E167" s="297">
        <v>1008.85</v>
      </c>
      <c r="F167" s="297">
        <v>1007.0500000000001</v>
      </c>
      <c r="G167" s="298">
        <v>996.75000000000011</v>
      </c>
      <c r="H167" s="298">
        <v>984.65000000000009</v>
      </c>
      <c r="I167" s="298">
        <v>974.35000000000014</v>
      </c>
      <c r="J167" s="298">
        <v>1019.1500000000001</v>
      </c>
      <c r="K167" s="298">
        <v>1029.45</v>
      </c>
      <c r="L167" s="298">
        <v>1041.5500000000002</v>
      </c>
      <c r="M167" s="285">
        <v>1017.35</v>
      </c>
      <c r="N167" s="285">
        <v>994.95</v>
      </c>
      <c r="O167" s="300">
        <v>3544000</v>
      </c>
      <c r="P167" s="301">
        <v>3.0532131433556268E-2</v>
      </c>
    </row>
    <row r="168" spans="1:16" ht="15">
      <c r="A168" s="263">
        <v>158</v>
      </c>
      <c r="B168" s="362" t="s">
        <v>106</v>
      </c>
      <c r="C168" s="468" t="s">
        <v>196</v>
      </c>
      <c r="D168" s="469">
        <v>44315</v>
      </c>
      <c r="E168" s="297">
        <v>417.15</v>
      </c>
      <c r="F168" s="297">
        <v>418.14999999999992</v>
      </c>
      <c r="G168" s="298">
        <v>415.09999999999985</v>
      </c>
      <c r="H168" s="298">
        <v>413.04999999999995</v>
      </c>
      <c r="I168" s="298">
        <v>409.99999999999989</v>
      </c>
      <c r="J168" s="298">
        <v>420.19999999999982</v>
      </c>
      <c r="K168" s="298">
        <v>423.24999999999989</v>
      </c>
      <c r="L168" s="298">
        <v>425.29999999999978</v>
      </c>
      <c r="M168" s="285">
        <v>421.2</v>
      </c>
      <c r="N168" s="285">
        <v>416.1</v>
      </c>
      <c r="O168" s="300">
        <v>34576000</v>
      </c>
      <c r="P168" s="301">
        <v>2.2522948802876881E-2</v>
      </c>
    </row>
    <row r="169" spans="1:16" ht="15">
      <c r="A169" s="263">
        <v>159</v>
      </c>
      <c r="B169" s="362" t="s">
        <v>88</v>
      </c>
      <c r="C169" s="468" t="s">
        <v>198</v>
      </c>
      <c r="D169" s="469">
        <v>44315</v>
      </c>
      <c r="E169" s="297">
        <v>204.15</v>
      </c>
      <c r="F169" s="297">
        <v>203.30000000000004</v>
      </c>
      <c r="G169" s="298">
        <v>201.05000000000007</v>
      </c>
      <c r="H169" s="298">
        <v>197.95000000000002</v>
      </c>
      <c r="I169" s="298">
        <v>195.70000000000005</v>
      </c>
      <c r="J169" s="298">
        <v>206.40000000000009</v>
      </c>
      <c r="K169" s="298">
        <v>208.65000000000003</v>
      </c>
      <c r="L169" s="298">
        <v>211.75000000000011</v>
      </c>
      <c r="M169" s="285">
        <v>205.55</v>
      </c>
      <c r="N169" s="285">
        <v>200.2</v>
      </c>
      <c r="O169" s="300">
        <v>48738000</v>
      </c>
      <c r="P169" s="301">
        <v>-7.2109508677584942E-3</v>
      </c>
    </row>
    <row r="175" spans="1:16">
      <c r="A175" s="277" t="s">
        <v>199</v>
      </c>
    </row>
    <row r="176" spans="1:16">
      <c r="A176" s="277" t="s">
        <v>200</v>
      </c>
    </row>
    <row r="177" spans="1:1">
      <c r="A177" s="277" t="s">
        <v>201</v>
      </c>
    </row>
    <row r="178" spans="1:1">
      <c r="A178" s="277" t="s">
        <v>202</v>
      </c>
    </row>
    <row r="179" spans="1:1">
      <c r="A179" s="277" t="s">
        <v>203</v>
      </c>
    </row>
    <row r="181" spans="1:1">
      <c r="A181" s="281" t="s">
        <v>204</v>
      </c>
    </row>
    <row r="182" spans="1:1">
      <c r="A182" s="302" t="s">
        <v>205</v>
      </c>
    </row>
    <row r="183" spans="1:1">
      <c r="A183" s="302" t="s">
        <v>206</v>
      </c>
    </row>
    <row r="184" spans="1:1">
      <c r="A184" s="302" t="s">
        <v>207</v>
      </c>
    </row>
    <row r="185" spans="1:1">
      <c r="A185" s="303" t="s">
        <v>208</v>
      </c>
    </row>
    <row r="186" spans="1:1">
      <c r="A186" s="303" t="s">
        <v>209</v>
      </c>
    </row>
    <row r="187" spans="1:1">
      <c r="A187" s="303" t="s">
        <v>210</v>
      </c>
    </row>
    <row r="188" spans="1:1">
      <c r="A188" s="303" t="s">
        <v>211</v>
      </c>
    </row>
    <row r="189" spans="1:1">
      <c r="A189" s="303" t="s">
        <v>212</v>
      </c>
    </row>
    <row r="190" spans="1:1">
      <c r="A190" s="303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0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6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6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6"/>
      <c r="M4" s="255"/>
      <c r="N4" s="255"/>
      <c r="O4" s="255"/>
    </row>
    <row r="5" spans="1:15" ht="25.5" customHeight="1">
      <c r="M5" s="246" t="s">
        <v>14</v>
      </c>
    </row>
    <row r="6" spans="1:15">
      <c r="A6" s="281" t="s">
        <v>15</v>
      </c>
      <c r="K6" s="266">
        <f>Main!B10</f>
        <v>44287</v>
      </c>
    </row>
    <row r="7" spans="1:15">
      <c r="A7"/>
    </row>
    <row r="8" spans="1:15" ht="28.5" customHeight="1">
      <c r="A8" s="605" t="s">
        <v>16</v>
      </c>
      <c r="B8" s="606" t="s">
        <v>18</v>
      </c>
      <c r="C8" s="604" t="s">
        <v>19</v>
      </c>
      <c r="D8" s="604" t="s">
        <v>20</v>
      </c>
      <c r="E8" s="604" t="s">
        <v>21</v>
      </c>
      <c r="F8" s="604"/>
      <c r="G8" s="604"/>
      <c r="H8" s="604" t="s">
        <v>22</v>
      </c>
      <c r="I8" s="604"/>
      <c r="J8" s="604"/>
      <c r="K8" s="260"/>
      <c r="L8" s="268"/>
      <c r="M8" s="268"/>
    </row>
    <row r="9" spans="1:15" ht="36" customHeight="1">
      <c r="A9" s="600"/>
      <c r="B9" s="602"/>
      <c r="C9" s="607" t="s">
        <v>23</v>
      </c>
      <c r="D9" s="607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7" t="s">
        <v>31</v>
      </c>
      <c r="M9" s="270" t="s">
        <v>214</v>
      </c>
    </row>
    <row r="10" spans="1:15">
      <c r="A10" s="282">
        <v>1</v>
      </c>
      <c r="B10" s="263" t="s">
        <v>215</v>
      </c>
      <c r="C10" s="283">
        <v>14690.7</v>
      </c>
      <c r="D10" s="284">
        <v>14724.9</v>
      </c>
      <c r="E10" s="284">
        <v>14636.05</v>
      </c>
      <c r="F10" s="284">
        <v>14581.4</v>
      </c>
      <c r="G10" s="284">
        <v>14492.55</v>
      </c>
      <c r="H10" s="284">
        <v>14779.55</v>
      </c>
      <c r="I10" s="284">
        <v>14868.400000000001</v>
      </c>
      <c r="J10" s="284">
        <v>14923.05</v>
      </c>
      <c r="K10" s="283">
        <v>14813.75</v>
      </c>
      <c r="L10" s="283">
        <v>14670.25</v>
      </c>
      <c r="M10" s="288"/>
    </row>
    <row r="11" spans="1:15">
      <c r="A11" s="282">
        <v>2</v>
      </c>
      <c r="B11" s="263" t="s">
        <v>216</v>
      </c>
      <c r="C11" s="285">
        <v>33303.9</v>
      </c>
      <c r="D11" s="265">
        <v>33409.599999999999</v>
      </c>
      <c r="E11" s="265">
        <v>33046.1</v>
      </c>
      <c r="F11" s="265">
        <v>32788.300000000003</v>
      </c>
      <c r="G11" s="265">
        <v>32424.800000000003</v>
      </c>
      <c r="H11" s="265">
        <v>33667.399999999994</v>
      </c>
      <c r="I11" s="265">
        <v>34030.899999999994</v>
      </c>
      <c r="J11" s="265">
        <v>34288.69999999999</v>
      </c>
      <c r="K11" s="285">
        <v>33773.1</v>
      </c>
      <c r="L11" s="285">
        <v>33151.800000000003</v>
      </c>
      <c r="M11" s="288"/>
    </row>
    <row r="12" spans="1:15">
      <c r="A12" s="282">
        <v>3</v>
      </c>
      <c r="B12" s="271" t="s">
        <v>217</v>
      </c>
      <c r="C12" s="285">
        <v>1773.8</v>
      </c>
      <c r="D12" s="265">
        <v>1780.2666666666667</v>
      </c>
      <c r="E12" s="265">
        <v>1764.5333333333333</v>
      </c>
      <c r="F12" s="265">
        <v>1755.2666666666667</v>
      </c>
      <c r="G12" s="265">
        <v>1739.5333333333333</v>
      </c>
      <c r="H12" s="265">
        <v>1789.5333333333333</v>
      </c>
      <c r="I12" s="265">
        <v>1805.2666666666664</v>
      </c>
      <c r="J12" s="265">
        <v>1814.5333333333333</v>
      </c>
      <c r="K12" s="285">
        <v>1796</v>
      </c>
      <c r="L12" s="285">
        <v>1771</v>
      </c>
      <c r="M12" s="288"/>
    </row>
    <row r="13" spans="1:15">
      <c r="A13" s="282">
        <v>4</v>
      </c>
      <c r="B13" s="263" t="s">
        <v>218</v>
      </c>
      <c r="C13" s="285">
        <v>4087.8</v>
      </c>
      <c r="D13" s="265">
        <v>4098.666666666667</v>
      </c>
      <c r="E13" s="265">
        <v>4071.8833333333341</v>
      </c>
      <c r="F13" s="265">
        <v>4055.9666666666672</v>
      </c>
      <c r="G13" s="265">
        <v>4029.1833333333343</v>
      </c>
      <c r="H13" s="265">
        <v>4114.5833333333339</v>
      </c>
      <c r="I13" s="265">
        <v>4141.3666666666668</v>
      </c>
      <c r="J13" s="265">
        <v>4157.2833333333338</v>
      </c>
      <c r="K13" s="285">
        <v>4125.45</v>
      </c>
      <c r="L13" s="285">
        <v>4082.75</v>
      </c>
      <c r="M13" s="288"/>
    </row>
    <row r="14" spans="1:15">
      <c r="A14" s="282">
        <v>5</v>
      </c>
      <c r="B14" s="263" t="s">
        <v>219</v>
      </c>
      <c r="C14" s="285">
        <v>25855</v>
      </c>
      <c r="D14" s="265">
        <v>25924.533333333336</v>
      </c>
      <c r="E14" s="265">
        <v>25718.466666666674</v>
      </c>
      <c r="F14" s="265">
        <v>25581.933333333338</v>
      </c>
      <c r="G14" s="265">
        <v>25375.866666666676</v>
      </c>
      <c r="H14" s="265">
        <v>26061.066666666673</v>
      </c>
      <c r="I14" s="265">
        <v>26267.133333333331</v>
      </c>
      <c r="J14" s="265">
        <v>26403.666666666672</v>
      </c>
      <c r="K14" s="285">
        <v>26130.6</v>
      </c>
      <c r="L14" s="285">
        <v>25788</v>
      </c>
      <c r="M14" s="288"/>
    </row>
    <row r="15" spans="1:15">
      <c r="A15" s="282">
        <v>6</v>
      </c>
      <c r="B15" s="263" t="s">
        <v>220</v>
      </c>
      <c r="C15" s="285">
        <v>3100.55</v>
      </c>
      <c r="D15" s="265">
        <v>3108.0666666666671</v>
      </c>
      <c r="E15" s="265">
        <v>3088.5833333333339</v>
      </c>
      <c r="F15" s="265">
        <v>3076.6166666666668</v>
      </c>
      <c r="G15" s="265">
        <v>3057.1333333333337</v>
      </c>
      <c r="H15" s="265">
        <v>3120.0333333333342</v>
      </c>
      <c r="I15" s="265">
        <v>3139.5166666666669</v>
      </c>
      <c r="J15" s="265">
        <v>3151.4833333333345</v>
      </c>
      <c r="K15" s="285">
        <v>3127.55</v>
      </c>
      <c r="L15" s="285">
        <v>3096.1</v>
      </c>
      <c r="M15" s="288"/>
    </row>
    <row r="16" spans="1:15">
      <c r="A16" s="282">
        <v>7</v>
      </c>
      <c r="B16" s="263" t="s">
        <v>221</v>
      </c>
      <c r="C16" s="285">
        <v>6772.1</v>
      </c>
      <c r="D16" s="265">
        <v>6768.9666666666672</v>
      </c>
      <c r="E16" s="265">
        <v>6735.5833333333339</v>
      </c>
      <c r="F16" s="265">
        <v>6699.0666666666666</v>
      </c>
      <c r="G16" s="265">
        <v>6665.6833333333334</v>
      </c>
      <c r="H16" s="265">
        <v>6805.4833333333345</v>
      </c>
      <c r="I16" s="265">
        <v>6838.8666666666677</v>
      </c>
      <c r="J16" s="265">
        <v>6875.383333333335</v>
      </c>
      <c r="K16" s="285">
        <v>6802.35</v>
      </c>
      <c r="L16" s="285">
        <v>6732.45</v>
      </c>
      <c r="M16" s="288"/>
    </row>
    <row r="17" spans="1:13">
      <c r="A17" s="282">
        <v>8</v>
      </c>
      <c r="B17" s="263" t="s">
        <v>38</v>
      </c>
      <c r="C17" s="263">
        <v>1903.25</v>
      </c>
      <c r="D17" s="265">
        <v>1897.1166666666668</v>
      </c>
      <c r="E17" s="265">
        <v>1873.6333333333337</v>
      </c>
      <c r="F17" s="265">
        <v>1844.0166666666669</v>
      </c>
      <c r="G17" s="265">
        <v>1820.5333333333338</v>
      </c>
      <c r="H17" s="265">
        <v>1926.7333333333336</v>
      </c>
      <c r="I17" s="265">
        <v>1950.2166666666667</v>
      </c>
      <c r="J17" s="265">
        <v>1979.8333333333335</v>
      </c>
      <c r="K17" s="263">
        <v>1920.6</v>
      </c>
      <c r="L17" s="263">
        <v>1867.5</v>
      </c>
      <c r="M17" s="263">
        <v>6.7229700000000001</v>
      </c>
    </row>
    <row r="18" spans="1:13">
      <c r="A18" s="282">
        <v>9</v>
      </c>
      <c r="B18" s="263" t="s">
        <v>222</v>
      </c>
      <c r="C18" s="263">
        <v>1227.8499999999999</v>
      </c>
      <c r="D18" s="265">
        <v>1242.4499999999998</v>
      </c>
      <c r="E18" s="265">
        <v>1201.8499999999997</v>
      </c>
      <c r="F18" s="265">
        <v>1175.8499999999999</v>
      </c>
      <c r="G18" s="265">
        <v>1135.2499999999998</v>
      </c>
      <c r="H18" s="265">
        <v>1268.4499999999996</v>
      </c>
      <c r="I18" s="265">
        <v>1309.05</v>
      </c>
      <c r="J18" s="265">
        <v>1335.0499999999995</v>
      </c>
      <c r="K18" s="263">
        <v>1283.05</v>
      </c>
      <c r="L18" s="263">
        <v>1216.45</v>
      </c>
      <c r="M18" s="263">
        <v>19.309570000000001</v>
      </c>
    </row>
    <row r="19" spans="1:13">
      <c r="A19" s="282">
        <v>10</v>
      </c>
      <c r="B19" s="263" t="s">
        <v>735</v>
      </c>
      <c r="C19" s="264">
        <v>1317.45</v>
      </c>
      <c r="D19" s="265">
        <v>1324.75</v>
      </c>
      <c r="E19" s="265">
        <v>1302.8</v>
      </c>
      <c r="F19" s="265">
        <v>1288.1499999999999</v>
      </c>
      <c r="G19" s="265">
        <v>1266.1999999999998</v>
      </c>
      <c r="H19" s="265">
        <v>1339.4</v>
      </c>
      <c r="I19" s="265">
        <v>1361.35</v>
      </c>
      <c r="J19" s="265">
        <v>1376.0000000000002</v>
      </c>
      <c r="K19" s="263">
        <v>1346.7</v>
      </c>
      <c r="L19" s="263">
        <v>1310.0999999999999</v>
      </c>
      <c r="M19" s="263">
        <v>1.9541599999999999</v>
      </c>
    </row>
    <row r="20" spans="1:13">
      <c r="A20" s="282">
        <v>11</v>
      </c>
      <c r="B20" s="263" t="s">
        <v>288</v>
      </c>
      <c r="C20" s="263">
        <v>14983.3</v>
      </c>
      <c r="D20" s="265">
        <v>14998.116666666667</v>
      </c>
      <c r="E20" s="265">
        <v>14910.733333333334</v>
      </c>
      <c r="F20" s="265">
        <v>14838.166666666666</v>
      </c>
      <c r="G20" s="265">
        <v>14750.783333333333</v>
      </c>
      <c r="H20" s="265">
        <v>15070.683333333334</v>
      </c>
      <c r="I20" s="265">
        <v>15158.066666666669</v>
      </c>
      <c r="J20" s="265">
        <v>15230.633333333335</v>
      </c>
      <c r="K20" s="263">
        <v>15085.5</v>
      </c>
      <c r="L20" s="263">
        <v>14925.55</v>
      </c>
      <c r="M20" s="263">
        <v>9.3390000000000001E-2</v>
      </c>
    </row>
    <row r="21" spans="1:13">
      <c r="A21" s="282">
        <v>12</v>
      </c>
      <c r="B21" s="263" t="s">
        <v>40</v>
      </c>
      <c r="C21" s="263">
        <v>1031.1500000000001</v>
      </c>
      <c r="D21" s="265">
        <v>1033.6333333333334</v>
      </c>
      <c r="E21" s="265">
        <v>1014.1166666666668</v>
      </c>
      <c r="F21" s="265">
        <v>997.08333333333337</v>
      </c>
      <c r="G21" s="265">
        <v>977.56666666666672</v>
      </c>
      <c r="H21" s="265">
        <v>1050.666666666667</v>
      </c>
      <c r="I21" s="265">
        <v>1070.1833333333338</v>
      </c>
      <c r="J21" s="265">
        <v>1087.2166666666669</v>
      </c>
      <c r="K21" s="263">
        <v>1053.1500000000001</v>
      </c>
      <c r="L21" s="263">
        <v>1016.6</v>
      </c>
      <c r="M21" s="263">
        <v>64.405690000000007</v>
      </c>
    </row>
    <row r="22" spans="1:13">
      <c r="A22" s="282">
        <v>13</v>
      </c>
      <c r="B22" s="263" t="s">
        <v>289</v>
      </c>
      <c r="C22" s="263">
        <v>1104.8499999999999</v>
      </c>
      <c r="D22" s="265">
        <v>1120.7666666666667</v>
      </c>
      <c r="E22" s="265">
        <v>1083.8833333333332</v>
      </c>
      <c r="F22" s="265">
        <v>1062.9166666666665</v>
      </c>
      <c r="G22" s="265">
        <v>1026.0333333333331</v>
      </c>
      <c r="H22" s="265">
        <v>1141.7333333333333</v>
      </c>
      <c r="I22" s="265">
        <v>1178.616666666667</v>
      </c>
      <c r="J22" s="265">
        <v>1199.5833333333335</v>
      </c>
      <c r="K22" s="263">
        <v>1157.6500000000001</v>
      </c>
      <c r="L22" s="263">
        <v>1099.8</v>
      </c>
      <c r="M22" s="263">
        <v>7.7916299999999996</v>
      </c>
    </row>
    <row r="23" spans="1:13">
      <c r="A23" s="282">
        <v>14</v>
      </c>
      <c r="B23" s="263" t="s">
        <v>41</v>
      </c>
      <c r="C23" s="263">
        <v>702.4</v>
      </c>
      <c r="D23" s="265">
        <v>706.9666666666667</v>
      </c>
      <c r="E23" s="265">
        <v>694.03333333333342</v>
      </c>
      <c r="F23" s="265">
        <v>685.66666666666674</v>
      </c>
      <c r="G23" s="265">
        <v>672.73333333333346</v>
      </c>
      <c r="H23" s="265">
        <v>715.33333333333337</v>
      </c>
      <c r="I23" s="265">
        <v>728.26666666666677</v>
      </c>
      <c r="J23" s="265">
        <v>736.63333333333333</v>
      </c>
      <c r="K23" s="263">
        <v>719.9</v>
      </c>
      <c r="L23" s="263">
        <v>698.6</v>
      </c>
      <c r="M23" s="263">
        <v>77.522260000000003</v>
      </c>
    </row>
    <row r="24" spans="1:13">
      <c r="A24" s="282">
        <v>15</v>
      </c>
      <c r="B24" s="263" t="s">
        <v>832</v>
      </c>
      <c r="C24" s="263">
        <v>961.25</v>
      </c>
      <c r="D24" s="265">
        <v>943.1</v>
      </c>
      <c r="E24" s="265">
        <v>914.85</v>
      </c>
      <c r="F24" s="265">
        <v>868.45</v>
      </c>
      <c r="G24" s="265">
        <v>840.2</v>
      </c>
      <c r="H24" s="265">
        <v>989.5</v>
      </c>
      <c r="I24" s="265">
        <v>1017.75</v>
      </c>
      <c r="J24" s="265">
        <v>1064.1500000000001</v>
      </c>
      <c r="K24" s="263">
        <v>971.35</v>
      </c>
      <c r="L24" s="263">
        <v>896.7</v>
      </c>
      <c r="M24" s="263">
        <v>24.09498</v>
      </c>
    </row>
    <row r="25" spans="1:13">
      <c r="A25" s="282">
        <v>16</v>
      </c>
      <c r="B25" s="263" t="s">
        <v>290</v>
      </c>
      <c r="C25" s="263">
        <v>908.4</v>
      </c>
      <c r="D25" s="265">
        <v>899.5</v>
      </c>
      <c r="E25" s="265">
        <v>879</v>
      </c>
      <c r="F25" s="265">
        <v>849.6</v>
      </c>
      <c r="G25" s="265">
        <v>829.1</v>
      </c>
      <c r="H25" s="265">
        <v>928.9</v>
      </c>
      <c r="I25" s="265">
        <v>949.4</v>
      </c>
      <c r="J25" s="265">
        <v>978.8</v>
      </c>
      <c r="K25" s="263">
        <v>920</v>
      </c>
      <c r="L25" s="263">
        <v>870.1</v>
      </c>
      <c r="M25" s="263">
        <v>12.198840000000001</v>
      </c>
    </row>
    <row r="26" spans="1:13">
      <c r="A26" s="282">
        <v>17</v>
      </c>
      <c r="B26" s="263" t="s">
        <v>223</v>
      </c>
      <c r="C26" s="263">
        <v>119.3</v>
      </c>
      <c r="D26" s="265">
        <v>119.38333333333333</v>
      </c>
      <c r="E26" s="265">
        <v>117.26666666666665</v>
      </c>
      <c r="F26" s="265">
        <v>115.23333333333332</v>
      </c>
      <c r="G26" s="265">
        <v>113.11666666666665</v>
      </c>
      <c r="H26" s="265">
        <v>121.41666666666666</v>
      </c>
      <c r="I26" s="265">
        <v>123.53333333333333</v>
      </c>
      <c r="J26" s="265">
        <v>125.56666666666666</v>
      </c>
      <c r="K26" s="263">
        <v>121.5</v>
      </c>
      <c r="L26" s="263">
        <v>117.35</v>
      </c>
      <c r="M26" s="263">
        <v>21.844090000000001</v>
      </c>
    </row>
    <row r="27" spans="1:13">
      <c r="A27" s="282">
        <v>18</v>
      </c>
      <c r="B27" s="263" t="s">
        <v>224</v>
      </c>
      <c r="C27" s="263">
        <v>201.25</v>
      </c>
      <c r="D27" s="265">
        <v>201.81666666666669</v>
      </c>
      <c r="E27" s="265">
        <v>198.68333333333339</v>
      </c>
      <c r="F27" s="265">
        <v>196.1166666666667</v>
      </c>
      <c r="G27" s="265">
        <v>192.98333333333341</v>
      </c>
      <c r="H27" s="265">
        <v>204.38333333333338</v>
      </c>
      <c r="I27" s="265">
        <v>207.51666666666665</v>
      </c>
      <c r="J27" s="265">
        <v>210.08333333333337</v>
      </c>
      <c r="K27" s="263">
        <v>204.95</v>
      </c>
      <c r="L27" s="263">
        <v>199.25</v>
      </c>
      <c r="M27" s="263">
        <v>9.4034399999999998</v>
      </c>
    </row>
    <row r="28" spans="1:13">
      <c r="A28" s="282">
        <v>19</v>
      </c>
      <c r="B28" s="263" t="s">
        <v>225</v>
      </c>
      <c r="C28" s="263">
        <v>1791.9</v>
      </c>
      <c r="D28" s="265">
        <v>1812.05</v>
      </c>
      <c r="E28" s="265">
        <v>1761.4499999999998</v>
      </c>
      <c r="F28" s="265">
        <v>1730.9999999999998</v>
      </c>
      <c r="G28" s="265">
        <v>1680.3999999999996</v>
      </c>
      <c r="H28" s="265">
        <v>1842.5</v>
      </c>
      <c r="I28" s="265">
        <v>1893.1</v>
      </c>
      <c r="J28" s="265">
        <v>1923.5500000000002</v>
      </c>
      <c r="K28" s="263">
        <v>1862.65</v>
      </c>
      <c r="L28" s="263">
        <v>1781.6</v>
      </c>
      <c r="M28" s="263">
        <v>1.74858</v>
      </c>
    </row>
    <row r="29" spans="1:13">
      <c r="A29" s="282">
        <v>20</v>
      </c>
      <c r="B29" s="263" t="s">
        <v>294</v>
      </c>
      <c r="C29" s="263">
        <v>964.95</v>
      </c>
      <c r="D29" s="265">
        <v>960.9666666666667</v>
      </c>
      <c r="E29" s="265">
        <v>951.98333333333335</v>
      </c>
      <c r="F29" s="265">
        <v>939.01666666666665</v>
      </c>
      <c r="G29" s="265">
        <v>930.0333333333333</v>
      </c>
      <c r="H29" s="265">
        <v>973.93333333333339</v>
      </c>
      <c r="I29" s="265">
        <v>982.91666666666674</v>
      </c>
      <c r="J29" s="265">
        <v>995.88333333333344</v>
      </c>
      <c r="K29" s="263">
        <v>969.95</v>
      </c>
      <c r="L29" s="263">
        <v>948</v>
      </c>
      <c r="M29" s="263">
        <v>3.7616299999999998</v>
      </c>
    </row>
    <row r="30" spans="1:13">
      <c r="A30" s="282">
        <v>21</v>
      </c>
      <c r="B30" s="263" t="s">
        <v>226</v>
      </c>
      <c r="C30" s="263">
        <v>2769.8</v>
      </c>
      <c r="D30" s="265">
        <v>2762.9333333333329</v>
      </c>
      <c r="E30" s="265">
        <v>2726.8666666666659</v>
      </c>
      <c r="F30" s="265">
        <v>2683.9333333333329</v>
      </c>
      <c r="G30" s="265">
        <v>2647.8666666666659</v>
      </c>
      <c r="H30" s="265">
        <v>2805.8666666666659</v>
      </c>
      <c r="I30" s="265">
        <v>2841.9333333333325</v>
      </c>
      <c r="J30" s="265">
        <v>2884.8666666666659</v>
      </c>
      <c r="K30" s="263">
        <v>2799</v>
      </c>
      <c r="L30" s="263">
        <v>2720</v>
      </c>
      <c r="M30" s="263">
        <v>1.54715</v>
      </c>
    </row>
    <row r="31" spans="1:13">
      <c r="A31" s="282">
        <v>22</v>
      </c>
      <c r="B31" s="263" t="s">
        <v>44</v>
      </c>
      <c r="C31" s="263">
        <v>853.8</v>
      </c>
      <c r="D31" s="265">
        <v>857.79999999999984</v>
      </c>
      <c r="E31" s="265">
        <v>846.79999999999973</v>
      </c>
      <c r="F31" s="265">
        <v>839.79999999999984</v>
      </c>
      <c r="G31" s="265">
        <v>828.79999999999973</v>
      </c>
      <c r="H31" s="265">
        <v>864.79999999999973</v>
      </c>
      <c r="I31" s="265">
        <v>875.8</v>
      </c>
      <c r="J31" s="265">
        <v>882.79999999999973</v>
      </c>
      <c r="K31" s="263">
        <v>868.8</v>
      </c>
      <c r="L31" s="263">
        <v>850.8</v>
      </c>
      <c r="M31" s="263">
        <v>5.05443</v>
      </c>
    </row>
    <row r="32" spans="1:13">
      <c r="A32" s="282">
        <v>23</v>
      </c>
      <c r="B32" s="263" t="s">
        <v>45</v>
      </c>
      <c r="C32" s="263">
        <v>308.85000000000002</v>
      </c>
      <c r="D32" s="265">
        <v>306.26666666666665</v>
      </c>
      <c r="E32" s="265">
        <v>301.58333333333331</v>
      </c>
      <c r="F32" s="265">
        <v>294.31666666666666</v>
      </c>
      <c r="G32" s="265">
        <v>289.63333333333333</v>
      </c>
      <c r="H32" s="265">
        <v>313.5333333333333</v>
      </c>
      <c r="I32" s="265">
        <v>318.2166666666667</v>
      </c>
      <c r="J32" s="265">
        <v>325.48333333333329</v>
      </c>
      <c r="K32" s="263">
        <v>310.95</v>
      </c>
      <c r="L32" s="263">
        <v>299</v>
      </c>
      <c r="M32" s="263">
        <v>77.212010000000006</v>
      </c>
    </row>
    <row r="33" spans="1:13">
      <c r="A33" s="282">
        <v>24</v>
      </c>
      <c r="B33" s="263" t="s">
        <v>46</v>
      </c>
      <c r="C33" s="263">
        <v>2902.65</v>
      </c>
      <c r="D33" s="265">
        <v>2904.2166666666672</v>
      </c>
      <c r="E33" s="265">
        <v>2880.4833333333345</v>
      </c>
      <c r="F33" s="265">
        <v>2858.3166666666675</v>
      </c>
      <c r="G33" s="265">
        <v>2834.5833333333348</v>
      </c>
      <c r="H33" s="265">
        <v>2926.3833333333341</v>
      </c>
      <c r="I33" s="265">
        <v>2950.1166666666668</v>
      </c>
      <c r="J33" s="265">
        <v>2972.2833333333338</v>
      </c>
      <c r="K33" s="263">
        <v>2927.95</v>
      </c>
      <c r="L33" s="263">
        <v>2882.05</v>
      </c>
      <c r="M33" s="263">
        <v>6.6517299999999997</v>
      </c>
    </row>
    <row r="34" spans="1:13">
      <c r="A34" s="282">
        <v>25</v>
      </c>
      <c r="B34" s="263" t="s">
        <v>47</v>
      </c>
      <c r="C34" s="263">
        <v>223.7</v>
      </c>
      <c r="D34" s="265">
        <v>223.98333333333335</v>
      </c>
      <c r="E34" s="265">
        <v>220.4666666666667</v>
      </c>
      <c r="F34" s="265">
        <v>217.23333333333335</v>
      </c>
      <c r="G34" s="265">
        <v>213.7166666666667</v>
      </c>
      <c r="H34" s="265">
        <v>227.2166666666667</v>
      </c>
      <c r="I34" s="265">
        <v>230.73333333333335</v>
      </c>
      <c r="J34" s="265">
        <v>233.9666666666667</v>
      </c>
      <c r="K34" s="263">
        <v>227.5</v>
      </c>
      <c r="L34" s="263">
        <v>220.75</v>
      </c>
      <c r="M34" s="263">
        <v>30.380510000000001</v>
      </c>
    </row>
    <row r="35" spans="1:13">
      <c r="A35" s="282">
        <v>26</v>
      </c>
      <c r="B35" s="263" t="s">
        <v>48</v>
      </c>
      <c r="C35" s="263">
        <v>113.5</v>
      </c>
      <c r="D35" s="265">
        <v>114.03333333333335</v>
      </c>
      <c r="E35" s="265">
        <v>112.06666666666669</v>
      </c>
      <c r="F35" s="265">
        <v>110.63333333333334</v>
      </c>
      <c r="G35" s="265">
        <v>108.66666666666669</v>
      </c>
      <c r="H35" s="265">
        <v>115.4666666666667</v>
      </c>
      <c r="I35" s="265">
        <v>117.43333333333337</v>
      </c>
      <c r="J35" s="265">
        <v>118.8666666666667</v>
      </c>
      <c r="K35" s="263">
        <v>116</v>
      </c>
      <c r="L35" s="263">
        <v>112.6</v>
      </c>
      <c r="M35" s="263">
        <v>164.83456000000001</v>
      </c>
    </row>
    <row r="36" spans="1:13">
      <c r="A36" s="282">
        <v>27</v>
      </c>
      <c r="B36" s="263" t="s">
        <v>50</v>
      </c>
      <c r="C36" s="263">
        <v>2537.4</v>
      </c>
      <c r="D36" s="265">
        <v>2550.4500000000003</v>
      </c>
      <c r="E36" s="265">
        <v>2517.9500000000007</v>
      </c>
      <c r="F36" s="265">
        <v>2498.5000000000005</v>
      </c>
      <c r="G36" s="265">
        <v>2466.0000000000009</v>
      </c>
      <c r="H36" s="265">
        <v>2569.9000000000005</v>
      </c>
      <c r="I36" s="265">
        <v>2602.3999999999996</v>
      </c>
      <c r="J36" s="265">
        <v>2621.8500000000004</v>
      </c>
      <c r="K36" s="263">
        <v>2582.9499999999998</v>
      </c>
      <c r="L36" s="263">
        <v>2531</v>
      </c>
      <c r="M36" s="263">
        <v>16.160440000000001</v>
      </c>
    </row>
    <row r="37" spans="1:13">
      <c r="A37" s="282">
        <v>28</v>
      </c>
      <c r="B37" s="263" t="s">
        <v>52</v>
      </c>
      <c r="C37" s="263">
        <v>881.3</v>
      </c>
      <c r="D37" s="265">
        <v>877.25</v>
      </c>
      <c r="E37" s="265">
        <v>869.5</v>
      </c>
      <c r="F37" s="265">
        <v>857.7</v>
      </c>
      <c r="G37" s="265">
        <v>849.95</v>
      </c>
      <c r="H37" s="265">
        <v>889.05</v>
      </c>
      <c r="I37" s="265">
        <v>896.8</v>
      </c>
      <c r="J37" s="265">
        <v>908.59999999999991</v>
      </c>
      <c r="K37" s="263">
        <v>885</v>
      </c>
      <c r="L37" s="263">
        <v>865.45</v>
      </c>
      <c r="M37" s="263">
        <v>14.935739999999999</v>
      </c>
    </row>
    <row r="38" spans="1:13">
      <c r="A38" s="282">
        <v>29</v>
      </c>
      <c r="B38" s="263" t="s">
        <v>227</v>
      </c>
      <c r="C38" s="263">
        <v>2859.05</v>
      </c>
      <c r="D38" s="265">
        <v>2859.6833333333329</v>
      </c>
      <c r="E38" s="265">
        <v>2829.3666666666659</v>
      </c>
      <c r="F38" s="265">
        <v>2799.6833333333329</v>
      </c>
      <c r="G38" s="265">
        <v>2769.3666666666659</v>
      </c>
      <c r="H38" s="265">
        <v>2889.3666666666659</v>
      </c>
      <c r="I38" s="265">
        <v>2919.6833333333325</v>
      </c>
      <c r="J38" s="265">
        <v>2949.3666666666659</v>
      </c>
      <c r="K38" s="263">
        <v>2890</v>
      </c>
      <c r="L38" s="263">
        <v>2830</v>
      </c>
      <c r="M38" s="263">
        <v>4.3304400000000003</v>
      </c>
    </row>
    <row r="39" spans="1:13">
      <c r="A39" s="282">
        <v>30</v>
      </c>
      <c r="B39" s="263" t="s">
        <v>54</v>
      </c>
      <c r="C39" s="263">
        <v>697.45</v>
      </c>
      <c r="D39" s="265">
        <v>697.69999999999993</v>
      </c>
      <c r="E39" s="265">
        <v>691.84999999999991</v>
      </c>
      <c r="F39" s="265">
        <v>686.25</v>
      </c>
      <c r="G39" s="265">
        <v>680.4</v>
      </c>
      <c r="H39" s="265">
        <v>703.29999999999984</v>
      </c>
      <c r="I39" s="265">
        <v>709.15</v>
      </c>
      <c r="J39" s="265">
        <v>714.74999999999977</v>
      </c>
      <c r="K39" s="263">
        <v>703.55</v>
      </c>
      <c r="L39" s="263">
        <v>692.1</v>
      </c>
      <c r="M39" s="263">
        <v>149.24619999999999</v>
      </c>
    </row>
    <row r="40" spans="1:13">
      <c r="A40" s="282">
        <v>31</v>
      </c>
      <c r="B40" s="263" t="s">
        <v>55</v>
      </c>
      <c r="C40" s="263">
        <v>3670.6</v>
      </c>
      <c r="D40" s="265">
        <v>3655.4166666666665</v>
      </c>
      <c r="E40" s="265">
        <v>3627.2333333333331</v>
      </c>
      <c r="F40" s="265">
        <v>3583.8666666666668</v>
      </c>
      <c r="G40" s="265">
        <v>3555.6833333333334</v>
      </c>
      <c r="H40" s="265">
        <v>3698.7833333333328</v>
      </c>
      <c r="I40" s="265">
        <v>3726.9666666666662</v>
      </c>
      <c r="J40" s="265">
        <v>3770.3333333333326</v>
      </c>
      <c r="K40" s="263">
        <v>3683.6</v>
      </c>
      <c r="L40" s="263">
        <v>3612.05</v>
      </c>
      <c r="M40" s="263">
        <v>6.9464499999999996</v>
      </c>
    </row>
    <row r="41" spans="1:13">
      <c r="A41" s="282">
        <v>32</v>
      </c>
      <c r="B41" s="263" t="s">
        <v>58</v>
      </c>
      <c r="C41" s="263">
        <v>5149.8500000000004</v>
      </c>
      <c r="D41" s="265">
        <v>5163.8666666666677</v>
      </c>
      <c r="E41" s="265">
        <v>5108.9333333333352</v>
      </c>
      <c r="F41" s="265">
        <v>5068.0166666666673</v>
      </c>
      <c r="G41" s="265">
        <v>5013.0833333333348</v>
      </c>
      <c r="H41" s="265">
        <v>5204.7833333333356</v>
      </c>
      <c r="I41" s="265">
        <v>5259.7166666666681</v>
      </c>
      <c r="J41" s="265">
        <v>5300.6333333333359</v>
      </c>
      <c r="K41" s="263">
        <v>5218.8</v>
      </c>
      <c r="L41" s="263">
        <v>5122.95</v>
      </c>
      <c r="M41" s="263">
        <v>18.45975</v>
      </c>
    </row>
    <row r="42" spans="1:13">
      <c r="A42" s="282">
        <v>33</v>
      </c>
      <c r="B42" s="263" t="s">
        <v>57</v>
      </c>
      <c r="C42" s="263">
        <v>9668.6</v>
      </c>
      <c r="D42" s="265">
        <v>9611.4</v>
      </c>
      <c r="E42" s="265">
        <v>9507.1999999999989</v>
      </c>
      <c r="F42" s="265">
        <v>9345.7999999999993</v>
      </c>
      <c r="G42" s="265">
        <v>9241.5999999999985</v>
      </c>
      <c r="H42" s="265">
        <v>9772.7999999999993</v>
      </c>
      <c r="I42" s="265">
        <v>9877</v>
      </c>
      <c r="J42" s="265">
        <v>10038.4</v>
      </c>
      <c r="K42" s="263">
        <v>9715.6</v>
      </c>
      <c r="L42" s="263">
        <v>9450</v>
      </c>
      <c r="M42" s="263">
        <v>4.2413999999999996</v>
      </c>
    </row>
    <row r="43" spans="1:13">
      <c r="A43" s="282">
        <v>34</v>
      </c>
      <c r="B43" s="263" t="s">
        <v>228</v>
      </c>
      <c r="C43" s="263">
        <v>3293.05</v>
      </c>
      <c r="D43" s="265">
        <v>3266.3833333333337</v>
      </c>
      <c r="E43" s="265">
        <v>3223.8666666666672</v>
      </c>
      <c r="F43" s="265">
        <v>3154.6833333333334</v>
      </c>
      <c r="G43" s="265">
        <v>3112.166666666667</v>
      </c>
      <c r="H43" s="265">
        <v>3335.5666666666675</v>
      </c>
      <c r="I43" s="265">
        <v>3378.0833333333339</v>
      </c>
      <c r="J43" s="265">
        <v>3447.2666666666678</v>
      </c>
      <c r="K43" s="263">
        <v>3308.9</v>
      </c>
      <c r="L43" s="263">
        <v>3197.2</v>
      </c>
      <c r="M43" s="263">
        <v>0.57509999999999994</v>
      </c>
    </row>
    <row r="44" spans="1:13">
      <c r="A44" s="282">
        <v>35</v>
      </c>
      <c r="B44" s="263" t="s">
        <v>59</v>
      </c>
      <c r="C44" s="263">
        <v>1688.5</v>
      </c>
      <c r="D44" s="265">
        <v>1678.5</v>
      </c>
      <c r="E44" s="265">
        <v>1653</v>
      </c>
      <c r="F44" s="265">
        <v>1617.5</v>
      </c>
      <c r="G44" s="265">
        <v>1592</v>
      </c>
      <c r="H44" s="265">
        <v>1714</v>
      </c>
      <c r="I44" s="265">
        <v>1739.5</v>
      </c>
      <c r="J44" s="265">
        <v>1775</v>
      </c>
      <c r="K44" s="263">
        <v>1704</v>
      </c>
      <c r="L44" s="263">
        <v>1643</v>
      </c>
      <c r="M44" s="263">
        <v>8.4415800000000001</v>
      </c>
    </row>
    <row r="45" spans="1:13">
      <c r="A45" s="282">
        <v>36</v>
      </c>
      <c r="B45" s="263" t="s">
        <v>229</v>
      </c>
      <c r="C45" s="263">
        <v>338.9</v>
      </c>
      <c r="D45" s="265">
        <v>339.13333333333333</v>
      </c>
      <c r="E45" s="265">
        <v>334.76666666666665</v>
      </c>
      <c r="F45" s="265">
        <v>330.63333333333333</v>
      </c>
      <c r="G45" s="265">
        <v>326.26666666666665</v>
      </c>
      <c r="H45" s="265">
        <v>343.26666666666665</v>
      </c>
      <c r="I45" s="265">
        <v>347.63333333333333</v>
      </c>
      <c r="J45" s="265">
        <v>351.76666666666665</v>
      </c>
      <c r="K45" s="263">
        <v>343.5</v>
      </c>
      <c r="L45" s="263">
        <v>335</v>
      </c>
      <c r="M45" s="263">
        <v>59.601970000000001</v>
      </c>
    </row>
    <row r="46" spans="1:13">
      <c r="A46" s="282">
        <v>37</v>
      </c>
      <c r="B46" s="263" t="s">
        <v>60</v>
      </c>
      <c r="C46" s="263">
        <v>74.099999999999994</v>
      </c>
      <c r="D46" s="265">
        <v>73.75</v>
      </c>
      <c r="E46" s="265">
        <v>72.05</v>
      </c>
      <c r="F46" s="265">
        <v>70</v>
      </c>
      <c r="G46" s="265">
        <v>68.3</v>
      </c>
      <c r="H46" s="265">
        <v>75.8</v>
      </c>
      <c r="I46" s="265">
        <v>77.499999999999986</v>
      </c>
      <c r="J46" s="265">
        <v>79.55</v>
      </c>
      <c r="K46" s="263">
        <v>75.45</v>
      </c>
      <c r="L46" s="263">
        <v>71.7</v>
      </c>
      <c r="M46" s="263">
        <v>542.65323999999998</v>
      </c>
    </row>
    <row r="47" spans="1:13">
      <c r="A47" s="282">
        <v>38</v>
      </c>
      <c r="B47" s="263" t="s">
        <v>61</v>
      </c>
      <c r="C47" s="263">
        <v>67.849999999999994</v>
      </c>
      <c r="D47" s="265">
        <v>68.599999999999994</v>
      </c>
      <c r="E47" s="265">
        <v>66.599999999999994</v>
      </c>
      <c r="F47" s="265">
        <v>65.349999999999994</v>
      </c>
      <c r="G47" s="265">
        <v>63.349999999999994</v>
      </c>
      <c r="H47" s="265">
        <v>69.849999999999994</v>
      </c>
      <c r="I47" s="265">
        <v>71.849999999999994</v>
      </c>
      <c r="J47" s="265">
        <v>73.099999999999994</v>
      </c>
      <c r="K47" s="263">
        <v>70.599999999999994</v>
      </c>
      <c r="L47" s="263">
        <v>67.349999999999994</v>
      </c>
      <c r="M47" s="263">
        <v>49.065440000000002</v>
      </c>
    </row>
    <row r="48" spans="1:13">
      <c r="A48" s="282">
        <v>39</v>
      </c>
      <c r="B48" s="263" t="s">
        <v>62</v>
      </c>
      <c r="C48" s="263">
        <v>1406.2</v>
      </c>
      <c r="D48" s="265">
        <v>1407.7333333333333</v>
      </c>
      <c r="E48" s="265">
        <v>1396.4666666666667</v>
      </c>
      <c r="F48" s="265">
        <v>1386.7333333333333</v>
      </c>
      <c r="G48" s="265">
        <v>1375.4666666666667</v>
      </c>
      <c r="H48" s="265">
        <v>1417.4666666666667</v>
      </c>
      <c r="I48" s="265">
        <v>1428.7333333333336</v>
      </c>
      <c r="J48" s="265">
        <v>1438.4666666666667</v>
      </c>
      <c r="K48" s="263">
        <v>1419</v>
      </c>
      <c r="L48" s="263">
        <v>1398</v>
      </c>
      <c r="M48" s="263">
        <v>4.3591699999999998</v>
      </c>
    </row>
    <row r="49" spans="1:13">
      <c r="A49" s="282">
        <v>40</v>
      </c>
      <c r="B49" s="263" t="s">
        <v>65</v>
      </c>
      <c r="C49" s="263">
        <v>765</v>
      </c>
      <c r="D49" s="265">
        <v>766.05000000000007</v>
      </c>
      <c r="E49" s="265">
        <v>759.10000000000014</v>
      </c>
      <c r="F49" s="265">
        <v>753.2</v>
      </c>
      <c r="G49" s="265">
        <v>746.25000000000011</v>
      </c>
      <c r="H49" s="265">
        <v>771.95000000000016</v>
      </c>
      <c r="I49" s="265">
        <v>778.9000000000002</v>
      </c>
      <c r="J49" s="265">
        <v>784.80000000000018</v>
      </c>
      <c r="K49" s="263">
        <v>773</v>
      </c>
      <c r="L49" s="263">
        <v>760.15</v>
      </c>
      <c r="M49" s="263">
        <v>8.9739900000000006</v>
      </c>
    </row>
    <row r="50" spans="1:13">
      <c r="A50" s="282">
        <v>41</v>
      </c>
      <c r="B50" s="263" t="s">
        <v>64</v>
      </c>
      <c r="C50" s="263">
        <v>125.1</v>
      </c>
      <c r="D50" s="265">
        <v>125.53333333333335</v>
      </c>
      <c r="E50" s="265">
        <v>124.06666666666669</v>
      </c>
      <c r="F50" s="265">
        <v>123.03333333333335</v>
      </c>
      <c r="G50" s="265">
        <v>121.56666666666669</v>
      </c>
      <c r="H50" s="265">
        <v>126.56666666666669</v>
      </c>
      <c r="I50" s="265">
        <v>128.03333333333336</v>
      </c>
      <c r="J50" s="265">
        <v>129.06666666666669</v>
      </c>
      <c r="K50" s="263">
        <v>127</v>
      </c>
      <c r="L50" s="263">
        <v>124.5</v>
      </c>
      <c r="M50" s="263">
        <v>80.448400000000007</v>
      </c>
    </row>
    <row r="51" spans="1:13">
      <c r="A51" s="282">
        <v>42</v>
      </c>
      <c r="B51" s="263" t="s">
        <v>66</v>
      </c>
      <c r="C51" s="263">
        <v>595.95000000000005</v>
      </c>
      <c r="D51" s="265">
        <v>594.06666666666672</v>
      </c>
      <c r="E51" s="265">
        <v>590.38333333333344</v>
      </c>
      <c r="F51" s="265">
        <v>584.81666666666672</v>
      </c>
      <c r="G51" s="265">
        <v>581.13333333333344</v>
      </c>
      <c r="H51" s="265">
        <v>599.63333333333344</v>
      </c>
      <c r="I51" s="265">
        <v>603.31666666666661</v>
      </c>
      <c r="J51" s="265">
        <v>608.88333333333344</v>
      </c>
      <c r="K51" s="263">
        <v>597.75</v>
      </c>
      <c r="L51" s="263">
        <v>588.5</v>
      </c>
      <c r="M51" s="263">
        <v>8.4616900000000008</v>
      </c>
    </row>
    <row r="52" spans="1:13">
      <c r="A52" s="282">
        <v>43</v>
      </c>
      <c r="B52" s="263" t="s">
        <v>69</v>
      </c>
      <c r="C52" s="263">
        <v>48.75</v>
      </c>
      <c r="D52" s="265">
        <v>48.966666666666669</v>
      </c>
      <c r="E52" s="265">
        <v>48.183333333333337</v>
      </c>
      <c r="F52" s="265">
        <v>47.616666666666667</v>
      </c>
      <c r="G52" s="265">
        <v>46.833333333333336</v>
      </c>
      <c r="H52" s="265">
        <v>49.533333333333339</v>
      </c>
      <c r="I52" s="265">
        <v>50.31666666666667</v>
      </c>
      <c r="J52" s="265">
        <v>50.88333333333334</v>
      </c>
      <c r="K52" s="263">
        <v>49.75</v>
      </c>
      <c r="L52" s="263">
        <v>48.4</v>
      </c>
      <c r="M52" s="263">
        <v>284.83055000000002</v>
      </c>
    </row>
    <row r="53" spans="1:13">
      <c r="A53" s="282">
        <v>44</v>
      </c>
      <c r="B53" s="263" t="s">
        <v>73</v>
      </c>
      <c r="C53" s="263">
        <v>427.95</v>
      </c>
      <c r="D53" s="265">
        <v>428.2</v>
      </c>
      <c r="E53" s="265">
        <v>425.25</v>
      </c>
      <c r="F53" s="265">
        <v>422.55</v>
      </c>
      <c r="G53" s="265">
        <v>419.6</v>
      </c>
      <c r="H53" s="265">
        <v>430.9</v>
      </c>
      <c r="I53" s="265">
        <v>433.84999999999991</v>
      </c>
      <c r="J53" s="265">
        <v>436.54999999999995</v>
      </c>
      <c r="K53" s="263">
        <v>431.15</v>
      </c>
      <c r="L53" s="263">
        <v>425.5</v>
      </c>
      <c r="M53" s="263">
        <v>50.093350000000001</v>
      </c>
    </row>
    <row r="54" spans="1:13">
      <c r="A54" s="282">
        <v>45</v>
      </c>
      <c r="B54" s="263" t="s">
        <v>68</v>
      </c>
      <c r="C54" s="263">
        <v>517.29999999999995</v>
      </c>
      <c r="D54" s="265">
        <v>519.81666666666661</v>
      </c>
      <c r="E54" s="265">
        <v>513.73333333333323</v>
      </c>
      <c r="F54" s="265">
        <v>510.16666666666663</v>
      </c>
      <c r="G54" s="265">
        <v>504.08333333333326</v>
      </c>
      <c r="H54" s="265">
        <v>523.38333333333321</v>
      </c>
      <c r="I54" s="265">
        <v>529.4666666666667</v>
      </c>
      <c r="J54" s="265">
        <v>533.03333333333319</v>
      </c>
      <c r="K54" s="263">
        <v>525.9</v>
      </c>
      <c r="L54" s="263">
        <v>516.25</v>
      </c>
      <c r="M54" s="263">
        <v>75.703869999999995</v>
      </c>
    </row>
    <row r="55" spans="1:13">
      <c r="A55" s="282">
        <v>46</v>
      </c>
      <c r="B55" s="263" t="s">
        <v>70</v>
      </c>
      <c r="C55" s="263">
        <v>408.9</v>
      </c>
      <c r="D55" s="265">
        <v>409.36666666666662</v>
      </c>
      <c r="E55" s="265">
        <v>405.33333333333326</v>
      </c>
      <c r="F55" s="265">
        <v>401.76666666666665</v>
      </c>
      <c r="G55" s="265">
        <v>397.73333333333329</v>
      </c>
      <c r="H55" s="265">
        <v>412.93333333333322</v>
      </c>
      <c r="I55" s="265">
        <v>416.96666666666664</v>
      </c>
      <c r="J55" s="265">
        <v>420.53333333333319</v>
      </c>
      <c r="K55" s="263">
        <v>413.4</v>
      </c>
      <c r="L55" s="263">
        <v>405.8</v>
      </c>
      <c r="M55" s="263">
        <v>52.284089999999999</v>
      </c>
    </row>
    <row r="56" spans="1:13">
      <c r="A56" s="282">
        <v>47</v>
      </c>
      <c r="B56" s="263" t="s">
        <v>230</v>
      </c>
      <c r="C56" s="263">
        <v>1110.4000000000001</v>
      </c>
      <c r="D56" s="265">
        <v>1118.4666666666667</v>
      </c>
      <c r="E56" s="265">
        <v>1096.9333333333334</v>
      </c>
      <c r="F56" s="265">
        <v>1083.4666666666667</v>
      </c>
      <c r="G56" s="265">
        <v>1061.9333333333334</v>
      </c>
      <c r="H56" s="265">
        <v>1131.9333333333334</v>
      </c>
      <c r="I56" s="265">
        <v>1153.4666666666667</v>
      </c>
      <c r="J56" s="265">
        <v>1166.9333333333334</v>
      </c>
      <c r="K56" s="263">
        <v>1140</v>
      </c>
      <c r="L56" s="263">
        <v>1105</v>
      </c>
      <c r="M56" s="263">
        <v>0.61526000000000003</v>
      </c>
    </row>
    <row r="57" spans="1:13">
      <c r="A57" s="282">
        <v>48</v>
      </c>
      <c r="B57" s="263" t="s">
        <v>71</v>
      </c>
      <c r="C57" s="263">
        <v>14088.4</v>
      </c>
      <c r="D57" s="265">
        <v>14155.800000000001</v>
      </c>
      <c r="E57" s="265">
        <v>13962.600000000002</v>
      </c>
      <c r="F57" s="265">
        <v>13836.800000000001</v>
      </c>
      <c r="G57" s="265">
        <v>13643.600000000002</v>
      </c>
      <c r="H57" s="265">
        <v>14281.600000000002</v>
      </c>
      <c r="I57" s="265">
        <v>14474.800000000003</v>
      </c>
      <c r="J57" s="265">
        <v>14600.600000000002</v>
      </c>
      <c r="K57" s="263">
        <v>14349</v>
      </c>
      <c r="L57" s="263">
        <v>14030</v>
      </c>
      <c r="M57" s="263">
        <v>0.21984999999999999</v>
      </c>
    </row>
    <row r="58" spans="1:13">
      <c r="A58" s="282">
        <v>49</v>
      </c>
      <c r="B58" s="263" t="s">
        <v>74</v>
      </c>
      <c r="C58" s="263">
        <v>3625.05</v>
      </c>
      <c r="D58" s="265">
        <v>3624.1833333333329</v>
      </c>
      <c r="E58" s="265">
        <v>3593.3666666666659</v>
      </c>
      <c r="F58" s="265">
        <v>3561.6833333333329</v>
      </c>
      <c r="G58" s="265">
        <v>3530.8666666666659</v>
      </c>
      <c r="H58" s="265">
        <v>3655.8666666666659</v>
      </c>
      <c r="I58" s="265">
        <v>3686.6833333333325</v>
      </c>
      <c r="J58" s="265">
        <v>3718.3666666666659</v>
      </c>
      <c r="K58" s="263">
        <v>3655</v>
      </c>
      <c r="L58" s="263">
        <v>3592.5</v>
      </c>
      <c r="M58" s="263">
        <v>4.4158299999999997</v>
      </c>
    </row>
    <row r="59" spans="1:13">
      <c r="A59" s="282">
        <v>50</v>
      </c>
      <c r="B59" s="263" t="s">
        <v>80</v>
      </c>
      <c r="C59" s="263">
        <v>593.54999999999995</v>
      </c>
      <c r="D59" s="265">
        <v>595.05000000000007</v>
      </c>
      <c r="E59" s="265">
        <v>588.50000000000011</v>
      </c>
      <c r="F59" s="265">
        <v>583.45000000000005</v>
      </c>
      <c r="G59" s="265">
        <v>576.90000000000009</v>
      </c>
      <c r="H59" s="265">
        <v>600.10000000000014</v>
      </c>
      <c r="I59" s="265">
        <v>606.65000000000009</v>
      </c>
      <c r="J59" s="265">
        <v>611.70000000000016</v>
      </c>
      <c r="K59" s="263">
        <v>601.6</v>
      </c>
      <c r="L59" s="263">
        <v>590</v>
      </c>
      <c r="M59" s="263">
        <v>1.81992</v>
      </c>
    </row>
    <row r="60" spans="1:13">
      <c r="A60" s="282">
        <v>51</v>
      </c>
      <c r="B60" s="263" t="s">
        <v>75</v>
      </c>
      <c r="C60" s="263">
        <v>440.9</v>
      </c>
      <c r="D60" s="265">
        <v>440.31666666666661</v>
      </c>
      <c r="E60" s="265">
        <v>433.43333333333322</v>
      </c>
      <c r="F60" s="265">
        <v>425.96666666666664</v>
      </c>
      <c r="G60" s="265">
        <v>419.08333333333326</v>
      </c>
      <c r="H60" s="265">
        <v>447.78333333333319</v>
      </c>
      <c r="I60" s="265">
        <v>454.66666666666663</v>
      </c>
      <c r="J60" s="265">
        <v>462.13333333333316</v>
      </c>
      <c r="K60" s="263">
        <v>447.2</v>
      </c>
      <c r="L60" s="263">
        <v>432.85</v>
      </c>
      <c r="M60" s="263">
        <v>27.323979999999999</v>
      </c>
    </row>
    <row r="61" spans="1:13">
      <c r="A61" s="282">
        <v>52</v>
      </c>
      <c r="B61" s="263" t="s">
        <v>76</v>
      </c>
      <c r="C61" s="263">
        <v>152.19999999999999</v>
      </c>
      <c r="D61" s="265">
        <v>151.01666666666668</v>
      </c>
      <c r="E61" s="265">
        <v>146.63333333333335</v>
      </c>
      <c r="F61" s="265">
        <v>141.06666666666666</v>
      </c>
      <c r="G61" s="265">
        <v>136.68333333333334</v>
      </c>
      <c r="H61" s="265">
        <v>156.58333333333337</v>
      </c>
      <c r="I61" s="265">
        <v>160.9666666666667</v>
      </c>
      <c r="J61" s="265">
        <v>166.53333333333339</v>
      </c>
      <c r="K61" s="263">
        <v>155.4</v>
      </c>
      <c r="L61" s="263">
        <v>145.44999999999999</v>
      </c>
      <c r="M61" s="263">
        <v>250.75041999999999</v>
      </c>
    </row>
    <row r="62" spans="1:13">
      <c r="A62" s="282">
        <v>53</v>
      </c>
      <c r="B62" s="263" t="s">
        <v>77</v>
      </c>
      <c r="C62" s="263">
        <v>125.3</v>
      </c>
      <c r="D62" s="265">
        <v>124.51666666666667</v>
      </c>
      <c r="E62" s="265">
        <v>123.03333333333333</v>
      </c>
      <c r="F62" s="265">
        <v>120.76666666666667</v>
      </c>
      <c r="G62" s="265">
        <v>119.28333333333333</v>
      </c>
      <c r="H62" s="265">
        <v>126.78333333333333</v>
      </c>
      <c r="I62" s="265">
        <v>128.26666666666665</v>
      </c>
      <c r="J62" s="265">
        <v>130.53333333333333</v>
      </c>
      <c r="K62" s="263">
        <v>126</v>
      </c>
      <c r="L62" s="263">
        <v>122.25</v>
      </c>
      <c r="M62" s="263">
        <v>8.0009800000000002</v>
      </c>
    </row>
    <row r="63" spans="1:13">
      <c r="A63" s="282">
        <v>54</v>
      </c>
      <c r="B63" s="263" t="s">
        <v>81</v>
      </c>
      <c r="C63" s="263">
        <v>558.79999999999995</v>
      </c>
      <c r="D63" s="265">
        <v>556.93333333333328</v>
      </c>
      <c r="E63" s="265">
        <v>548.86666666666656</v>
      </c>
      <c r="F63" s="265">
        <v>538.93333333333328</v>
      </c>
      <c r="G63" s="265">
        <v>530.86666666666656</v>
      </c>
      <c r="H63" s="265">
        <v>566.86666666666656</v>
      </c>
      <c r="I63" s="265">
        <v>574.93333333333339</v>
      </c>
      <c r="J63" s="265">
        <v>584.86666666666656</v>
      </c>
      <c r="K63" s="263">
        <v>565</v>
      </c>
      <c r="L63" s="263">
        <v>547</v>
      </c>
      <c r="M63" s="263">
        <v>27.66939</v>
      </c>
    </row>
    <row r="64" spans="1:13">
      <c r="A64" s="282">
        <v>55</v>
      </c>
      <c r="B64" s="263" t="s">
        <v>82</v>
      </c>
      <c r="C64" s="263">
        <v>815.1</v>
      </c>
      <c r="D64" s="265">
        <v>814.68333333333339</v>
      </c>
      <c r="E64" s="265">
        <v>805.41666666666674</v>
      </c>
      <c r="F64" s="265">
        <v>795.73333333333335</v>
      </c>
      <c r="G64" s="265">
        <v>786.4666666666667</v>
      </c>
      <c r="H64" s="265">
        <v>824.36666666666679</v>
      </c>
      <c r="I64" s="265">
        <v>833.63333333333344</v>
      </c>
      <c r="J64" s="265">
        <v>843.31666666666683</v>
      </c>
      <c r="K64" s="263">
        <v>823.95</v>
      </c>
      <c r="L64" s="263">
        <v>805</v>
      </c>
      <c r="M64" s="263">
        <v>30.754059999999999</v>
      </c>
    </row>
    <row r="65" spans="1:13">
      <c r="A65" s="282">
        <v>56</v>
      </c>
      <c r="B65" s="263" t="s">
        <v>231</v>
      </c>
      <c r="C65" s="263">
        <v>155.94999999999999</v>
      </c>
      <c r="D65" s="265">
        <v>156.86666666666667</v>
      </c>
      <c r="E65" s="265">
        <v>153.73333333333335</v>
      </c>
      <c r="F65" s="265">
        <v>151.51666666666668</v>
      </c>
      <c r="G65" s="265">
        <v>148.38333333333335</v>
      </c>
      <c r="H65" s="265">
        <v>159.08333333333334</v>
      </c>
      <c r="I65" s="265">
        <v>162.21666666666667</v>
      </c>
      <c r="J65" s="265">
        <v>164.43333333333334</v>
      </c>
      <c r="K65" s="263">
        <v>160</v>
      </c>
      <c r="L65" s="263">
        <v>154.65</v>
      </c>
      <c r="M65" s="263">
        <v>37.636479999999999</v>
      </c>
    </row>
    <row r="66" spans="1:13">
      <c r="A66" s="282">
        <v>57</v>
      </c>
      <c r="B66" s="263" t="s">
        <v>83</v>
      </c>
      <c r="C66" s="263">
        <v>130.35</v>
      </c>
      <c r="D66" s="265">
        <v>131.11666666666667</v>
      </c>
      <c r="E66" s="265">
        <v>129.23333333333335</v>
      </c>
      <c r="F66" s="265">
        <v>128.11666666666667</v>
      </c>
      <c r="G66" s="265">
        <v>126.23333333333335</v>
      </c>
      <c r="H66" s="265">
        <v>132.23333333333335</v>
      </c>
      <c r="I66" s="265">
        <v>134.11666666666667</v>
      </c>
      <c r="J66" s="265">
        <v>135.23333333333335</v>
      </c>
      <c r="K66" s="263">
        <v>133</v>
      </c>
      <c r="L66" s="263">
        <v>130</v>
      </c>
      <c r="M66" s="263">
        <v>149.0061</v>
      </c>
    </row>
    <row r="67" spans="1:13">
      <c r="A67" s="282">
        <v>58</v>
      </c>
      <c r="B67" s="263" t="s">
        <v>823</v>
      </c>
      <c r="C67" s="263">
        <v>2926.95</v>
      </c>
      <c r="D67" s="265">
        <v>2915.9833333333336</v>
      </c>
      <c r="E67" s="265">
        <v>2885.9666666666672</v>
      </c>
      <c r="F67" s="265">
        <v>2844.9833333333336</v>
      </c>
      <c r="G67" s="265">
        <v>2814.9666666666672</v>
      </c>
      <c r="H67" s="265">
        <v>2956.9666666666672</v>
      </c>
      <c r="I67" s="265">
        <v>2986.9833333333336</v>
      </c>
      <c r="J67" s="265">
        <v>3027.9666666666672</v>
      </c>
      <c r="K67" s="263">
        <v>2946</v>
      </c>
      <c r="L67" s="263">
        <v>2875</v>
      </c>
      <c r="M67" s="263">
        <v>3.37479</v>
      </c>
    </row>
    <row r="68" spans="1:13">
      <c r="A68" s="282">
        <v>59</v>
      </c>
      <c r="B68" s="263" t="s">
        <v>84</v>
      </c>
      <c r="C68" s="263">
        <v>1559.35</v>
      </c>
      <c r="D68" s="265">
        <v>1558.55</v>
      </c>
      <c r="E68" s="265">
        <v>1544.1</v>
      </c>
      <c r="F68" s="265">
        <v>1528.85</v>
      </c>
      <c r="G68" s="265">
        <v>1514.3999999999999</v>
      </c>
      <c r="H68" s="265">
        <v>1573.8</v>
      </c>
      <c r="I68" s="265">
        <v>1588.2500000000002</v>
      </c>
      <c r="J68" s="265">
        <v>1603.5</v>
      </c>
      <c r="K68" s="263">
        <v>1573</v>
      </c>
      <c r="L68" s="263">
        <v>1543.3</v>
      </c>
      <c r="M68" s="263">
        <v>4.5876000000000001</v>
      </c>
    </row>
    <row r="69" spans="1:13">
      <c r="A69" s="282">
        <v>60</v>
      </c>
      <c r="B69" s="263" t="s">
        <v>85</v>
      </c>
      <c r="C69" s="263">
        <v>598</v>
      </c>
      <c r="D69" s="265">
        <v>600.75</v>
      </c>
      <c r="E69" s="265">
        <v>586.15</v>
      </c>
      <c r="F69" s="265">
        <v>574.29999999999995</v>
      </c>
      <c r="G69" s="265">
        <v>559.69999999999993</v>
      </c>
      <c r="H69" s="265">
        <v>612.6</v>
      </c>
      <c r="I69" s="265">
        <v>627.19999999999993</v>
      </c>
      <c r="J69" s="265">
        <v>639.05000000000007</v>
      </c>
      <c r="K69" s="263">
        <v>615.35</v>
      </c>
      <c r="L69" s="263">
        <v>588.9</v>
      </c>
      <c r="M69" s="263">
        <v>37.869639999999997</v>
      </c>
    </row>
    <row r="70" spans="1:13">
      <c r="A70" s="282">
        <v>61</v>
      </c>
      <c r="B70" s="263" t="s">
        <v>232</v>
      </c>
      <c r="C70" s="263">
        <v>774.55</v>
      </c>
      <c r="D70" s="265">
        <v>768.51666666666677</v>
      </c>
      <c r="E70" s="265">
        <v>759.03333333333353</v>
      </c>
      <c r="F70" s="265">
        <v>743.51666666666677</v>
      </c>
      <c r="G70" s="265">
        <v>734.03333333333353</v>
      </c>
      <c r="H70" s="265">
        <v>784.03333333333353</v>
      </c>
      <c r="I70" s="265">
        <v>793.51666666666688</v>
      </c>
      <c r="J70" s="265">
        <v>809.03333333333353</v>
      </c>
      <c r="K70" s="263">
        <v>778</v>
      </c>
      <c r="L70" s="263">
        <v>753</v>
      </c>
      <c r="M70" s="263">
        <v>2.5598299999999998</v>
      </c>
    </row>
    <row r="71" spans="1:13">
      <c r="A71" s="282">
        <v>62</v>
      </c>
      <c r="B71" s="263" t="s">
        <v>233</v>
      </c>
      <c r="C71" s="263">
        <v>392.5</v>
      </c>
      <c r="D71" s="265">
        <v>390.2833333333333</v>
      </c>
      <c r="E71" s="265">
        <v>381.66666666666663</v>
      </c>
      <c r="F71" s="265">
        <v>370.83333333333331</v>
      </c>
      <c r="G71" s="265">
        <v>362.21666666666664</v>
      </c>
      <c r="H71" s="265">
        <v>401.11666666666662</v>
      </c>
      <c r="I71" s="265">
        <v>409.73333333333329</v>
      </c>
      <c r="J71" s="265">
        <v>420.56666666666661</v>
      </c>
      <c r="K71" s="263">
        <v>398.9</v>
      </c>
      <c r="L71" s="263">
        <v>379.45</v>
      </c>
      <c r="M71" s="263">
        <v>18.229289999999999</v>
      </c>
    </row>
    <row r="72" spans="1:13">
      <c r="A72" s="282">
        <v>63</v>
      </c>
      <c r="B72" s="263" t="s">
        <v>86</v>
      </c>
      <c r="C72" s="263">
        <v>919.65</v>
      </c>
      <c r="D72" s="265">
        <v>910.48333333333323</v>
      </c>
      <c r="E72" s="265">
        <v>895.96666666666647</v>
      </c>
      <c r="F72" s="265">
        <v>872.28333333333319</v>
      </c>
      <c r="G72" s="265">
        <v>857.76666666666642</v>
      </c>
      <c r="H72" s="265">
        <v>934.16666666666652</v>
      </c>
      <c r="I72" s="265">
        <v>948.68333333333317</v>
      </c>
      <c r="J72" s="265">
        <v>972.36666666666656</v>
      </c>
      <c r="K72" s="263">
        <v>925</v>
      </c>
      <c r="L72" s="263">
        <v>886.8</v>
      </c>
      <c r="M72" s="263">
        <v>14.194940000000001</v>
      </c>
    </row>
    <row r="73" spans="1:13">
      <c r="A73" s="282">
        <v>64</v>
      </c>
      <c r="B73" s="263" t="s">
        <v>92</v>
      </c>
      <c r="C73" s="263">
        <v>287.05</v>
      </c>
      <c r="D73" s="265">
        <v>283.15000000000003</v>
      </c>
      <c r="E73" s="265">
        <v>277.95000000000005</v>
      </c>
      <c r="F73" s="265">
        <v>268.85000000000002</v>
      </c>
      <c r="G73" s="265">
        <v>263.65000000000003</v>
      </c>
      <c r="H73" s="265">
        <v>292.25000000000006</v>
      </c>
      <c r="I73" s="265">
        <v>297.45</v>
      </c>
      <c r="J73" s="265">
        <v>306.55000000000007</v>
      </c>
      <c r="K73" s="263">
        <v>288.35000000000002</v>
      </c>
      <c r="L73" s="263">
        <v>274.05</v>
      </c>
      <c r="M73" s="263">
        <v>89.211309999999997</v>
      </c>
    </row>
    <row r="74" spans="1:13">
      <c r="A74" s="282">
        <v>65</v>
      </c>
      <c r="B74" s="263" t="s">
        <v>87</v>
      </c>
      <c r="C74" s="263">
        <v>540.5</v>
      </c>
      <c r="D74" s="265">
        <v>539.98333333333323</v>
      </c>
      <c r="E74" s="265">
        <v>537.16666666666652</v>
      </c>
      <c r="F74" s="265">
        <v>533.83333333333326</v>
      </c>
      <c r="G74" s="265">
        <v>531.01666666666654</v>
      </c>
      <c r="H74" s="265">
        <v>543.31666666666649</v>
      </c>
      <c r="I74" s="265">
        <v>546.13333333333333</v>
      </c>
      <c r="J74" s="265">
        <v>549.46666666666647</v>
      </c>
      <c r="K74" s="263">
        <v>542.79999999999995</v>
      </c>
      <c r="L74" s="263">
        <v>536.65</v>
      </c>
      <c r="M74" s="263">
        <v>15.609260000000001</v>
      </c>
    </row>
    <row r="75" spans="1:13">
      <c r="A75" s="282">
        <v>66</v>
      </c>
      <c r="B75" s="263" t="s">
        <v>234</v>
      </c>
      <c r="C75" s="263">
        <v>1589</v>
      </c>
      <c r="D75" s="265">
        <v>1579.0166666666667</v>
      </c>
      <c r="E75" s="265">
        <v>1557.9833333333333</v>
      </c>
      <c r="F75" s="265">
        <v>1526.9666666666667</v>
      </c>
      <c r="G75" s="265">
        <v>1505.9333333333334</v>
      </c>
      <c r="H75" s="265">
        <v>1610.0333333333333</v>
      </c>
      <c r="I75" s="265">
        <v>1631.0666666666666</v>
      </c>
      <c r="J75" s="265">
        <v>1662.0833333333333</v>
      </c>
      <c r="K75" s="263">
        <v>1600.05</v>
      </c>
      <c r="L75" s="263">
        <v>1548</v>
      </c>
      <c r="M75" s="263">
        <v>1.03169</v>
      </c>
    </row>
    <row r="76" spans="1:13">
      <c r="A76" s="282">
        <v>67</v>
      </c>
      <c r="B76" s="263" t="s">
        <v>834</v>
      </c>
      <c r="C76" s="263">
        <v>168.1</v>
      </c>
      <c r="D76" s="265">
        <v>173.88333333333333</v>
      </c>
      <c r="E76" s="265">
        <v>162.31666666666666</v>
      </c>
      <c r="F76" s="265">
        <v>156.53333333333333</v>
      </c>
      <c r="G76" s="265">
        <v>144.96666666666667</v>
      </c>
      <c r="H76" s="265">
        <v>179.66666666666666</v>
      </c>
      <c r="I76" s="265">
        <v>191.23333333333332</v>
      </c>
      <c r="J76" s="265">
        <v>197.01666666666665</v>
      </c>
      <c r="K76" s="263">
        <v>185.45</v>
      </c>
      <c r="L76" s="263">
        <v>168.1</v>
      </c>
      <c r="M76" s="263">
        <v>82.010379999999998</v>
      </c>
    </row>
    <row r="77" spans="1:13">
      <c r="A77" s="282">
        <v>68</v>
      </c>
      <c r="B77" s="263" t="s">
        <v>90</v>
      </c>
      <c r="C77" s="263">
        <v>3622.8</v>
      </c>
      <c r="D77" s="265">
        <v>3614.8166666666671</v>
      </c>
      <c r="E77" s="265">
        <v>3588.983333333334</v>
      </c>
      <c r="F77" s="265">
        <v>3555.166666666667</v>
      </c>
      <c r="G77" s="265">
        <v>3529.3333333333339</v>
      </c>
      <c r="H77" s="265">
        <v>3648.6333333333341</v>
      </c>
      <c r="I77" s="265">
        <v>3674.4666666666672</v>
      </c>
      <c r="J77" s="265">
        <v>3708.2833333333342</v>
      </c>
      <c r="K77" s="263">
        <v>3640.65</v>
      </c>
      <c r="L77" s="263">
        <v>3581</v>
      </c>
      <c r="M77" s="263">
        <v>8.8369900000000001</v>
      </c>
    </row>
    <row r="78" spans="1:13">
      <c r="A78" s="282">
        <v>69</v>
      </c>
      <c r="B78" s="263" t="s">
        <v>348</v>
      </c>
      <c r="C78" s="263">
        <v>2707.05</v>
      </c>
      <c r="D78" s="265">
        <v>2685.75</v>
      </c>
      <c r="E78" s="265">
        <v>2635.5</v>
      </c>
      <c r="F78" s="265">
        <v>2563.9499999999998</v>
      </c>
      <c r="G78" s="265">
        <v>2513.6999999999998</v>
      </c>
      <c r="H78" s="265">
        <v>2757.3</v>
      </c>
      <c r="I78" s="265">
        <v>2807.55</v>
      </c>
      <c r="J78" s="265">
        <v>2879.1000000000004</v>
      </c>
      <c r="K78" s="263">
        <v>2736</v>
      </c>
      <c r="L78" s="263">
        <v>2614.1999999999998</v>
      </c>
      <c r="M78" s="263">
        <v>5.1938800000000001</v>
      </c>
    </row>
    <row r="79" spans="1:13">
      <c r="A79" s="282">
        <v>70</v>
      </c>
      <c r="B79" s="263" t="s">
        <v>93</v>
      </c>
      <c r="C79" s="263">
        <v>4516</v>
      </c>
      <c r="D79" s="265">
        <v>4514.5666666666666</v>
      </c>
      <c r="E79" s="265">
        <v>4482.4333333333334</v>
      </c>
      <c r="F79" s="265">
        <v>4448.8666666666668</v>
      </c>
      <c r="G79" s="265">
        <v>4416.7333333333336</v>
      </c>
      <c r="H79" s="265">
        <v>4548.1333333333332</v>
      </c>
      <c r="I79" s="265">
        <v>4580.2666666666664</v>
      </c>
      <c r="J79" s="265">
        <v>4613.833333333333</v>
      </c>
      <c r="K79" s="263">
        <v>4546.7</v>
      </c>
      <c r="L79" s="263">
        <v>4481</v>
      </c>
      <c r="M79" s="263">
        <v>7.7251000000000003</v>
      </c>
    </row>
    <row r="80" spans="1:13">
      <c r="A80" s="282">
        <v>71</v>
      </c>
      <c r="B80" s="263" t="s">
        <v>235</v>
      </c>
      <c r="C80" s="263">
        <v>63.3</v>
      </c>
      <c r="D80" s="265">
        <v>64.45</v>
      </c>
      <c r="E80" s="265">
        <v>62.150000000000006</v>
      </c>
      <c r="F80" s="265">
        <v>61</v>
      </c>
      <c r="G80" s="265">
        <v>58.7</v>
      </c>
      <c r="H80" s="265">
        <v>65.600000000000009</v>
      </c>
      <c r="I80" s="265">
        <v>67.899999999999991</v>
      </c>
      <c r="J80" s="265">
        <v>69.050000000000011</v>
      </c>
      <c r="K80" s="263">
        <v>66.75</v>
      </c>
      <c r="L80" s="263">
        <v>63.3</v>
      </c>
      <c r="M80" s="263">
        <v>37.735729999999997</v>
      </c>
    </row>
    <row r="81" spans="1:13">
      <c r="A81" s="282">
        <v>72</v>
      </c>
      <c r="B81" s="263" t="s">
        <v>94</v>
      </c>
      <c r="C81" s="263">
        <v>2603.9499999999998</v>
      </c>
      <c r="D81" s="265">
        <v>2610.9166666666665</v>
      </c>
      <c r="E81" s="265">
        <v>2573.1333333333332</v>
      </c>
      <c r="F81" s="265">
        <v>2542.3166666666666</v>
      </c>
      <c r="G81" s="265">
        <v>2504.5333333333333</v>
      </c>
      <c r="H81" s="265">
        <v>2641.7333333333331</v>
      </c>
      <c r="I81" s="265">
        <v>2679.5166666666669</v>
      </c>
      <c r="J81" s="265">
        <v>2710.333333333333</v>
      </c>
      <c r="K81" s="263">
        <v>2648.7</v>
      </c>
      <c r="L81" s="263">
        <v>2580.1</v>
      </c>
      <c r="M81" s="263">
        <v>8.29495</v>
      </c>
    </row>
    <row r="82" spans="1:13">
      <c r="A82" s="282">
        <v>73</v>
      </c>
      <c r="B82" s="263" t="s">
        <v>236</v>
      </c>
      <c r="C82" s="263">
        <v>486</v>
      </c>
      <c r="D82" s="265">
        <v>484.40000000000003</v>
      </c>
      <c r="E82" s="265">
        <v>478.40000000000009</v>
      </c>
      <c r="F82" s="265">
        <v>470.80000000000007</v>
      </c>
      <c r="G82" s="265">
        <v>464.80000000000013</v>
      </c>
      <c r="H82" s="265">
        <v>492.00000000000006</v>
      </c>
      <c r="I82" s="265">
        <v>497.99999999999994</v>
      </c>
      <c r="J82" s="265">
        <v>505.6</v>
      </c>
      <c r="K82" s="263">
        <v>490.4</v>
      </c>
      <c r="L82" s="263">
        <v>476.8</v>
      </c>
      <c r="M82" s="263">
        <v>3.3175500000000002</v>
      </c>
    </row>
    <row r="83" spans="1:13">
      <c r="A83" s="282">
        <v>74</v>
      </c>
      <c r="B83" s="263" t="s">
        <v>237</v>
      </c>
      <c r="C83" s="263">
        <v>1456.15</v>
      </c>
      <c r="D83" s="265">
        <v>1446.45</v>
      </c>
      <c r="E83" s="265">
        <v>1420.5500000000002</v>
      </c>
      <c r="F83" s="265">
        <v>1384.95</v>
      </c>
      <c r="G83" s="265">
        <v>1359.0500000000002</v>
      </c>
      <c r="H83" s="265">
        <v>1482.0500000000002</v>
      </c>
      <c r="I83" s="265">
        <v>1507.9500000000003</v>
      </c>
      <c r="J83" s="265">
        <v>1543.5500000000002</v>
      </c>
      <c r="K83" s="263">
        <v>1472.35</v>
      </c>
      <c r="L83" s="263">
        <v>1410.85</v>
      </c>
      <c r="M83" s="263">
        <v>2.1509800000000001</v>
      </c>
    </row>
    <row r="84" spans="1:13">
      <c r="A84" s="282">
        <v>75</v>
      </c>
      <c r="B84" s="263" t="s">
        <v>96</v>
      </c>
      <c r="C84" s="263">
        <v>1287.8</v>
      </c>
      <c r="D84" s="265">
        <v>1283.3</v>
      </c>
      <c r="E84" s="265">
        <v>1271.25</v>
      </c>
      <c r="F84" s="265">
        <v>1254.7</v>
      </c>
      <c r="G84" s="265">
        <v>1242.6500000000001</v>
      </c>
      <c r="H84" s="265">
        <v>1299.8499999999999</v>
      </c>
      <c r="I84" s="265">
        <v>1311.8999999999996</v>
      </c>
      <c r="J84" s="265">
        <v>1328.4499999999998</v>
      </c>
      <c r="K84" s="263">
        <v>1295.3499999999999</v>
      </c>
      <c r="L84" s="263">
        <v>1266.75</v>
      </c>
      <c r="M84" s="263">
        <v>6.7877000000000001</v>
      </c>
    </row>
    <row r="85" spans="1:13">
      <c r="A85" s="282">
        <v>76</v>
      </c>
      <c r="B85" s="263" t="s">
        <v>97</v>
      </c>
      <c r="C85" s="263">
        <v>183.6</v>
      </c>
      <c r="D85" s="265">
        <v>184.89999999999998</v>
      </c>
      <c r="E85" s="265">
        <v>181.84999999999997</v>
      </c>
      <c r="F85" s="265">
        <v>180.1</v>
      </c>
      <c r="G85" s="265">
        <v>177.04999999999998</v>
      </c>
      <c r="H85" s="265">
        <v>186.64999999999995</v>
      </c>
      <c r="I85" s="265">
        <v>189.69999999999996</v>
      </c>
      <c r="J85" s="265">
        <v>191.44999999999993</v>
      </c>
      <c r="K85" s="263">
        <v>187.95</v>
      </c>
      <c r="L85" s="263">
        <v>183.15</v>
      </c>
      <c r="M85" s="263">
        <v>33.762160000000002</v>
      </c>
    </row>
    <row r="86" spans="1:13">
      <c r="A86" s="282">
        <v>77</v>
      </c>
      <c r="B86" s="263" t="s">
        <v>98</v>
      </c>
      <c r="C86" s="263">
        <v>75.8</v>
      </c>
      <c r="D86" s="265">
        <v>76.099999999999994</v>
      </c>
      <c r="E86" s="265">
        <v>75.099999999999994</v>
      </c>
      <c r="F86" s="265">
        <v>74.400000000000006</v>
      </c>
      <c r="G86" s="265">
        <v>73.400000000000006</v>
      </c>
      <c r="H86" s="265">
        <v>76.799999999999983</v>
      </c>
      <c r="I86" s="265">
        <v>77.799999999999983</v>
      </c>
      <c r="J86" s="265">
        <v>78.499999999999972</v>
      </c>
      <c r="K86" s="263">
        <v>77.099999999999994</v>
      </c>
      <c r="L86" s="263">
        <v>75.400000000000006</v>
      </c>
      <c r="M86" s="263">
        <v>139.84956</v>
      </c>
    </row>
    <row r="87" spans="1:13">
      <c r="A87" s="282">
        <v>78</v>
      </c>
      <c r="B87" s="263" t="s">
        <v>359</v>
      </c>
      <c r="C87" s="263">
        <v>199.15</v>
      </c>
      <c r="D87" s="265">
        <v>199.04999999999998</v>
      </c>
      <c r="E87" s="265">
        <v>196.09999999999997</v>
      </c>
      <c r="F87" s="265">
        <v>193.04999999999998</v>
      </c>
      <c r="G87" s="265">
        <v>190.09999999999997</v>
      </c>
      <c r="H87" s="265">
        <v>202.09999999999997</v>
      </c>
      <c r="I87" s="265">
        <v>205.04999999999995</v>
      </c>
      <c r="J87" s="265">
        <v>208.09999999999997</v>
      </c>
      <c r="K87" s="263">
        <v>202</v>
      </c>
      <c r="L87" s="263">
        <v>196</v>
      </c>
      <c r="M87" s="263">
        <v>22.895610000000001</v>
      </c>
    </row>
    <row r="88" spans="1:13">
      <c r="A88" s="282">
        <v>79</v>
      </c>
      <c r="B88" s="263" t="s">
        <v>240</v>
      </c>
      <c r="C88" s="263">
        <v>42.65</v>
      </c>
      <c r="D88" s="265">
        <v>43.066666666666663</v>
      </c>
      <c r="E88" s="265">
        <v>42.233333333333327</v>
      </c>
      <c r="F88" s="265">
        <v>41.816666666666663</v>
      </c>
      <c r="G88" s="265">
        <v>40.983333333333327</v>
      </c>
      <c r="H88" s="265">
        <v>43.483333333333327</v>
      </c>
      <c r="I88" s="265">
        <v>44.31666666666667</v>
      </c>
      <c r="J88" s="265">
        <v>44.733333333333327</v>
      </c>
      <c r="K88" s="263">
        <v>43.9</v>
      </c>
      <c r="L88" s="263">
        <v>42.65</v>
      </c>
      <c r="M88" s="263">
        <v>15.96677</v>
      </c>
    </row>
    <row r="89" spans="1:13">
      <c r="A89" s="282">
        <v>80</v>
      </c>
      <c r="B89" s="263" t="s">
        <v>99</v>
      </c>
      <c r="C89" s="263">
        <v>135.5</v>
      </c>
      <c r="D89" s="265">
        <v>135.5</v>
      </c>
      <c r="E89" s="265">
        <v>133.19999999999999</v>
      </c>
      <c r="F89" s="265">
        <v>130.89999999999998</v>
      </c>
      <c r="G89" s="265">
        <v>128.59999999999997</v>
      </c>
      <c r="H89" s="265">
        <v>137.80000000000001</v>
      </c>
      <c r="I89" s="265">
        <v>140.10000000000002</v>
      </c>
      <c r="J89" s="265">
        <v>142.40000000000003</v>
      </c>
      <c r="K89" s="263">
        <v>137.80000000000001</v>
      </c>
      <c r="L89" s="263">
        <v>133.19999999999999</v>
      </c>
      <c r="M89" s="263">
        <v>314.64260999999999</v>
      </c>
    </row>
    <row r="90" spans="1:13">
      <c r="A90" s="282">
        <v>81</v>
      </c>
      <c r="B90" s="263" t="s">
        <v>102</v>
      </c>
      <c r="C90" s="263">
        <v>24.3</v>
      </c>
      <c r="D90" s="265">
        <v>24.400000000000002</v>
      </c>
      <c r="E90" s="265">
        <v>24.100000000000005</v>
      </c>
      <c r="F90" s="265">
        <v>23.900000000000002</v>
      </c>
      <c r="G90" s="265">
        <v>23.600000000000005</v>
      </c>
      <c r="H90" s="265">
        <v>24.600000000000005</v>
      </c>
      <c r="I90" s="265">
        <v>24.900000000000002</v>
      </c>
      <c r="J90" s="265">
        <v>25.100000000000005</v>
      </c>
      <c r="K90" s="263">
        <v>24.7</v>
      </c>
      <c r="L90" s="263">
        <v>24.2</v>
      </c>
      <c r="M90" s="263">
        <v>281.99768999999998</v>
      </c>
    </row>
    <row r="91" spans="1:13">
      <c r="A91" s="282">
        <v>82</v>
      </c>
      <c r="B91" s="263" t="s">
        <v>241</v>
      </c>
      <c r="C91" s="263">
        <v>199.4</v>
      </c>
      <c r="D91" s="265">
        <v>195.31666666666669</v>
      </c>
      <c r="E91" s="265">
        <v>189.13333333333338</v>
      </c>
      <c r="F91" s="265">
        <v>178.8666666666667</v>
      </c>
      <c r="G91" s="265">
        <v>172.68333333333339</v>
      </c>
      <c r="H91" s="265">
        <v>205.58333333333337</v>
      </c>
      <c r="I91" s="265">
        <v>211.76666666666671</v>
      </c>
      <c r="J91" s="265">
        <v>222.03333333333336</v>
      </c>
      <c r="K91" s="263">
        <v>201.5</v>
      </c>
      <c r="L91" s="263">
        <v>185.05</v>
      </c>
      <c r="M91" s="263">
        <v>36.808100000000003</v>
      </c>
    </row>
    <row r="92" spans="1:13">
      <c r="A92" s="282">
        <v>83</v>
      </c>
      <c r="B92" s="263" t="s">
        <v>100</v>
      </c>
      <c r="C92" s="263">
        <v>464.7</v>
      </c>
      <c r="D92" s="265">
        <v>465.86666666666662</v>
      </c>
      <c r="E92" s="265">
        <v>460.73333333333323</v>
      </c>
      <c r="F92" s="265">
        <v>456.76666666666659</v>
      </c>
      <c r="G92" s="265">
        <v>451.63333333333321</v>
      </c>
      <c r="H92" s="265">
        <v>469.83333333333326</v>
      </c>
      <c r="I92" s="265">
        <v>474.96666666666658</v>
      </c>
      <c r="J92" s="265">
        <v>478.93333333333328</v>
      </c>
      <c r="K92" s="263">
        <v>471</v>
      </c>
      <c r="L92" s="263">
        <v>461.9</v>
      </c>
      <c r="M92" s="263">
        <v>10.301909999999999</v>
      </c>
    </row>
    <row r="93" spans="1:13">
      <c r="A93" s="282">
        <v>84</v>
      </c>
      <c r="B93" s="263" t="s">
        <v>242</v>
      </c>
      <c r="C93" s="263">
        <v>523.79999999999995</v>
      </c>
      <c r="D93" s="265">
        <v>516.63333333333333</v>
      </c>
      <c r="E93" s="265">
        <v>508.26666666666665</v>
      </c>
      <c r="F93" s="265">
        <v>492.73333333333335</v>
      </c>
      <c r="G93" s="265">
        <v>484.36666666666667</v>
      </c>
      <c r="H93" s="265">
        <v>532.16666666666663</v>
      </c>
      <c r="I93" s="265">
        <v>540.53333333333319</v>
      </c>
      <c r="J93" s="265">
        <v>556.06666666666661</v>
      </c>
      <c r="K93" s="263">
        <v>525</v>
      </c>
      <c r="L93" s="263">
        <v>501.1</v>
      </c>
      <c r="M93" s="263">
        <v>3.1684299999999999</v>
      </c>
    </row>
    <row r="94" spans="1:13">
      <c r="A94" s="282">
        <v>85</v>
      </c>
      <c r="B94" s="263" t="s">
        <v>103</v>
      </c>
      <c r="C94" s="263">
        <v>729.65</v>
      </c>
      <c r="D94" s="265">
        <v>727.43333333333339</v>
      </c>
      <c r="E94" s="265">
        <v>720.21666666666681</v>
      </c>
      <c r="F94" s="265">
        <v>710.78333333333342</v>
      </c>
      <c r="G94" s="265">
        <v>703.56666666666683</v>
      </c>
      <c r="H94" s="265">
        <v>736.86666666666679</v>
      </c>
      <c r="I94" s="265">
        <v>744.08333333333348</v>
      </c>
      <c r="J94" s="265">
        <v>753.51666666666677</v>
      </c>
      <c r="K94" s="263">
        <v>734.65</v>
      </c>
      <c r="L94" s="263">
        <v>718</v>
      </c>
      <c r="M94" s="263">
        <v>14.37209</v>
      </c>
    </row>
    <row r="95" spans="1:13">
      <c r="A95" s="282">
        <v>86</v>
      </c>
      <c r="B95" s="263" t="s">
        <v>243</v>
      </c>
      <c r="C95" s="263">
        <v>545.75</v>
      </c>
      <c r="D95" s="265">
        <v>537.7833333333333</v>
      </c>
      <c r="E95" s="265">
        <v>521.06666666666661</v>
      </c>
      <c r="F95" s="265">
        <v>496.38333333333333</v>
      </c>
      <c r="G95" s="265">
        <v>479.66666666666663</v>
      </c>
      <c r="H95" s="265">
        <v>562.46666666666658</v>
      </c>
      <c r="I95" s="265">
        <v>579.18333333333328</v>
      </c>
      <c r="J95" s="265">
        <v>603.86666666666656</v>
      </c>
      <c r="K95" s="263">
        <v>554.5</v>
      </c>
      <c r="L95" s="263">
        <v>513.1</v>
      </c>
      <c r="M95" s="263">
        <v>2.6651899999999999</v>
      </c>
    </row>
    <row r="96" spans="1:13">
      <c r="A96" s="282">
        <v>87</v>
      </c>
      <c r="B96" s="263" t="s">
        <v>244</v>
      </c>
      <c r="C96" s="263">
        <v>1406.75</v>
      </c>
      <c r="D96" s="265">
        <v>1387.9666666666665</v>
      </c>
      <c r="E96" s="265">
        <v>1358.9333333333329</v>
      </c>
      <c r="F96" s="265">
        <v>1311.1166666666666</v>
      </c>
      <c r="G96" s="265">
        <v>1282.083333333333</v>
      </c>
      <c r="H96" s="265">
        <v>1435.7833333333328</v>
      </c>
      <c r="I96" s="265">
        <v>1464.8166666666662</v>
      </c>
      <c r="J96" s="265">
        <v>1512.6333333333328</v>
      </c>
      <c r="K96" s="263">
        <v>1417</v>
      </c>
      <c r="L96" s="263">
        <v>1340.15</v>
      </c>
      <c r="M96" s="263">
        <v>13.685180000000001</v>
      </c>
    </row>
    <row r="97" spans="1:13">
      <c r="A97" s="282">
        <v>88</v>
      </c>
      <c r="B97" s="263" t="s">
        <v>104</v>
      </c>
      <c r="C97" s="263">
        <v>1450.55</v>
      </c>
      <c r="D97" s="265">
        <v>1438.8500000000001</v>
      </c>
      <c r="E97" s="265">
        <v>1421.7000000000003</v>
      </c>
      <c r="F97" s="265">
        <v>1392.8500000000001</v>
      </c>
      <c r="G97" s="265">
        <v>1375.7000000000003</v>
      </c>
      <c r="H97" s="265">
        <v>1467.7000000000003</v>
      </c>
      <c r="I97" s="265">
        <v>1484.8500000000004</v>
      </c>
      <c r="J97" s="265">
        <v>1513.7000000000003</v>
      </c>
      <c r="K97" s="263">
        <v>1456</v>
      </c>
      <c r="L97" s="263">
        <v>1410</v>
      </c>
      <c r="M97" s="263">
        <v>12.421189999999999</v>
      </c>
    </row>
    <row r="98" spans="1:13">
      <c r="A98" s="282">
        <v>89</v>
      </c>
      <c r="B98" s="263" t="s">
        <v>372</v>
      </c>
      <c r="C98" s="263">
        <v>549.45000000000005</v>
      </c>
      <c r="D98" s="265">
        <v>545.15</v>
      </c>
      <c r="E98" s="265">
        <v>536.29999999999995</v>
      </c>
      <c r="F98" s="265">
        <v>523.15</v>
      </c>
      <c r="G98" s="265">
        <v>514.29999999999995</v>
      </c>
      <c r="H98" s="265">
        <v>558.29999999999995</v>
      </c>
      <c r="I98" s="265">
        <v>567.15000000000009</v>
      </c>
      <c r="J98" s="265">
        <v>580.29999999999995</v>
      </c>
      <c r="K98" s="263">
        <v>554</v>
      </c>
      <c r="L98" s="263">
        <v>532</v>
      </c>
      <c r="M98" s="263">
        <v>18.282499999999999</v>
      </c>
    </row>
    <row r="99" spans="1:13">
      <c r="A99" s="282">
        <v>90</v>
      </c>
      <c r="B99" s="263" t="s">
        <v>246</v>
      </c>
      <c r="C99" s="263">
        <v>273.35000000000002</v>
      </c>
      <c r="D99" s="265">
        <v>270.78333333333336</v>
      </c>
      <c r="E99" s="265">
        <v>266.06666666666672</v>
      </c>
      <c r="F99" s="265">
        <v>258.78333333333336</v>
      </c>
      <c r="G99" s="265">
        <v>254.06666666666672</v>
      </c>
      <c r="H99" s="265">
        <v>278.06666666666672</v>
      </c>
      <c r="I99" s="265">
        <v>282.7833333333333</v>
      </c>
      <c r="J99" s="265">
        <v>290.06666666666672</v>
      </c>
      <c r="K99" s="263">
        <v>275.5</v>
      </c>
      <c r="L99" s="263">
        <v>263.5</v>
      </c>
      <c r="M99" s="263">
        <v>12.19666</v>
      </c>
    </row>
    <row r="100" spans="1:13">
      <c r="A100" s="282">
        <v>91</v>
      </c>
      <c r="B100" s="263" t="s">
        <v>107</v>
      </c>
      <c r="C100" s="263">
        <v>982.65</v>
      </c>
      <c r="D100" s="265">
        <v>987.1</v>
      </c>
      <c r="E100" s="265">
        <v>974.2</v>
      </c>
      <c r="F100" s="265">
        <v>965.75</v>
      </c>
      <c r="G100" s="265">
        <v>952.85</v>
      </c>
      <c r="H100" s="265">
        <v>995.55000000000007</v>
      </c>
      <c r="I100" s="265">
        <v>1008.4499999999999</v>
      </c>
      <c r="J100" s="265">
        <v>1016.9000000000001</v>
      </c>
      <c r="K100" s="263">
        <v>1000</v>
      </c>
      <c r="L100" s="263">
        <v>978.65</v>
      </c>
      <c r="M100" s="263">
        <v>44.4514</v>
      </c>
    </row>
    <row r="101" spans="1:13">
      <c r="A101" s="282">
        <v>92</v>
      </c>
      <c r="B101" s="263" t="s">
        <v>248</v>
      </c>
      <c r="C101" s="263">
        <v>2919</v>
      </c>
      <c r="D101" s="265">
        <v>2922.6666666666665</v>
      </c>
      <c r="E101" s="265">
        <v>2871.333333333333</v>
      </c>
      <c r="F101" s="265">
        <v>2823.6666666666665</v>
      </c>
      <c r="G101" s="265">
        <v>2772.333333333333</v>
      </c>
      <c r="H101" s="265">
        <v>2970.333333333333</v>
      </c>
      <c r="I101" s="265">
        <v>3021.6666666666661</v>
      </c>
      <c r="J101" s="265">
        <v>3069.333333333333</v>
      </c>
      <c r="K101" s="263">
        <v>2974</v>
      </c>
      <c r="L101" s="263">
        <v>2875</v>
      </c>
      <c r="M101" s="263">
        <v>2.5108000000000001</v>
      </c>
    </row>
    <row r="102" spans="1:13">
      <c r="A102" s="282">
        <v>93</v>
      </c>
      <c r="B102" s="263" t="s">
        <v>109</v>
      </c>
      <c r="C102" s="263">
        <v>1493.65</v>
      </c>
      <c r="D102" s="265">
        <v>1509.8833333333332</v>
      </c>
      <c r="E102" s="265">
        <v>1471.7666666666664</v>
      </c>
      <c r="F102" s="265">
        <v>1449.8833333333332</v>
      </c>
      <c r="G102" s="265">
        <v>1411.7666666666664</v>
      </c>
      <c r="H102" s="265">
        <v>1531.7666666666664</v>
      </c>
      <c r="I102" s="265">
        <v>1569.8833333333332</v>
      </c>
      <c r="J102" s="265">
        <v>1591.7666666666664</v>
      </c>
      <c r="K102" s="263">
        <v>1548</v>
      </c>
      <c r="L102" s="263">
        <v>1488</v>
      </c>
      <c r="M102" s="263">
        <v>153.87253000000001</v>
      </c>
    </row>
    <row r="103" spans="1:13">
      <c r="A103" s="282">
        <v>94</v>
      </c>
      <c r="B103" s="263" t="s">
        <v>249</v>
      </c>
      <c r="C103" s="263">
        <v>696.2</v>
      </c>
      <c r="D103" s="265">
        <v>691.66666666666663</v>
      </c>
      <c r="E103" s="265">
        <v>685.5333333333333</v>
      </c>
      <c r="F103" s="265">
        <v>674.86666666666667</v>
      </c>
      <c r="G103" s="265">
        <v>668.73333333333335</v>
      </c>
      <c r="H103" s="265">
        <v>702.33333333333326</v>
      </c>
      <c r="I103" s="265">
        <v>708.4666666666667</v>
      </c>
      <c r="J103" s="265">
        <v>719.13333333333321</v>
      </c>
      <c r="K103" s="263">
        <v>697.8</v>
      </c>
      <c r="L103" s="263">
        <v>681</v>
      </c>
      <c r="M103" s="263">
        <v>23.684239999999999</v>
      </c>
    </row>
    <row r="104" spans="1:13">
      <c r="A104" s="282">
        <v>95</v>
      </c>
      <c r="B104" s="263" t="s">
        <v>105</v>
      </c>
      <c r="C104" s="263">
        <v>1050.4000000000001</v>
      </c>
      <c r="D104" s="265">
        <v>1056.05</v>
      </c>
      <c r="E104" s="265">
        <v>1042.5999999999999</v>
      </c>
      <c r="F104" s="265">
        <v>1034.8</v>
      </c>
      <c r="G104" s="265">
        <v>1021.3499999999999</v>
      </c>
      <c r="H104" s="265">
        <v>1063.8499999999999</v>
      </c>
      <c r="I104" s="265">
        <v>1077.3000000000002</v>
      </c>
      <c r="J104" s="265">
        <v>1085.0999999999999</v>
      </c>
      <c r="K104" s="263">
        <v>1069.5</v>
      </c>
      <c r="L104" s="263">
        <v>1048.25</v>
      </c>
      <c r="M104" s="263">
        <v>9.5007000000000001</v>
      </c>
    </row>
    <row r="105" spans="1:13">
      <c r="A105" s="282">
        <v>96</v>
      </c>
      <c r="B105" s="263" t="s">
        <v>110</v>
      </c>
      <c r="C105" s="263">
        <v>2913.6</v>
      </c>
      <c r="D105" s="265">
        <v>2925.8666666666668</v>
      </c>
      <c r="E105" s="265">
        <v>2889.7333333333336</v>
      </c>
      <c r="F105" s="265">
        <v>2865.8666666666668</v>
      </c>
      <c r="G105" s="265">
        <v>2829.7333333333336</v>
      </c>
      <c r="H105" s="265">
        <v>2949.7333333333336</v>
      </c>
      <c r="I105" s="265">
        <v>2985.8666666666668</v>
      </c>
      <c r="J105" s="265">
        <v>3009.7333333333336</v>
      </c>
      <c r="K105" s="263">
        <v>2962</v>
      </c>
      <c r="L105" s="263">
        <v>2902</v>
      </c>
      <c r="M105" s="263">
        <v>12.12659</v>
      </c>
    </row>
    <row r="106" spans="1:13">
      <c r="A106" s="282">
        <v>97</v>
      </c>
      <c r="B106" s="263" t="s">
        <v>112</v>
      </c>
      <c r="C106" s="263">
        <v>326.85000000000002</v>
      </c>
      <c r="D106" s="265">
        <v>327.91666666666669</v>
      </c>
      <c r="E106" s="265">
        <v>319.83333333333337</v>
      </c>
      <c r="F106" s="265">
        <v>312.81666666666666</v>
      </c>
      <c r="G106" s="265">
        <v>304.73333333333335</v>
      </c>
      <c r="H106" s="265">
        <v>334.93333333333339</v>
      </c>
      <c r="I106" s="265">
        <v>343.01666666666677</v>
      </c>
      <c r="J106" s="265">
        <v>350.03333333333342</v>
      </c>
      <c r="K106" s="263">
        <v>336</v>
      </c>
      <c r="L106" s="263">
        <v>320.89999999999998</v>
      </c>
      <c r="M106" s="263">
        <v>103.87652</v>
      </c>
    </row>
    <row r="107" spans="1:13">
      <c r="A107" s="282">
        <v>98</v>
      </c>
      <c r="B107" s="263" t="s">
        <v>113</v>
      </c>
      <c r="C107" s="263">
        <v>234.5</v>
      </c>
      <c r="D107" s="265">
        <v>233.05000000000004</v>
      </c>
      <c r="E107" s="265">
        <v>230.00000000000009</v>
      </c>
      <c r="F107" s="265">
        <v>225.50000000000006</v>
      </c>
      <c r="G107" s="265">
        <v>222.4500000000001</v>
      </c>
      <c r="H107" s="265">
        <v>237.55000000000007</v>
      </c>
      <c r="I107" s="265">
        <v>240.60000000000002</v>
      </c>
      <c r="J107" s="265">
        <v>245.10000000000005</v>
      </c>
      <c r="K107" s="263">
        <v>236.1</v>
      </c>
      <c r="L107" s="263">
        <v>228.55</v>
      </c>
      <c r="M107" s="263">
        <v>82.793520000000001</v>
      </c>
    </row>
    <row r="108" spans="1:13">
      <c r="A108" s="282">
        <v>99</v>
      </c>
      <c r="B108" s="263" t="s">
        <v>114</v>
      </c>
      <c r="C108" s="263">
        <v>2431.5</v>
      </c>
      <c r="D108" s="265">
        <v>2417.25</v>
      </c>
      <c r="E108" s="265">
        <v>2395.9</v>
      </c>
      <c r="F108" s="265">
        <v>2360.3000000000002</v>
      </c>
      <c r="G108" s="265">
        <v>2338.9500000000003</v>
      </c>
      <c r="H108" s="265">
        <v>2452.85</v>
      </c>
      <c r="I108" s="265">
        <v>2474.2000000000003</v>
      </c>
      <c r="J108" s="265">
        <v>2509.7999999999997</v>
      </c>
      <c r="K108" s="263">
        <v>2438.6</v>
      </c>
      <c r="L108" s="263">
        <v>2381.65</v>
      </c>
      <c r="M108" s="263">
        <v>27.097560000000001</v>
      </c>
    </row>
    <row r="109" spans="1:13">
      <c r="A109" s="282">
        <v>100</v>
      </c>
      <c r="B109" s="263" t="s">
        <v>250</v>
      </c>
      <c r="C109" s="263">
        <v>272.89999999999998</v>
      </c>
      <c r="D109" s="265">
        <v>270.7833333333333</v>
      </c>
      <c r="E109" s="265">
        <v>266.56666666666661</v>
      </c>
      <c r="F109" s="265">
        <v>260.23333333333329</v>
      </c>
      <c r="G109" s="265">
        <v>256.01666666666659</v>
      </c>
      <c r="H109" s="265">
        <v>277.11666666666662</v>
      </c>
      <c r="I109" s="265">
        <v>281.33333333333331</v>
      </c>
      <c r="J109" s="265">
        <v>287.66666666666663</v>
      </c>
      <c r="K109" s="263">
        <v>275</v>
      </c>
      <c r="L109" s="263">
        <v>264.45</v>
      </c>
      <c r="M109" s="263">
        <v>17.83503</v>
      </c>
    </row>
    <row r="110" spans="1:13">
      <c r="A110" s="282">
        <v>101</v>
      </c>
      <c r="B110" s="263" t="s">
        <v>251</v>
      </c>
      <c r="C110" s="263">
        <v>43.85</v>
      </c>
      <c r="D110" s="265">
        <v>44.016666666666673</v>
      </c>
      <c r="E110" s="265">
        <v>43.333333333333343</v>
      </c>
      <c r="F110" s="265">
        <v>42.81666666666667</v>
      </c>
      <c r="G110" s="265">
        <v>42.13333333333334</v>
      </c>
      <c r="H110" s="265">
        <v>44.533333333333346</v>
      </c>
      <c r="I110" s="265">
        <v>45.216666666666669</v>
      </c>
      <c r="J110" s="265">
        <v>45.733333333333348</v>
      </c>
      <c r="K110" s="263">
        <v>44.7</v>
      </c>
      <c r="L110" s="263">
        <v>43.5</v>
      </c>
      <c r="M110" s="263">
        <v>11.6866</v>
      </c>
    </row>
    <row r="111" spans="1:13">
      <c r="A111" s="282">
        <v>102</v>
      </c>
      <c r="B111" s="263" t="s">
        <v>108</v>
      </c>
      <c r="C111" s="263">
        <v>2498.1</v>
      </c>
      <c r="D111" s="265">
        <v>2529.2333333333331</v>
      </c>
      <c r="E111" s="265">
        <v>2458.8666666666663</v>
      </c>
      <c r="F111" s="265">
        <v>2419.6333333333332</v>
      </c>
      <c r="G111" s="265">
        <v>2349.2666666666664</v>
      </c>
      <c r="H111" s="265">
        <v>2568.4666666666662</v>
      </c>
      <c r="I111" s="265">
        <v>2638.833333333333</v>
      </c>
      <c r="J111" s="265">
        <v>2678.0666666666662</v>
      </c>
      <c r="K111" s="263">
        <v>2599.6</v>
      </c>
      <c r="L111" s="263">
        <v>2490</v>
      </c>
      <c r="M111" s="263">
        <v>54.926189999999998</v>
      </c>
    </row>
    <row r="112" spans="1:13">
      <c r="A112" s="282">
        <v>103</v>
      </c>
      <c r="B112" s="263" t="s">
        <v>116</v>
      </c>
      <c r="C112" s="263">
        <v>582.1</v>
      </c>
      <c r="D112" s="265">
        <v>583.58333333333337</v>
      </c>
      <c r="E112" s="265">
        <v>577.51666666666677</v>
      </c>
      <c r="F112" s="265">
        <v>572.93333333333339</v>
      </c>
      <c r="G112" s="265">
        <v>566.86666666666679</v>
      </c>
      <c r="H112" s="265">
        <v>588.16666666666674</v>
      </c>
      <c r="I112" s="265">
        <v>594.23333333333335</v>
      </c>
      <c r="J112" s="265">
        <v>598.81666666666672</v>
      </c>
      <c r="K112" s="263">
        <v>589.65</v>
      </c>
      <c r="L112" s="263">
        <v>579</v>
      </c>
      <c r="M112" s="263">
        <v>201.19972000000001</v>
      </c>
    </row>
    <row r="113" spans="1:13">
      <c r="A113" s="282">
        <v>104</v>
      </c>
      <c r="B113" s="263" t="s">
        <v>252</v>
      </c>
      <c r="C113" s="263">
        <v>1433.2</v>
      </c>
      <c r="D113" s="265">
        <v>1433.3833333333334</v>
      </c>
      <c r="E113" s="265">
        <v>1418.8666666666668</v>
      </c>
      <c r="F113" s="265">
        <v>1404.5333333333333</v>
      </c>
      <c r="G113" s="265">
        <v>1390.0166666666667</v>
      </c>
      <c r="H113" s="265">
        <v>1447.7166666666669</v>
      </c>
      <c r="I113" s="265">
        <v>1462.2333333333338</v>
      </c>
      <c r="J113" s="265">
        <v>1476.5666666666671</v>
      </c>
      <c r="K113" s="263">
        <v>1447.9</v>
      </c>
      <c r="L113" s="263">
        <v>1419.05</v>
      </c>
      <c r="M113" s="263">
        <v>3.4662199999999999</v>
      </c>
    </row>
    <row r="114" spans="1:13">
      <c r="A114" s="282">
        <v>105</v>
      </c>
      <c r="B114" s="263" t="s">
        <v>117</v>
      </c>
      <c r="C114" s="263">
        <v>445.6</v>
      </c>
      <c r="D114" s="265">
        <v>442</v>
      </c>
      <c r="E114" s="265">
        <v>435.35</v>
      </c>
      <c r="F114" s="265">
        <v>425.1</v>
      </c>
      <c r="G114" s="265">
        <v>418.45000000000005</v>
      </c>
      <c r="H114" s="265">
        <v>452.25</v>
      </c>
      <c r="I114" s="265">
        <v>458.9</v>
      </c>
      <c r="J114" s="265">
        <v>469.15</v>
      </c>
      <c r="K114" s="263">
        <v>448.65</v>
      </c>
      <c r="L114" s="263">
        <v>431.75</v>
      </c>
      <c r="M114" s="263">
        <v>33.482930000000003</v>
      </c>
    </row>
    <row r="115" spans="1:13">
      <c r="A115" s="282">
        <v>106</v>
      </c>
      <c r="B115" s="263" t="s">
        <v>387</v>
      </c>
      <c r="C115" s="263">
        <v>382.8</v>
      </c>
      <c r="D115" s="265">
        <v>383.88333333333338</v>
      </c>
      <c r="E115" s="265">
        <v>375.81666666666678</v>
      </c>
      <c r="F115" s="265">
        <v>368.83333333333337</v>
      </c>
      <c r="G115" s="265">
        <v>360.76666666666677</v>
      </c>
      <c r="H115" s="265">
        <v>390.86666666666679</v>
      </c>
      <c r="I115" s="265">
        <v>398.93333333333339</v>
      </c>
      <c r="J115" s="265">
        <v>405.9166666666668</v>
      </c>
      <c r="K115" s="263">
        <v>391.95</v>
      </c>
      <c r="L115" s="263">
        <v>376.9</v>
      </c>
      <c r="M115" s="263">
        <v>8.6152300000000004</v>
      </c>
    </row>
    <row r="116" spans="1:13">
      <c r="A116" s="282">
        <v>107</v>
      </c>
      <c r="B116" s="263" t="s">
        <v>119</v>
      </c>
      <c r="C116" s="263">
        <v>55.7</v>
      </c>
      <c r="D116" s="265">
        <v>56.866666666666674</v>
      </c>
      <c r="E116" s="265">
        <v>54.133333333333347</v>
      </c>
      <c r="F116" s="265">
        <v>52.56666666666667</v>
      </c>
      <c r="G116" s="265">
        <v>49.833333333333343</v>
      </c>
      <c r="H116" s="265">
        <v>58.433333333333351</v>
      </c>
      <c r="I116" s="265">
        <v>61.166666666666671</v>
      </c>
      <c r="J116" s="265">
        <v>62.733333333333356</v>
      </c>
      <c r="K116" s="263">
        <v>59.6</v>
      </c>
      <c r="L116" s="263">
        <v>55.3</v>
      </c>
      <c r="M116" s="263">
        <v>687.07872999999995</v>
      </c>
    </row>
    <row r="117" spans="1:13">
      <c r="A117" s="282">
        <v>108</v>
      </c>
      <c r="B117" s="263" t="s">
        <v>126</v>
      </c>
      <c r="C117" s="263">
        <v>218.5</v>
      </c>
      <c r="D117" s="265">
        <v>216.83333333333334</v>
      </c>
      <c r="E117" s="265">
        <v>214.36666666666667</v>
      </c>
      <c r="F117" s="265">
        <v>210.23333333333332</v>
      </c>
      <c r="G117" s="265">
        <v>207.76666666666665</v>
      </c>
      <c r="H117" s="265">
        <v>220.9666666666667</v>
      </c>
      <c r="I117" s="265">
        <v>223.43333333333334</v>
      </c>
      <c r="J117" s="265">
        <v>227.56666666666672</v>
      </c>
      <c r="K117" s="263">
        <v>219.3</v>
      </c>
      <c r="L117" s="263">
        <v>212.7</v>
      </c>
      <c r="M117" s="263">
        <v>364.85322000000002</v>
      </c>
    </row>
    <row r="118" spans="1:13">
      <c r="A118" s="282">
        <v>109</v>
      </c>
      <c r="B118" s="263" t="s">
        <v>115</v>
      </c>
      <c r="C118" s="263">
        <v>196.5</v>
      </c>
      <c r="D118" s="265">
        <v>196.94999999999996</v>
      </c>
      <c r="E118" s="265">
        <v>192.74999999999991</v>
      </c>
      <c r="F118" s="265">
        <v>188.99999999999994</v>
      </c>
      <c r="G118" s="265">
        <v>184.7999999999999</v>
      </c>
      <c r="H118" s="265">
        <v>200.69999999999993</v>
      </c>
      <c r="I118" s="265">
        <v>204.89999999999998</v>
      </c>
      <c r="J118" s="265">
        <v>208.64999999999995</v>
      </c>
      <c r="K118" s="263">
        <v>201.15</v>
      </c>
      <c r="L118" s="263">
        <v>193.2</v>
      </c>
      <c r="M118" s="263">
        <v>135.80819</v>
      </c>
    </row>
    <row r="119" spans="1:13">
      <c r="A119" s="282">
        <v>110</v>
      </c>
      <c r="B119" s="263" t="s">
        <v>255</v>
      </c>
      <c r="C119" s="263">
        <v>110.85</v>
      </c>
      <c r="D119" s="265">
        <v>110.16666666666667</v>
      </c>
      <c r="E119" s="265">
        <v>105.43333333333334</v>
      </c>
      <c r="F119" s="265">
        <v>100.01666666666667</v>
      </c>
      <c r="G119" s="265">
        <v>95.283333333333331</v>
      </c>
      <c r="H119" s="265">
        <v>115.58333333333334</v>
      </c>
      <c r="I119" s="265">
        <v>120.31666666666666</v>
      </c>
      <c r="J119" s="265">
        <v>125.73333333333335</v>
      </c>
      <c r="K119" s="263">
        <v>114.9</v>
      </c>
      <c r="L119" s="263">
        <v>104.75</v>
      </c>
      <c r="M119" s="263">
        <v>42.418190000000003</v>
      </c>
    </row>
    <row r="120" spans="1:13">
      <c r="A120" s="282">
        <v>111</v>
      </c>
      <c r="B120" s="263" t="s">
        <v>125</v>
      </c>
      <c r="C120" s="263">
        <v>91.85</v>
      </c>
      <c r="D120" s="265">
        <v>91.699999999999989</v>
      </c>
      <c r="E120" s="265">
        <v>91.09999999999998</v>
      </c>
      <c r="F120" s="265">
        <v>90.35</v>
      </c>
      <c r="G120" s="265">
        <v>89.749999999999986</v>
      </c>
      <c r="H120" s="265">
        <v>92.449999999999974</v>
      </c>
      <c r="I120" s="265">
        <v>93.05</v>
      </c>
      <c r="J120" s="265">
        <v>93.799999999999969</v>
      </c>
      <c r="K120" s="263">
        <v>92.3</v>
      </c>
      <c r="L120" s="263">
        <v>90.95</v>
      </c>
      <c r="M120" s="263">
        <v>134.95180999999999</v>
      </c>
    </row>
    <row r="121" spans="1:13">
      <c r="A121" s="282">
        <v>112</v>
      </c>
      <c r="B121" s="263" t="s">
        <v>772</v>
      </c>
      <c r="C121" s="263">
        <v>1757</v>
      </c>
      <c r="D121" s="265">
        <v>1755.6499999999999</v>
      </c>
      <c r="E121" s="265">
        <v>1736.3499999999997</v>
      </c>
      <c r="F121" s="265">
        <v>1715.6999999999998</v>
      </c>
      <c r="G121" s="265">
        <v>1696.3999999999996</v>
      </c>
      <c r="H121" s="265">
        <v>1776.2999999999997</v>
      </c>
      <c r="I121" s="265">
        <v>1795.6</v>
      </c>
      <c r="J121" s="265">
        <v>1816.2499999999998</v>
      </c>
      <c r="K121" s="263">
        <v>1774.95</v>
      </c>
      <c r="L121" s="263">
        <v>1735</v>
      </c>
      <c r="M121" s="263">
        <v>10.860010000000001</v>
      </c>
    </row>
    <row r="122" spans="1:13">
      <c r="A122" s="282">
        <v>113</v>
      </c>
      <c r="B122" s="263" t="s">
        <v>120</v>
      </c>
      <c r="C122" s="263">
        <v>512.35</v>
      </c>
      <c r="D122" s="265">
        <v>515.21666666666658</v>
      </c>
      <c r="E122" s="265">
        <v>505.43333333333317</v>
      </c>
      <c r="F122" s="265">
        <v>498.51666666666659</v>
      </c>
      <c r="G122" s="265">
        <v>488.73333333333318</v>
      </c>
      <c r="H122" s="265">
        <v>522.13333333333321</v>
      </c>
      <c r="I122" s="265">
        <v>531.91666666666674</v>
      </c>
      <c r="J122" s="265">
        <v>538.83333333333314</v>
      </c>
      <c r="K122" s="263">
        <v>525</v>
      </c>
      <c r="L122" s="263">
        <v>508.3</v>
      </c>
      <c r="M122" s="263">
        <v>21.75018</v>
      </c>
    </row>
    <row r="123" spans="1:13">
      <c r="A123" s="282">
        <v>114</v>
      </c>
      <c r="B123" s="263" t="s">
        <v>827</v>
      </c>
      <c r="C123" s="263">
        <v>245</v>
      </c>
      <c r="D123" s="265">
        <v>248.08333333333334</v>
      </c>
      <c r="E123" s="265">
        <v>240.4666666666667</v>
      </c>
      <c r="F123" s="265">
        <v>235.93333333333337</v>
      </c>
      <c r="G123" s="265">
        <v>228.31666666666672</v>
      </c>
      <c r="H123" s="265">
        <v>252.61666666666667</v>
      </c>
      <c r="I123" s="265">
        <v>260.23333333333329</v>
      </c>
      <c r="J123" s="265">
        <v>264.76666666666665</v>
      </c>
      <c r="K123" s="263">
        <v>255.7</v>
      </c>
      <c r="L123" s="263">
        <v>243.55</v>
      </c>
      <c r="M123" s="263">
        <v>48.221890000000002</v>
      </c>
    </row>
    <row r="124" spans="1:13">
      <c r="A124" s="282">
        <v>115</v>
      </c>
      <c r="B124" s="263" t="s">
        <v>122</v>
      </c>
      <c r="C124" s="263">
        <v>954.45</v>
      </c>
      <c r="D124" s="265">
        <v>957.81666666666661</v>
      </c>
      <c r="E124" s="265">
        <v>946.63333333333321</v>
      </c>
      <c r="F124" s="265">
        <v>938.81666666666661</v>
      </c>
      <c r="G124" s="265">
        <v>927.63333333333321</v>
      </c>
      <c r="H124" s="265">
        <v>965.63333333333321</v>
      </c>
      <c r="I124" s="265">
        <v>976.81666666666661</v>
      </c>
      <c r="J124" s="265">
        <v>984.63333333333321</v>
      </c>
      <c r="K124" s="263">
        <v>969</v>
      </c>
      <c r="L124" s="263">
        <v>950</v>
      </c>
      <c r="M124" s="263">
        <v>44.537460000000003</v>
      </c>
    </row>
    <row r="125" spans="1:13">
      <c r="A125" s="282">
        <v>116</v>
      </c>
      <c r="B125" s="263" t="s">
        <v>256</v>
      </c>
      <c r="C125" s="263">
        <v>4280.55</v>
      </c>
      <c r="D125" s="265">
        <v>4305.7333333333336</v>
      </c>
      <c r="E125" s="265">
        <v>4224.8166666666675</v>
      </c>
      <c r="F125" s="265">
        <v>4169.0833333333339</v>
      </c>
      <c r="G125" s="265">
        <v>4088.1666666666679</v>
      </c>
      <c r="H125" s="265">
        <v>4361.4666666666672</v>
      </c>
      <c r="I125" s="265">
        <v>4442.3833333333332</v>
      </c>
      <c r="J125" s="265">
        <v>4498.1166666666668</v>
      </c>
      <c r="K125" s="263">
        <v>4386.6499999999996</v>
      </c>
      <c r="L125" s="263">
        <v>4250</v>
      </c>
      <c r="M125" s="263">
        <v>11.552429999999999</v>
      </c>
    </row>
    <row r="126" spans="1:13">
      <c r="A126" s="282">
        <v>117</v>
      </c>
      <c r="B126" s="263" t="s">
        <v>124</v>
      </c>
      <c r="C126" s="263">
        <v>1368.05</v>
      </c>
      <c r="D126" s="265">
        <v>1373.1166666666668</v>
      </c>
      <c r="E126" s="265">
        <v>1358.2333333333336</v>
      </c>
      <c r="F126" s="265">
        <v>1348.4166666666667</v>
      </c>
      <c r="G126" s="265">
        <v>1333.5333333333335</v>
      </c>
      <c r="H126" s="265">
        <v>1382.9333333333336</v>
      </c>
      <c r="I126" s="265">
        <v>1397.8166666666668</v>
      </c>
      <c r="J126" s="265">
        <v>1407.6333333333337</v>
      </c>
      <c r="K126" s="263">
        <v>1388</v>
      </c>
      <c r="L126" s="263">
        <v>1363.3</v>
      </c>
      <c r="M126" s="263">
        <v>82.209869999999995</v>
      </c>
    </row>
    <row r="127" spans="1:13">
      <c r="A127" s="282">
        <v>118</v>
      </c>
      <c r="B127" s="263" t="s">
        <v>121</v>
      </c>
      <c r="C127" s="263">
        <v>1631.95</v>
      </c>
      <c r="D127" s="265">
        <v>1622.25</v>
      </c>
      <c r="E127" s="265">
        <v>1589.5</v>
      </c>
      <c r="F127" s="265">
        <v>1547.05</v>
      </c>
      <c r="G127" s="265">
        <v>1514.3</v>
      </c>
      <c r="H127" s="265">
        <v>1664.7</v>
      </c>
      <c r="I127" s="265">
        <v>1697.45</v>
      </c>
      <c r="J127" s="265">
        <v>1739.9</v>
      </c>
      <c r="K127" s="263">
        <v>1655</v>
      </c>
      <c r="L127" s="263">
        <v>1579.8</v>
      </c>
      <c r="M127" s="263">
        <v>12.830080000000001</v>
      </c>
    </row>
    <row r="128" spans="1:13">
      <c r="A128" s="282">
        <v>119</v>
      </c>
      <c r="B128" s="263" t="s">
        <v>257</v>
      </c>
      <c r="C128" s="263">
        <v>1903.75</v>
      </c>
      <c r="D128" s="265">
        <v>1901.7833333333335</v>
      </c>
      <c r="E128" s="265">
        <v>1883.5166666666671</v>
      </c>
      <c r="F128" s="265">
        <v>1863.2833333333335</v>
      </c>
      <c r="G128" s="265">
        <v>1845.0166666666671</v>
      </c>
      <c r="H128" s="265">
        <v>1922.0166666666671</v>
      </c>
      <c r="I128" s="265">
        <v>1940.2833333333335</v>
      </c>
      <c r="J128" s="265">
        <v>1960.5166666666671</v>
      </c>
      <c r="K128" s="263">
        <v>1920.05</v>
      </c>
      <c r="L128" s="263">
        <v>1881.55</v>
      </c>
      <c r="M128" s="263">
        <v>1.64272</v>
      </c>
    </row>
    <row r="129" spans="1:13">
      <c r="A129" s="282">
        <v>120</v>
      </c>
      <c r="B129" s="263" t="s">
        <v>258</v>
      </c>
      <c r="C129" s="263">
        <v>87.85</v>
      </c>
      <c r="D129" s="265">
        <v>88.350000000000009</v>
      </c>
      <c r="E129" s="265">
        <v>86.500000000000014</v>
      </c>
      <c r="F129" s="265">
        <v>85.15</v>
      </c>
      <c r="G129" s="265">
        <v>83.300000000000011</v>
      </c>
      <c r="H129" s="265">
        <v>89.700000000000017</v>
      </c>
      <c r="I129" s="265">
        <v>91.550000000000011</v>
      </c>
      <c r="J129" s="265">
        <v>92.90000000000002</v>
      </c>
      <c r="K129" s="263">
        <v>90.2</v>
      </c>
      <c r="L129" s="263">
        <v>87</v>
      </c>
      <c r="M129" s="263">
        <v>45.730640000000001</v>
      </c>
    </row>
    <row r="130" spans="1:13">
      <c r="A130" s="282">
        <v>121</v>
      </c>
      <c r="B130" s="263" t="s">
        <v>128</v>
      </c>
      <c r="C130" s="263">
        <v>468.45</v>
      </c>
      <c r="D130" s="265">
        <v>467.84999999999997</v>
      </c>
      <c r="E130" s="265">
        <v>461.89999999999992</v>
      </c>
      <c r="F130" s="265">
        <v>455.34999999999997</v>
      </c>
      <c r="G130" s="265">
        <v>449.39999999999992</v>
      </c>
      <c r="H130" s="265">
        <v>474.39999999999992</v>
      </c>
      <c r="I130" s="265">
        <v>480.34999999999997</v>
      </c>
      <c r="J130" s="265">
        <v>486.89999999999992</v>
      </c>
      <c r="K130" s="263">
        <v>473.8</v>
      </c>
      <c r="L130" s="263">
        <v>461.3</v>
      </c>
      <c r="M130" s="263">
        <v>76.357839999999996</v>
      </c>
    </row>
    <row r="131" spans="1:13">
      <c r="A131" s="282">
        <v>122</v>
      </c>
      <c r="B131" s="263" t="s">
        <v>127</v>
      </c>
      <c r="C131" s="263">
        <v>343.6</v>
      </c>
      <c r="D131" s="265">
        <v>341.7</v>
      </c>
      <c r="E131" s="265">
        <v>335.9</v>
      </c>
      <c r="F131" s="265">
        <v>328.2</v>
      </c>
      <c r="G131" s="265">
        <v>322.39999999999998</v>
      </c>
      <c r="H131" s="265">
        <v>349.4</v>
      </c>
      <c r="I131" s="265">
        <v>355.20000000000005</v>
      </c>
      <c r="J131" s="265">
        <v>362.9</v>
      </c>
      <c r="K131" s="263">
        <v>347.5</v>
      </c>
      <c r="L131" s="263">
        <v>334</v>
      </c>
      <c r="M131" s="263">
        <v>69.121020000000001</v>
      </c>
    </row>
    <row r="132" spans="1:13">
      <c r="A132" s="282">
        <v>123</v>
      </c>
      <c r="B132" s="263" t="s">
        <v>129</v>
      </c>
      <c r="C132" s="263">
        <v>2910.95</v>
      </c>
      <c r="D132" s="265">
        <v>2942.5333333333333</v>
      </c>
      <c r="E132" s="265">
        <v>2860.0666666666666</v>
      </c>
      <c r="F132" s="265">
        <v>2809.1833333333334</v>
      </c>
      <c r="G132" s="265">
        <v>2726.7166666666667</v>
      </c>
      <c r="H132" s="265">
        <v>2993.4166666666665</v>
      </c>
      <c r="I132" s="265">
        <v>3075.8833333333328</v>
      </c>
      <c r="J132" s="265">
        <v>3126.7666666666664</v>
      </c>
      <c r="K132" s="263">
        <v>3025</v>
      </c>
      <c r="L132" s="263">
        <v>2891.65</v>
      </c>
      <c r="M132" s="263">
        <v>10.084210000000001</v>
      </c>
    </row>
    <row r="133" spans="1:13">
      <c r="A133" s="282">
        <v>124</v>
      </c>
      <c r="B133" s="263" t="s">
        <v>131</v>
      </c>
      <c r="C133" s="263">
        <v>1753</v>
      </c>
      <c r="D133" s="265">
        <v>1758.2</v>
      </c>
      <c r="E133" s="265">
        <v>1737.4</v>
      </c>
      <c r="F133" s="265">
        <v>1721.8</v>
      </c>
      <c r="G133" s="265">
        <v>1701</v>
      </c>
      <c r="H133" s="265">
        <v>1773.8000000000002</v>
      </c>
      <c r="I133" s="265">
        <v>1794.6</v>
      </c>
      <c r="J133" s="265">
        <v>1810.2000000000003</v>
      </c>
      <c r="K133" s="263">
        <v>1779</v>
      </c>
      <c r="L133" s="263">
        <v>1742.6</v>
      </c>
      <c r="M133" s="263">
        <v>37.983829999999998</v>
      </c>
    </row>
    <row r="134" spans="1:13">
      <c r="A134" s="282">
        <v>125</v>
      </c>
      <c r="B134" s="263" t="s">
        <v>132</v>
      </c>
      <c r="C134" s="263">
        <v>95.85</v>
      </c>
      <c r="D134" s="265">
        <v>96.016666666666666</v>
      </c>
      <c r="E134" s="265">
        <v>94.833333333333329</v>
      </c>
      <c r="F134" s="265">
        <v>93.816666666666663</v>
      </c>
      <c r="G134" s="265">
        <v>92.633333333333326</v>
      </c>
      <c r="H134" s="265">
        <v>97.033333333333331</v>
      </c>
      <c r="I134" s="265">
        <v>98.216666666666669</v>
      </c>
      <c r="J134" s="265">
        <v>99.233333333333334</v>
      </c>
      <c r="K134" s="263">
        <v>97.2</v>
      </c>
      <c r="L134" s="263">
        <v>95</v>
      </c>
      <c r="M134" s="263">
        <v>66.473659999999995</v>
      </c>
    </row>
    <row r="135" spans="1:13">
      <c r="A135" s="282">
        <v>126</v>
      </c>
      <c r="B135" s="263" t="s">
        <v>259</v>
      </c>
      <c r="C135" s="263">
        <v>2653.9</v>
      </c>
      <c r="D135" s="265">
        <v>2668.0833333333335</v>
      </c>
      <c r="E135" s="265">
        <v>2616.166666666667</v>
      </c>
      <c r="F135" s="265">
        <v>2578.4333333333334</v>
      </c>
      <c r="G135" s="265">
        <v>2526.5166666666669</v>
      </c>
      <c r="H135" s="265">
        <v>2705.8166666666671</v>
      </c>
      <c r="I135" s="265">
        <v>2757.733333333334</v>
      </c>
      <c r="J135" s="265">
        <v>2795.4666666666672</v>
      </c>
      <c r="K135" s="263">
        <v>2720</v>
      </c>
      <c r="L135" s="263">
        <v>2630.35</v>
      </c>
      <c r="M135" s="263">
        <v>3.3822899999999998</v>
      </c>
    </row>
    <row r="136" spans="1:13">
      <c r="A136" s="282">
        <v>127</v>
      </c>
      <c r="B136" s="263" t="s">
        <v>133</v>
      </c>
      <c r="C136" s="263">
        <v>428.2</v>
      </c>
      <c r="D136" s="265">
        <v>426.91666666666669</v>
      </c>
      <c r="E136" s="265">
        <v>421.38333333333338</v>
      </c>
      <c r="F136" s="265">
        <v>414.56666666666672</v>
      </c>
      <c r="G136" s="265">
        <v>409.03333333333342</v>
      </c>
      <c r="H136" s="265">
        <v>433.73333333333335</v>
      </c>
      <c r="I136" s="265">
        <v>439.26666666666665</v>
      </c>
      <c r="J136" s="265">
        <v>446.08333333333331</v>
      </c>
      <c r="K136" s="263">
        <v>432.45</v>
      </c>
      <c r="L136" s="263">
        <v>420.1</v>
      </c>
      <c r="M136" s="263">
        <v>35.22833</v>
      </c>
    </row>
    <row r="137" spans="1:13">
      <c r="A137" s="282">
        <v>128</v>
      </c>
      <c r="B137" s="263" t="s">
        <v>260</v>
      </c>
      <c r="C137" s="263">
        <v>4054.3</v>
      </c>
      <c r="D137" s="265">
        <v>4084.0166666666664</v>
      </c>
      <c r="E137" s="265">
        <v>3993.0333333333328</v>
      </c>
      <c r="F137" s="265">
        <v>3931.7666666666664</v>
      </c>
      <c r="G137" s="265">
        <v>3840.7833333333328</v>
      </c>
      <c r="H137" s="265">
        <v>4145.2833333333328</v>
      </c>
      <c r="I137" s="265">
        <v>4236.2666666666664</v>
      </c>
      <c r="J137" s="265">
        <v>4297.5333333333328</v>
      </c>
      <c r="K137" s="263">
        <v>4175</v>
      </c>
      <c r="L137" s="263">
        <v>4022.75</v>
      </c>
      <c r="M137" s="263">
        <v>2.29616</v>
      </c>
    </row>
    <row r="138" spans="1:13">
      <c r="A138" s="282">
        <v>129</v>
      </c>
      <c r="B138" s="263" t="s">
        <v>134</v>
      </c>
      <c r="C138" s="263">
        <v>1418.9</v>
      </c>
      <c r="D138" s="265">
        <v>1420.3</v>
      </c>
      <c r="E138" s="265">
        <v>1409</v>
      </c>
      <c r="F138" s="265">
        <v>1399.1000000000001</v>
      </c>
      <c r="G138" s="265">
        <v>1387.8000000000002</v>
      </c>
      <c r="H138" s="265">
        <v>1430.1999999999998</v>
      </c>
      <c r="I138" s="265">
        <v>1441.4999999999995</v>
      </c>
      <c r="J138" s="265">
        <v>1451.3999999999996</v>
      </c>
      <c r="K138" s="263">
        <v>1431.6</v>
      </c>
      <c r="L138" s="263">
        <v>1410.4</v>
      </c>
      <c r="M138" s="263">
        <v>24.008710000000001</v>
      </c>
    </row>
    <row r="139" spans="1:13">
      <c r="A139" s="282">
        <v>130</v>
      </c>
      <c r="B139" s="263" t="s">
        <v>135</v>
      </c>
      <c r="C139" s="263">
        <v>1020.45</v>
      </c>
      <c r="D139" s="265">
        <v>1016.4666666666667</v>
      </c>
      <c r="E139" s="265">
        <v>1008.7333333333333</v>
      </c>
      <c r="F139" s="265">
        <v>997.01666666666665</v>
      </c>
      <c r="G139" s="265">
        <v>989.2833333333333</v>
      </c>
      <c r="H139" s="265">
        <v>1028.1833333333334</v>
      </c>
      <c r="I139" s="265">
        <v>1035.9166666666667</v>
      </c>
      <c r="J139" s="265">
        <v>1047.6333333333334</v>
      </c>
      <c r="K139" s="263">
        <v>1024.2</v>
      </c>
      <c r="L139" s="263">
        <v>1004.75</v>
      </c>
      <c r="M139" s="263">
        <v>13.32484</v>
      </c>
    </row>
    <row r="140" spans="1:13">
      <c r="A140" s="282">
        <v>131</v>
      </c>
      <c r="B140" s="263" t="s">
        <v>146</v>
      </c>
      <c r="C140" s="263">
        <v>82259.45</v>
      </c>
      <c r="D140" s="265">
        <v>82578.400000000009</v>
      </c>
      <c r="E140" s="265">
        <v>81631.050000000017</v>
      </c>
      <c r="F140" s="265">
        <v>81002.650000000009</v>
      </c>
      <c r="G140" s="265">
        <v>80055.300000000017</v>
      </c>
      <c r="H140" s="265">
        <v>83206.800000000017</v>
      </c>
      <c r="I140" s="265">
        <v>84154.150000000023</v>
      </c>
      <c r="J140" s="265">
        <v>84782.550000000017</v>
      </c>
      <c r="K140" s="263">
        <v>83525.75</v>
      </c>
      <c r="L140" s="263">
        <v>81950</v>
      </c>
      <c r="M140" s="263">
        <v>0.17738999999999999</v>
      </c>
    </row>
    <row r="141" spans="1:13">
      <c r="A141" s="282">
        <v>132</v>
      </c>
      <c r="B141" s="263" t="s">
        <v>143</v>
      </c>
      <c r="C141" s="263">
        <v>1168.95</v>
      </c>
      <c r="D141" s="265">
        <v>1176.6000000000001</v>
      </c>
      <c r="E141" s="265">
        <v>1153.3000000000002</v>
      </c>
      <c r="F141" s="265">
        <v>1137.6500000000001</v>
      </c>
      <c r="G141" s="265">
        <v>1114.3500000000001</v>
      </c>
      <c r="H141" s="265">
        <v>1192.2500000000002</v>
      </c>
      <c r="I141" s="265">
        <v>1215.55</v>
      </c>
      <c r="J141" s="265">
        <v>1231.2000000000003</v>
      </c>
      <c r="K141" s="263">
        <v>1199.9000000000001</v>
      </c>
      <c r="L141" s="263">
        <v>1160.95</v>
      </c>
      <c r="M141" s="263">
        <v>5.9345499999999998</v>
      </c>
    </row>
    <row r="142" spans="1:13">
      <c r="A142" s="282">
        <v>133</v>
      </c>
      <c r="B142" s="263" t="s">
        <v>137</v>
      </c>
      <c r="C142" s="263">
        <v>198.95</v>
      </c>
      <c r="D142" s="265">
        <v>197.68333333333331</v>
      </c>
      <c r="E142" s="265">
        <v>195.56666666666661</v>
      </c>
      <c r="F142" s="265">
        <v>192.18333333333331</v>
      </c>
      <c r="G142" s="265">
        <v>190.06666666666661</v>
      </c>
      <c r="H142" s="265">
        <v>201.06666666666661</v>
      </c>
      <c r="I142" s="265">
        <v>203.18333333333334</v>
      </c>
      <c r="J142" s="265">
        <v>206.56666666666661</v>
      </c>
      <c r="K142" s="263">
        <v>199.8</v>
      </c>
      <c r="L142" s="263">
        <v>194.3</v>
      </c>
      <c r="M142" s="263">
        <v>66.816919999999996</v>
      </c>
    </row>
    <row r="143" spans="1:13">
      <c r="A143" s="282">
        <v>134</v>
      </c>
      <c r="B143" s="263" t="s">
        <v>136</v>
      </c>
      <c r="C143" s="263">
        <v>795.25</v>
      </c>
      <c r="D143" s="265">
        <v>797.0333333333333</v>
      </c>
      <c r="E143" s="265">
        <v>788.31666666666661</v>
      </c>
      <c r="F143" s="265">
        <v>781.38333333333333</v>
      </c>
      <c r="G143" s="265">
        <v>772.66666666666663</v>
      </c>
      <c r="H143" s="265">
        <v>803.96666666666658</v>
      </c>
      <c r="I143" s="265">
        <v>812.68333333333328</v>
      </c>
      <c r="J143" s="265">
        <v>819.61666666666656</v>
      </c>
      <c r="K143" s="263">
        <v>805.75</v>
      </c>
      <c r="L143" s="263">
        <v>790.1</v>
      </c>
      <c r="M143" s="263">
        <v>39.723820000000003</v>
      </c>
    </row>
    <row r="144" spans="1:13">
      <c r="A144" s="282">
        <v>135</v>
      </c>
      <c r="B144" s="263" t="s">
        <v>138</v>
      </c>
      <c r="C144" s="263">
        <v>149.19999999999999</v>
      </c>
      <c r="D144" s="265">
        <v>150.1</v>
      </c>
      <c r="E144" s="265">
        <v>147.79999999999998</v>
      </c>
      <c r="F144" s="265">
        <v>146.39999999999998</v>
      </c>
      <c r="G144" s="265">
        <v>144.09999999999997</v>
      </c>
      <c r="H144" s="265">
        <v>151.5</v>
      </c>
      <c r="I144" s="265">
        <v>153.80000000000001</v>
      </c>
      <c r="J144" s="265">
        <v>155.20000000000002</v>
      </c>
      <c r="K144" s="263">
        <v>152.4</v>
      </c>
      <c r="L144" s="263">
        <v>148.69999999999999</v>
      </c>
      <c r="M144" s="263">
        <v>22.422440000000002</v>
      </c>
    </row>
    <row r="145" spans="1:13">
      <c r="A145" s="282">
        <v>136</v>
      </c>
      <c r="B145" s="263" t="s">
        <v>139</v>
      </c>
      <c r="C145" s="263">
        <v>411.3</v>
      </c>
      <c r="D145" s="265">
        <v>410.23333333333335</v>
      </c>
      <c r="E145" s="265">
        <v>408.01666666666671</v>
      </c>
      <c r="F145" s="265">
        <v>404.73333333333335</v>
      </c>
      <c r="G145" s="265">
        <v>402.51666666666671</v>
      </c>
      <c r="H145" s="265">
        <v>413.51666666666671</v>
      </c>
      <c r="I145" s="265">
        <v>415.73333333333341</v>
      </c>
      <c r="J145" s="265">
        <v>419.01666666666671</v>
      </c>
      <c r="K145" s="263">
        <v>412.45</v>
      </c>
      <c r="L145" s="263">
        <v>406.95</v>
      </c>
      <c r="M145" s="263">
        <v>10.527049999999999</v>
      </c>
    </row>
    <row r="146" spans="1:13">
      <c r="A146" s="282">
        <v>137</v>
      </c>
      <c r="B146" s="263" t="s">
        <v>140</v>
      </c>
      <c r="C146" s="263">
        <v>6859.2</v>
      </c>
      <c r="D146" s="265">
        <v>6864.7666666666664</v>
      </c>
      <c r="E146" s="265">
        <v>6789.6333333333332</v>
      </c>
      <c r="F146" s="265">
        <v>6720.0666666666666</v>
      </c>
      <c r="G146" s="265">
        <v>6644.9333333333334</v>
      </c>
      <c r="H146" s="265">
        <v>6934.333333333333</v>
      </c>
      <c r="I146" s="265">
        <v>7009.4666666666662</v>
      </c>
      <c r="J146" s="265">
        <v>7079.0333333333328</v>
      </c>
      <c r="K146" s="263">
        <v>6939.9</v>
      </c>
      <c r="L146" s="263">
        <v>6795.2</v>
      </c>
      <c r="M146" s="263">
        <v>7.3538199999999998</v>
      </c>
    </row>
    <row r="147" spans="1:13">
      <c r="A147" s="282">
        <v>138</v>
      </c>
      <c r="B147" s="263" t="s">
        <v>142</v>
      </c>
      <c r="C147" s="263">
        <v>859.45</v>
      </c>
      <c r="D147" s="265">
        <v>863.58333333333337</v>
      </c>
      <c r="E147" s="265">
        <v>850.01666666666677</v>
      </c>
      <c r="F147" s="265">
        <v>840.58333333333337</v>
      </c>
      <c r="G147" s="265">
        <v>827.01666666666677</v>
      </c>
      <c r="H147" s="265">
        <v>873.01666666666677</v>
      </c>
      <c r="I147" s="265">
        <v>886.58333333333337</v>
      </c>
      <c r="J147" s="265">
        <v>896.01666666666677</v>
      </c>
      <c r="K147" s="263">
        <v>877.15</v>
      </c>
      <c r="L147" s="263">
        <v>854.15</v>
      </c>
      <c r="M147" s="263">
        <v>8.2374600000000004</v>
      </c>
    </row>
    <row r="148" spans="1:13">
      <c r="A148" s="282">
        <v>139</v>
      </c>
      <c r="B148" s="263" t="s">
        <v>144</v>
      </c>
      <c r="C148" s="263">
        <v>2083.9</v>
      </c>
      <c r="D148" s="265">
        <v>2084.2999999999997</v>
      </c>
      <c r="E148" s="265">
        <v>2044.5999999999995</v>
      </c>
      <c r="F148" s="265">
        <v>2005.2999999999997</v>
      </c>
      <c r="G148" s="265">
        <v>1965.5999999999995</v>
      </c>
      <c r="H148" s="265">
        <v>2123.5999999999995</v>
      </c>
      <c r="I148" s="265">
        <v>2163.2999999999993</v>
      </c>
      <c r="J148" s="265">
        <v>2202.5999999999995</v>
      </c>
      <c r="K148" s="263">
        <v>2124</v>
      </c>
      <c r="L148" s="263">
        <v>2045</v>
      </c>
      <c r="M148" s="263">
        <v>18.08625</v>
      </c>
    </row>
    <row r="149" spans="1:13">
      <c r="A149" s="282">
        <v>140</v>
      </c>
      <c r="B149" s="263" t="s">
        <v>145</v>
      </c>
      <c r="C149" s="263">
        <v>201.45</v>
      </c>
      <c r="D149" s="265">
        <v>201.85</v>
      </c>
      <c r="E149" s="265">
        <v>199.7</v>
      </c>
      <c r="F149" s="265">
        <v>197.95</v>
      </c>
      <c r="G149" s="265">
        <v>195.79999999999998</v>
      </c>
      <c r="H149" s="265">
        <v>203.6</v>
      </c>
      <c r="I149" s="265">
        <v>205.75000000000003</v>
      </c>
      <c r="J149" s="265">
        <v>207.5</v>
      </c>
      <c r="K149" s="263">
        <v>204</v>
      </c>
      <c r="L149" s="263">
        <v>200.1</v>
      </c>
      <c r="M149" s="263">
        <v>90.120199999999997</v>
      </c>
    </row>
    <row r="150" spans="1:13">
      <c r="A150" s="282">
        <v>141</v>
      </c>
      <c r="B150" s="263" t="s">
        <v>262</v>
      </c>
      <c r="C150" s="263">
        <v>1776.5</v>
      </c>
      <c r="D150" s="265">
        <v>1766.3333333333333</v>
      </c>
      <c r="E150" s="265">
        <v>1721.4166666666665</v>
      </c>
      <c r="F150" s="265">
        <v>1666.3333333333333</v>
      </c>
      <c r="G150" s="265">
        <v>1621.4166666666665</v>
      </c>
      <c r="H150" s="265">
        <v>1821.4166666666665</v>
      </c>
      <c r="I150" s="265">
        <v>1866.333333333333</v>
      </c>
      <c r="J150" s="265">
        <v>1921.4166666666665</v>
      </c>
      <c r="K150" s="263">
        <v>1811.25</v>
      </c>
      <c r="L150" s="263">
        <v>1711.25</v>
      </c>
      <c r="M150" s="263">
        <v>11.34437</v>
      </c>
    </row>
    <row r="151" spans="1:13">
      <c r="A151" s="282">
        <v>142</v>
      </c>
      <c r="B151" s="263" t="s">
        <v>147</v>
      </c>
      <c r="C151" s="263">
        <v>1205.9000000000001</v>
      </c>
      <c r="D151" s="265">
        <v>1210.6666666666667</v>
      </c>
      <c r="E151" s="265">
        <v>1191.9833333333336</v>
      </c>
      <c r="F151" s="265">
        <v>1178.0666666666668</v>
      </c>
      <c r="G151" s="265">
        <v>1159.3833333333337</v>
      </c>
      <c r="H151" s="265">
        <v>1224.5833333333335</v>
      </c>
      <c r="I151" s="265">
        <v>1243.2666666666664</v>
      </c>
      <c r="J151" s="265">
        <v>1257.1833333333334</v>
      </c>
      <c r="K151" s="263">
        <v>1229.3499999999999</v>
      </c>
      <c r="L151" s="263">
        <v>1196.75</v>
      </c>
      <c r="M151" s="263">
        <v>7.1204700000000001</v>
      </c>
    </row>
    <row r="152" spans="1:13">
      <c r="A152" s="282">
        <v>143</v>
      </c>
      <c r="B152" s="263" t="s">
        <v>263</v>
      </c>
      <c r="C152" s="263">
        <v>825.55</v>
      </c>
      <c r="D152" s="265">
        <v>824.69999999999993</v>
      </c>
      <c r="E152" s="265">
        <v>817.84999999999991</v>
      </c>
      <c r="F152" s="265">
        <v>810.15</v>
      </c>
      <c r="G152" s="265">
        <v>803.3</v>
      </c>
      <c r="H152" s="265">
        <v>832.39999999999986</v>
      </c>
      <c r="I152" s="265">
        <v>839.25</v>
      </c>
      <c r="J152" s="265">
        <v>846.94999999999982</v>
      </c>
      <c r="K152" s="263">
        <v>831.55</v>
      </c>
      <c r="L152" s="263">
        <v>817</v>
      </c>
      <c r="M152" s="263">
        <v>1.88917</v>
      </c>
    </row>
    <row r="153" spans="1:13">
      <c r="A153" s="282">
        <v>144</v>
      </c>
      <c r="B153" s="263" t="s">
        <v>152</v>
      </c>
      <c r="C153" s="263">
        <v>135.35</v>
      </c>
      <c r="D153" s="265">
        <v>134.96666666666667</v>
      </c>
      <c r="E153" s="265">
        <v>132.53333333333333</v>
      </c>
      <c r="F153" s="265">
        <v>129.71666666666667</v>
      </c>
      <c r="G153" s="265">
        <v>127.28333333333333</v>
      </c>
      <c r="H153" s="265">
        <v>137.78333333333333</v>
      </c>
      <c r="I153" s="265">
        <v>140.21666666666667</v>
      </c>
      <c r="J153" s="265">
        <v>143.03333333333333</v>
      </c>
      <c r="K153" s="263">
        <v>137.4</v>
      </c>
      <c r="L153" s="263">
        <v>132.15</v>
      </c>
      <c r="M153" s="263">
        <v>138.89913000000001</v>
      </c>
    </row>
    <row r="154" spans="1:13">
      <c r="A154" s="282">
        <v>145</v>
      </c>
      <c r="B154" s="263" t="s">
        <v>153</v>
      </c>
      <c r="C154" s="263">
        <v>106.55</v>
      </c>
      <c r="D154" s="265">
        <v>107.21666666666665</v>
      </c>
      <c r="E154" s="265">
        <v>105.43333333333331</v>
      </c>
      <c r="F154" s="265">
        <v>104.31666666666665</v>
      </c>
      <c r="G154" s="265">
        <v>102.5333333333333</v>
      </c>
      <c r="H154" s="265">
        <v>108.33333333333331</v>
      </c>
      <c r="I154" s="265">
        <v>110.11666666666665</v>
      </c>
      <c r="J154" s="265">
        <v>111.23333333333332</v>
      </c>
      <c r="K154" s="263">
        <v>109</v>
      </c>
      <c r="L154" s="263">
        <v>106.1</v>
      </c>
      <c r="M154" s="263">
        <v>230.63667000000001</v>
      </c>
    </row>
    <row r="155" spans="1:13">
      <c r="A155" s="282">
        <v>146</v>
      </c>
      <c r="B155" s="263" t="s">
        <v>148</v>
      </c>
      <c r="C155" s="263">
        <v>54.05</v>
      </c>
      <c r="D155" s="265">
        <v>54.316666666666663</v>
      </c>
      <c r="E155" s="265">
        <v>53.283333333333324</v>
      </c>
      <c r="F155" s="265">
        <v>52.516666666666659</v>
      </c>
      <c r="G155" s="265">
        <v>51.48333333333332</v>
      </c>
      <c r="H155" s="265">
        <v>55.083333333333329</v>
      </c>
      <c r="I155" s="265">
        <v>56.11666666666666</v>
      </c>
      <c r="J155" s="265">
        <v>56.883333333333333</v>
      </c>
      <c r="K155" s="263">
        <v>55.35</v>
      </c>
      <c r="L155" s="263">
        <v>53.55</v>
      </c>
      <c r="M155" s="263">
        <v>109.3681</v>
      </c>
    </row>
    <row r="156" spans="1:13">
      <c r="A156" s="282">
        <v>147</v>
      </c>
      <c r="B156" s="263" t="s">
        <v>450</v>
      </c>
      <c r="C156" s="263">
        <v>2755</v>
      </c>
      <c r="D156" s="265">
        <v>2732.1833333333329</v>
      </c>
      <c r="E156" s="265">
        <v>2664.3666666666659</v>
      </c>
      <c r="F156" s="265">
        <v>2573.7333333333331</v>
      </c>
      <c r="G156" s="265">
        <v>2505.9166666666661</v>
      </c>
      <c r="H156" s="265">
        <v>2822.8166666666657</v>
      </c>
      <c r="I156" s="265">
        <v>2890.6333333333323</v>
      </c>
      <c r="J156" s="265">
        <v>2981.2666666666655</v>
      </c>
      <c r="K156" s="263">
        <v>2800</v>
      </c>
      <c r="L156" s="263">
        <v>2641.55</v>
      </c>
      <c r="M156" s="263">
        <v>5.6569700000000003</v>
      </c>
    </row>
    <row r="157" spans="1:13">
      <c r="A157" s="282">
        <v>148</v>
      </c>
      <c r="B157" s="263" t="s">
        <v>151</v>
      </c>
      <c r="C157" s="263">
        <v>17165.2</v>
      </c>
      <c r="D157" s="265">
        <v>17138.583333333332</v>
      </c>
      <c r="E157" s="265">
        <v>16978.166666666664</v>
      </c>
      <c r="F157" s="265">
        <v>16791.133333333331</v>
      </c>
      <c r="G157" s="265">
        <v>16630.716666666664</v>
      </c>
      <c r="H157" s="265">
        <v>17325.616666666665</v>
      </c>
      <c r="I157" s="265">
        <v>17486.033333333329</v>
      </c>
      <c r="J157" s="265">
        <v>17673.066666666666</v>
      </c>
      <c r="K157" s="263">
        <v>17299</v>
      </c>
      <c r="L157" s="263">
        <v>16951.55</v>
      </c>
      <c r="M157" s="263">
        <v>1.10331</v>
      </c>
    </row>
    <row r="158" spans="1:13">
      <c r="A158" s="282">
        <v>149</v>
      </c>
      <c r="B158" s="263" t="s">
        <v>790</v>
      </c>
      <c r="C158" s="263">
        <v>338.3</v>
      </c>
      <c r="D158" s="265">
        <v>337.11666666666667</v>
      </c>
      <c r="E158" s="265">
        <v>333.28333333333336</v>
      </c>
      <c r="F158" s="265">
        <v>328.26666666666671</v>
      </c>
      <c r="G158" s="265">
        <v>324.43333333333339</v>
      </c>
      <c r="H158" s="265">
        <v>342.13333333333333</v>
      </c>
      <c r="I158" s="265">
        <v>345.96666666666658</v>
      </c>
      <c r="J158" s="265">
        <v>350.98333333333329</v>
      </c>
      <c r="K158" s="263">
        <v>340.95</v>
      </c>
      <c r="L158" s="263">
        <v>332.1</v>
      </c>
      <c r="M158" s="263">
        <v>3.9074</v>
      </c>
    </row>
    <row r="159" spans="1:13">
      <c r="A159" s="282">
        <v>150</v>
      </c>
      <c r="B159" s="263" t="s">
        <v>265</v>
      </c>
      <c r="C159" s="263">
        <v>575.15</v>
      </c>
      <c r="D159" s="265">
        <v>568.06666666666661</v>
      </c>
      <c r="E159" s="265">
        <v>553.33333333333326</v>
      </c>
      <c r="F159" s="265">
        <v>531.51666666666665</v>
      </c>
      <c r="G159" s="265">
        <v>516.7833333333333</v>
      </c>
      <c r="H159" s="265">
        <v>589.88333333333321</v>
      </c>
      <c r="I159" s="265">
        <v>604.61666666666656</v>
      </c>
      <c r="J159" s="265">
        <v>626.43333333333317</v>
      </c>
      <c r="K159" s="263">
        <v>582.79999999999995</v>
      </c>
      <c r="L159" s="263">
        <v>546.25</v>
      </c>
      <c r="M159" s="263">
        <v>2.8687399999999998</v>
      </c>
    </row>
    <row r="160" spans="1:13">
      <c r="A160" s="282">
        <v>151</v>
      </c>
      <c r="B160" s="263" t="s">
        <v>155</v>
      </c>
      <c r="C160" s="263">
        <v>102.15</v>
      </c>
      <c r="D160" s="265">
        <v>102.75</v>
      </c>
      <c r="E160" s="265">
        <v>101.3</v>
      </c>
      <c r="F160" s="265">
        <v>100.45</v>
      </c>
      <c r="G160" s="265">
        <v>99</v>
      </c>
      <c r="H160" s="265">
        <v>103.6</v>
      </c>
      <c r="I160" s="265">
        <v>105.04999999999998</v>
      </c>
      <c r="J160" s="265">
        <v>105.89999999999999</v>
      </c>
      <c r="K160" s="263">
        <v>104.2</v>
      </c>
      <c r="L160" s="263">
        <v>101.9</v>
      </c>
      <c r="M160" s="263">
        <v>195.87582</v>
      </c>
    </row>
    <row r="161" spans="1:13">
      <c r="A161" s="282">
        <v>152</v>
      </c>
      <c r="B161" s="263" t="s">
        <v>154</v>
      </c>
      <c r="C161" s="263">
        <v>122.8</v>
      </c>
      <c r="D161" s="265">
        <v>123.66666666666667</v>
      </c>
      <c r="E161" s="265">
        <v>120.63333333333334</v>
      </c>
      <c r="F161" s="265">
        <v>118.46666666666667</v>
      </c>
      <c r="G161" s="265">
        <v>115.43333333333334</v>
      </c>
      <c r="H161" s="265">
        <v>125.83333333333334</v>
      </c>
      <c r="I161" s="265">
        <v>128.86666666666667</v>
      </c>
      <c r="J161" s="265">
        <v>131.03333333333336</v>
      </c>
      <c r="K161" s="263">
        <v>126.7</v>
      </c>
      <c r="L161" s="263">
        <v>121.5</v>
      </c>
      <c r="M161" s="263">
        <v>14.274419999999999</v>
      </c>
    </row>
    <row r="162" spans="1:13">
      <c r="A162" s="282">
        <v>153</v>
      </c>
      <c r="B162" s="263" t="s">
        <v>266</v>
      </c>
      <c r="C162" s="263">
        <v>3198.95</v>
      </c>
      <c r="D162" s="265">
        <v>3251.4333333333329</v>
      </c>
      <c r="E162" s="265">
        <v>3137.516666666666</v>
      </c>
      <c r="F162" s="265">
        <v>3076.083333333333</v>
      </c>
      <c r="G162" s="265">
        <v>2962.1666666666661</v>
      </c>
      <c r="H162" s="265">
        <v>3312.8666666666659</v>
      </c>
      <c r="I162" s="265">
        <v>3426.7833333333328</v>
      </c>
      <c r="J162" s="265">
        <v>3488.2166666666658</v>
      </c>
      <c r="K162" s="263">
        <v>3365.35</v>
      </c>
      <c r="L162" s="263">
        <v>3190</v>
      </c>
      <c r="M162" s="263">
        <v>2.4806400000000002</v>
      </c>
    </row>
    <row r="163" spans="1:13">
      <c r="A163" s="282">
        <v>154</v>
      </c>
      <c r="B163" s="263" t="s">
        <v>267</v>
      </c>
      <c r="C163" s="263">
        <v>2258.15</v>
      </c>
      <c r="D163" s="265">
        <v>2262.0499999999997</v>
      </c>
      <c r="E163" s="265">
        <v>2224.0999999999995</v>
      </c>
      <c r="F163" s="265">
        <v>2190.0499999999997</v>
      </c>
      <c r="G163" s="265">
        <v>2152.0999999999995</v>
      </c>
      <c r="H163" s="265">
        <v>2296.0999999999995</v>
      </c>
      <c r="I163" s="265">
        <v>2334.0499999999993</v>
      </c>
      <c r="J163" s="265">
        <v>2368.0999999999995</v>
      </c>
      <c r="K163" s="263">
        <v>2300</v>
      </c>
      <c r="L163" s="263">
        <v>2228</v>
      </c>
      <c r="M163" s="263">
        <v>2.05626</v>
      </c>
    </row>
    <row r="164" spans="1:13">
      <c r="A164" s="282">
        <v>155</v>
      </c>
      <c r="B164" s="263" t="s">
        <v>156</v>
      </c>
      <c r="C164" s="263">
        <v>30317.45</v>
      </c>
      <c r="D164" s="265">
        <v>30465.816666666666</v>
      </c>
      <c r="E164" s="265">
        <v>29981.633333333331</v>
      </c>
      <c r="F164" s="265">
        <v>29645.816666666666</v>
      </c>
      <c r="G164" s="265">
        <v>29161.633333333331</v>
      </c>
      <c r="H164" s="265">
        <v>30801.633333333331</v>
      </c>
      <c r="I164" s="265">
        <v>31285.816666666666</v>
      </c>
      <c r="J164" s="265">
        <v>31621.633333333331</v>
      </c>
      <c r="K164" s="263">
        <v>30950</v>
      </c>
      <c r="L164" s="263">
        <v>30130</v>
      </c>
      <c r="M164" s="263">
        <v>0.33389000000000002</v>
      </c>
    </row>
    <row r="165" spans="1:13">
      <c r="A165" s="282">
        <v>156</v>
      </c>
      <c r="B165" s="263" t="s">
        <v>158</v>
      </c>
      <c r="C165" s="263">
        <v>224.65</v>
      </c>
      <c r="D165" s="265">
        <v>226</v>
      </c>
      <c r="E165" s="265">
        <v>222.65</v>
      </c>
      <c r="F165" s="265">
        <v>220.65</v>
      </c>
      <c r="G165" s="265">
        <v>217.3</v>
      </c>
      <c r="H165" s="265">
        <v>228</v>
      </c>
      <c r="I165" s="265">
        <v>231.35000000000002</v>
      </c>
      <c r="J165" s="265">
        <v>233.35</v>
      </c>
      <c r="K165" s="263">
        <v>229.35</v>
      </c>
      <c r="L165" s="263">
        <v>224</v>
      </c>
      <c r="M165" s="263">
        <v>33.058250000000001</v>
      </c>
    </row>
    <row r="166" spans="1:13">
      <c r="A166" s="282">
        <v>157</v>
      </c>
      <c r="B166" s="263" t="s">
        <v>269</v>
      </c>
      <c r="C166" s="263">
        <v>4524.8999999999996</v>
      </c>
      <c r="D166" s="265">
        <v>4500.3666666666659</v>
      </c>
      <c r="E166" s="265">
        <v>4465.7333333333318</v>
      </c>
      <c r="F166" s="265">
        <v>4406.5666666666657</v>
      </c>
      <c r="G166" s="265">
        <v>4371.9333333333316</v>
      </c>
      <c r="H166" s="265">
        <v>4559.5333333333319</v>
      </c>
      <c r="I166" s="265">
        <v>4594.1666666666652</v>
      </c>
      <c r="J166" s="265">
        <v>4653.3333333333321</v>
      </c>
      <c r="K166" s="263">
        <v>4535</v>
      </c>
      <c r="L166" s="263">
        <v>4441.2</v>
      </c>
      <c r="M166" s="263">
        <v>0.36680000000000001</v>
      </c>
    </row>
    <row r="167" spans="1:13">
      <c r="A167" s="282">
        <v>158</v>
      </c>
      <c r="B167" s="263" t="s">
        <v>160</v>
      </c>
      <c r="C167" s="263">
        <v>1809.4</v>
      </c>
      <c r="D167" s="265">
        <v>1815.3</v>
      </c>
      <c r="E167" s="265">
        <v>1795.1</v>
      </c>
      <c r="F167" s="265">
        <v>1780.8</v>
      </c>
      <c r="G167" s="265">
        <v>1760.6</v>
      </c>
      <c r="H167" s="265">
        <v>1829.6</v>
      </c>
      <c r="I167" s="265">
        <v>1849.8000000000002</v>
      </c>
      <c r="J167" s="265">
        <v>1864.1</v>
      </c>
      <c r="K167" s="263">
        <v>1835.5</v>
      </c>
      <c r="L167" s="263">
        <v>1801</v>
      </c>
      <c r="M167" s="263">
        <v>4.9676600000000004</v>
      </c>
    </row>
    <row r="168" spans="1:13">
      <c r="A168" s="282">
        <v>159</v>
      </c>
      <c r="B168" s="263" t="s">
        <v>157</v>
      </c>
      <c r="C168" s="263">
        <v>1753.15</v>
      </c>
      <c r="D168" s="265">
        <v>1782.75</v>
      </c>
      <c r="E168" s="265">
        <v>1712.05</v>
      </c>
      <c r="F168" s="265">
        <v>1670.95</v>
      </c>
      <c r="G168" s="265">
        <v>1600.25</v>
      </c>
      <c r="H168" s="265">
        <v>1823.85</v>
      </c>
      <c r="I168" s="265">
        <v>1894.5499999999997</v>
      </c>
      <c r="J168" s="265">
        <v>1935.6499999999999</v>
      </c>
      <c r="K168" s="263">
        <v>1853.45</v>
      </c>
      <c r="L168" s="263">
        <v>1741.65</v>
      </c>
      <c r="M168" s="263">
        <v>20.78267</v>
      </c>
    </row>
    <row r="169" spans="1:13">
      <c r="A169" s="282">
        <v>160</v>
      </c>
      <c r="B169" s="263" t="s">
        <v>461</v>
      </c>
      <c r="C169" s="263">
        <v>1379.55</v>
      </c>
      <c r="D169" s="265">
        <v>1384.8500000000001</v>
      </c>
      <c r="E169" s="265">
        <v>1365.0000000000002</v>
      </c>
      <c r="F169" s="265">
        <v>1350.45</v>
      </c>
      <c r="G169" s="265">
        <v>1330.6000000000001</v>
      </c>
      <c r="H169" s="265">
        <v>1399.4000000000003</v>
      </c>
      <c r="I169" s="265">
        <v>1419.2500000000002</v>
      </c>
      <c r="J169" s="265">
        <v>1433.8000000000004</v>
      </c>
      <c r="K169" s="263">
        <v>1404.7</v>
      </c>
      <c r="L169" s="263">
        <v>1370.3</v>
      </c>
      <c r="M169" s="263">
        <v>2.3397600000000001</v>
      </c>
    </row>
    <row r="170" spans="1:13">
      <c r="A170" s="282">
        <v>161</v>
      </c>
      <c r="B170" s="263" t="s">
        <v>159</v>
      </c>
      <c r="C170" s="263">
        <v>113.75</v>
      </c>
      <c r="D170" s="265">
        <v>113.26666666666667</v>
      </c>
      <c r="E170" s="265">
        <v>111.68333333333334</v>
      </c>
      <c r="F170" s="265">
        <v>109.61666666666667</v>
      </c>
      <c r="G170" s="265">
        <v>108.03333333333335</v>
      </c>
      <c r="H170" s="265">
        <v>115.33333333333333</v>
      </c>
      <c r="I170" s="265">
        <v>116.91666666666667</v>
      </c>
      <c r="J170" s="265">
        <v>118.98333333333332</v>
      </c>
      <c r="K170" s="263">
        <v>114.85</v>
      </c>
      <c r="L170" s="263">
        <v>111.2</v>
      </c>
      <c r="M170" s="263">
        <v>67.367679999999993</v>
      </c>
    </row>
    <row r="171" spans="1:13">
      <c r="A171" s="282">
        <v>162</v>
      </c>
      <c r="B171" s="263" t="s">
        <v>162</v>
      </c>
      <c r="C171" s="263">
        <v>215.65</v>
      </c>
      <c r="D171" s="265">
        <v>217.13333333333333</v>
      </c>
      <c r="E171" s="265">
        <v>213.16666666666666</v>
      </c>
      <c r="F171" s="265">
        <v>210.68333333333334</v>
      </c>
      <c r="G171" s="265">
        <v>206.71666666666667</v>
      </c>
      <c r="H171" s="265">
        <v>219.61666666666665</v>
      </c>
      <c r="I171" s="265">
        <v>223.58333333333334</v>
      </c>
      <c r="J171" s="265">
        <v>226.06666666666663</v>
      </c>
      <c r="K171" s="263">
        <v>221.1</v>
      </c>
      <c r="L171" s="263">
        <v>214.65</v>
      </c>
      <c r="M171" s="263">
        <v>116.40412000000001</v>
      </c>
    </row>
    <row r="172" spans="1:13">
      <c r="A172" s="282">
        <v>163</v>
      </c>
      <c r="B172" s="263" t="s">
        <v>270</v>
      </c>
      <c r="C172" s="263">
        <v>305.60000000000002</v>
      </c>
      <c r="D172" s="265">
        <v>305.05</v>
      </c>
      <c r="E172" s="265">
        <v>301.70000000000005</v>
      </c>
      <c r="F172" s="265">
        <v>297.8</v>
      </c>
      <c r="G172" s="265">
        <v>294.45000000000005</v>
      </c>
      <c r="H172" s="265">
        <v>308.95000000000005</v>
      </c>
      <c r="I172" s="265">
        <v>312.30000000000007</v>
      </c>
      <c r="J172" s="265">
        <v>316.20000000000005</v>
      </c>
      <c r="K172" s="263">
        <v>308.39999999999998</v>
      </c>
      <c r="L172" s="263">
        <v>301.14999999999998</v>
      </c>
      <c r="M172" s="263">
        <v>5.4472399999999999</v>
      </c>
    </row>
    <row r="173" spans="1:13">
      <c r="A173" s="282">
        <v>164</v>
      </c>
      <c r="B173" s="263" t="s">
        <v>271</v>
      </c>
      <c r="C173" s="263">
        <v>12678.95</v>
      </c>
      <c r="D173" s="265">
        <v>12602.683333333334</v>
      </c>
      <c r="E173" s="265">
        <v>12455.366666666669</v>
      </c>
      <c r="F173" s="265">
        <v>12231.783333333335</v>
      </c>
      <c r="G173" s="265">
        <v>12084.466666666669</v>
      </c>
      <c r="H173" s="265">
        <v>12826.266666666668</v>
      </c>
      <c r="I173" s="265">
        <v>12973.583333333334</v>
      </c>
      <c r="J173" s="265">
        <v>13197.166666666668</v>
      </c>
      <c r="K173" s="263">
        <v>12750</v>
      </c>
      <c r="L173" s="263">
        <v>12379.1</v>
      </c>
      <c r="M173" s="263">
        <v>9.3219999999999997E-2</v>
      </c>
    </row>
    <row r="174" spans="1:13">
      <c r="A174" s="282">
        <v>165</v>
      </c>
      <c r="B174" s="263" t="s">
        <v>161</v>
      </c>
      <c r="C174" s="263">
        <v>36.65</v>
      </c>
      <c r="D174" s="265">
        <v>36.68333333333333</v>
      </c>
      <c r="E174" s="265">
        <v>35.716666666666661</v>
      </c>
      <c r="F174" s="265">
        <v>34.783333333333331</v>
      </c>
      <c r="G174" s="265">
        <v>33.816666666666663</v>
      </c>
      <c r="H174" s="265">
        <v>37.61666666666666</v>
      </c>
      <c r="I174" s="265">
        <v>38.583333333333329</v>
      </c>
      <c r="J174" s="265">
        <v>39.516666666666659</v>
      </c>
      <c r="K174" s="263">
        <v>37.65</v>
      </c>
      <c r="L174" s="263">
        <v>35.75</v>
      </c>
      <c r="M174" s="263">
        <v>1173.9930199999999</v>
      </c>
    </row>
    <row r="175" spans="1:13">
      <c r="A175" s="282">
        <v>166</v>
      </c>
      <c r="B175" s="263" t="s">
        <v>165</v>
      </c>
      <c r="C175" s="263">
        <v>207.55</v>
      </c>
      <c r="D175" s="265">
        <v>207.21666666666667</v>
      </c>
      <c r="E175" s="265">
        <v>204.08333333333334</v>
      </c>
      <c r="F175" s="265">
        <v>200.61666666666667</v>
      </c>
      <c r="G175" s="265">
        <v>197.48333333333335</v>
      </c>
      <c r="H175" s="265">
        <v>210.68333333333334</v>
      </c>
      <c r="I175" s="265">
        <v>213.81666666666666</v>
      </c>
      <c r="J175" s="265">
        <v>217.28333333333333</v>
      </c>
      <c r="K175" s="263">
        <v>210.35</v>
      </c>
      <c r="L175" s="263">
        <v>203.75</v>
      </c>
      <c r="M175" s="263">
        <v>123.64637</v>
      </c>
    </row>
    <row r="176" spans="1:13">
      <c r="A176" s="282">
        <v>167</v>
      </c>
      <c r="B176" s="263" t="s">
        <v>166</v>
      </c>
      <c r="C176" s="263">
        <v>131.15</v>
      </c>
      <c r="D176" s="265">
        <v>130.69999999999999</v>
      </c>
      <c r="E176" s="265">
        <v>129.14999999999998</v>
      </c>
      <c r="F176" s="265">
        <v>127.14999999999998</v>
      </c>
      <c r="G176" s="265">
        <v>125.59999999999997</v>
      </c>
      <c r="H176" s="265">
        <v>132.69999999999999</v>
      </c>
      <c r="I176" s="265">
        <v>134.25</v>
      </c>
      <c r="J176" s="265">
        <v>136.25</v>
      </c>
      <c r="K176" s="263">
        <v>132.25</v>
      </c>
      <c r="L176" s="263">
        <v>128.69999999999999</v>
      </c>
      <c r="M176" s="263">
        <v>45.353729999999999</v>
      </c>
    </row>
    <row r="177" spans="1:13">
      <c r="A177" s="282">
        <v>168</v>
      </c>
      <c r="B177" s="263" t="s">
        <v>273</v>
      </c>
      <c r="C177" s="263">
        <v>478.8</v>
      </c>
      <c r="D177" s="265">
        <v>478.23333333333329</v>
      </c>
      <c r="E177" s="265">
        <v>475.96666666666658</v>
      </c>
      <c r="F177" s="265">
        <v>473.13333333333327</v>
      </c>
      <c r="G177" s="265">
        <v>470.86666666666656</v>
      </c>
      <c r="H177" s="265">
        <v>481.06666666666661</v>
      </c>
      <c r="I177" s="265">
        <v>483.33333333333337</v>
      </c>
      <c r="J177" s="265">
        <v>486.16666666666663</v>
      </c>
      <c r="K177" s="263">
        <v>480.5</v>
      </c>
      <c r="L177" s="263">
        <v>475.4</v>
      </c>
      <c r="M177" s="263">
        <v>0.55422000000000005</v>
      </c>
    </row>
    <row r="178" spans="1:13">
      <c r="A178" s="282">
        <v>169</v>
      </c>
      <c r="B178" s="263" t="s">
        <v>167</v>
      </c>
      <c r="C178" s="263">
        <v>2003.1</v>
      </c>
      <c r="D178" s="265">
        <v>2017.3333333333333</v>
      </c>
      <c r="E178" s="265">
        <v>1984.7666666666664</v>
      </c>
      <c r="F178" s="265">
        <v>1966.4333333333332</v>
      </c>
      <c r="G178" s="265">
        <v>1933.8666666666663</v>
      </c>
      <c r="H178" s="265">
        <v>2035.6666666666665</v>
      </c>
      <c r="I178" s="265">
        <v>2068.2333333333336</v>
      </c>
      <c r="J178" s="265">
        <v>2086.5666666666666</v>
      </c>
      <c r="K178" s="263">
        <v>2049.9</v>
      </c>
      <c r="L178" s="263">
        <v>1999</v>
      </c>
      <c r="M178" s="263">
        <v>74.997399999999999</v>
      </c>
    </row>
    <row r="179" spans="1:13">
      <c r="A179" s="282">
        <v>170</v>
      </c>
      <c r="B179" s="263" t="s">
        <v>815</v>
      </c>
      <c r="C179" s="263">
        <v>928.25</v>
      </c>
      <c r="D179" s="265">
        <v>931.13333333333333</v>
      </c>
      <c r="E179" s="265">
        <v>919.51666666666665</v>
      </c>
      <c r="F179" s="265">
        <v>910.7833333333333</v>
      </c>
      <c r="G179" s="265">
        <v>899.16666666666663</v>
      </c>
      <c r="H179" s="265">
        <v>939.86666666666667</v>
      </c>
      <c r="I179" s="265">
        <v>951.48333333333323</v>
      </c>
      <c r="J179" s="265">
        <v>960.2166666666667</v>
      </c>
      <c r="K179" s="263">
        <v>942.75</v>
      </c>
      <c r="L179" s="263">
        <v>922.4</v>
      </c>
      <c r="M179" s="263">
        <v>18.923660000000002</v>
      </c>
    </row>
    <row r="180" spans="1:13">
      <c r="A180" s="282">
        <v>171</v>
      </c>
      <c r="B180" s="263" t="s">
        <v>274</v>
      </c>
      <c r="C180" s="263">
        <v>880.85</v>
      </c>
      <c r="D180" s="265">
        <v>880.9</v>
      </c>
      <c r="E180" s="265">
        <v>870.9</v>
      </c>
      <c r="F180" s="265">
        <v>860.95</v>
      </c>
      <c r="G180" s="265">
        <v>850.95</v>
      </c>
      <c r="H180" s="265">
        <v>890.84999999999991</v>
      </c>
      <c r="I180" s="265">
        <v>900.84999999999991</v>
      </c>
      <c r="J180" s="265">
        <v>910.79999999999984</v>
      </c>
      <c r="K180" s="263">
        <v>890.9</v>
      </c>
      <c r="L180" s="263">
        <v>870.95</v>
      </c>
      <c r="M180" s="263">
        <v>19.290130000000001</v>
      </c>
    </row>
    <row r="181" spans="1:13">
      <c r="A181" s="282">
        <v>172</v>
      </c>
      <c r="B181" s="263" t="s">
        <v>172</v>
      </c>
      <c r="C181" s="263">
        <v>5410.8</v>
      </c>
      <c r="D181" s="265">
        <v>5397.3666666666659</v>
      </c>
      <c r="E181" s="265">
        <v>5344.7333333333318</v>
      </c>
      <c r="F181" s="265">
        <v>5278.6666666666661</v>
      </c>
      <c r="G181" s="265">
        <v>5226.0333333333319</v>
      </c>
      <c r="H181" s="265">
        <v>5463.4333333333316</v>
      </c>
      <c r="I181" s="265">
        <v>5516.0666666666648</v>
      </c>
      <c r="J181" s="265">
        <v>5582.1333333333314</v>
      </c>
      <c r="K181" s="263">
        <v>5450</v>
      </c>
      <c r="L181" s="263">
        <v>5331.3</v>
      </c>
      <c r="M181" s="263">
        <v>2.14425</v>
      </c>
    </row>
    <row r="182" spans="1:13">
      <c r="A182" s="282">
        <v>173</v>
      </c>
      <c r="B182" s="263" t="s">
        <v>478</v>
      </c>
      <c r="C182" s="263">
        <v>7884.55</v>
      </c>
      <c r="D182" s="265">
        <v>7896.2</v>
      </c>
      <c r="E182" s="265">
        <v>7847.4</v>
      </c>
      <c r="F182" s="265">
        <v>7810.25</v>
      </c>
      <c r="G182" s="265">
        <v>7761.45</v>
      </c>
      <c r="H182" s="265">
        <v>7933.3499999999995</v>
      </c>
      <c r="I182" s="265">
        <v>7982.1500000000005</v>
      </c>
      <c r="J182" s="265">
        <v>8019.2999999999993</v>
      </c>
      <c r="K182" s="263">
        <v>7945</v>
      </c>
      <c r="L182" s="263">
        <v>7859.05</v>
      </c>
      <c r="M182" s="263">
        <v>0.55674999999999997</v>
      </c>
    </row>
    <row r="183" spans="1:13">
      <c r="A183" s="282">
        <v>174</v>
      </c>
      <c r="B183" s="263" t="s">
        <v>170</v>
      </c>
      <c r="C183" s="263">
        <v>29465.4</v>
      </c>
      <c r="D183" s="265">
        <v>29293.8</v>
      </c>
      <c r="E183" s="265">
        <v>28927.599999999999</v>
      </c>
      <c r="F183" s="265">
        <v>28389.8</v>
      </c>
      <c r="G183" s="265">
        <v>28023.599999999999</v>
      </c>
      <c r="H183" s="265">
        <v>29831.599999999999</v>
      </c>
      <c r="I183" s="265">
        <v>30197.800000000003</v>
      </c>
      <c r="J183" s="265">
        <v>30735.599999999999</v>
      </c>
      <c r="K183" s="263">
        <v>29660</v>
      </c>
      <c r="L183" s="263">
        <v>28756</v>
      </c>
      <c r="M183" s="263">
        <v>0.82764000000000004</v>
      </c>
    </row>
    <row r="184" spans="1:13">
      <c r="A184" s="282">
        <v>175</v>
      </c>
      <c r="B184" s="263" t="s">
        <v>173</v>
      </c>
      <c r="C184" s="263">
        <v>1422.3</v>
      </c>
      <c r="D184" s="265">
        <v>1426.7</v>
      </c>
      <c r="E184" s="265">
        <v>1410.1000000000001</v>
      </c>
      <c r="F184" s="265">
        <v>1397.9</v>
      </c>
      <c r="G184" s="265">
        <v>1381.3000000000002</v>
      </c>
      <c r="H184" s="265">
        <v>1438.9</v>
      </c>
      <c r="I184" s="265">
        <v>1455.5</v>
      </c>
      <c r="J184" s="265">
        <v>1467.7</v>
      </c>
      <c r="K184" s="263">
        <v>1443.3</v>
      </c>
      <c r="L184" s="263">
        <v>1414.5</v>
      </c>
      <c r="M184" s="263">
        <v>17.26596</v>
      </c>
    </row>
    <row r="185" spans="1:13">
      <c r="A185" s="282">
        <v>176</v>
      </c>
      <c r="B185" s="263" t="s">
        <v>171</v>
      </c>
      <c r="C185" s="263">
        <v>1844</v>
      </c>
      <c r="D185" s="265">
        <v>1844.75</v>
      </c>
      <c r="E185" s="265">
        <v>1829.5</v>
      </c>
      <c r="F185" s="265">
        <v>1815</v>
      </c>
      <c r="G185" s="265">
        <v>1799.75</v>
      </c>
      <c r="H185" s="265">
        <v>1859.25</v>
      </c>
      <c r="I185" s="265">
        <v>1874.5</v>
      </c>
      <c r="J185" s="265">
        <v>1889</v>
      </c>
      <c r="K185" s="263">
        <v>1860</v>
      </c>
      <c r="L185" s="263">
        <v>1830.25</v>
      </c>
      <c r="M185" s="263">
        <v>1.6854100000000001</v>
      </c>
    </row>
    <row r="186" spans="1:13">
      <c r="A186" s="282">
        <v>177</v>
      </c>
      <c r="B186" s="263" t="s">
        <v>169</v>
      </c>
      <c r="C186" s="263">
        <v>364.3</v>
      </c>
      <c r="D186" s="265">
        <v>363.36666666666673</v>
      </c>
      <c r="E186" s="265">
        <v>358.88333333333344</v>
      </c>
      <c r="F186" s="265">
        <v>353.4666666666667</v>
      </c>
      <c r="G186" s="265">
        <v>348.98333333333341</v>
      </c>
      <c r="H186" s="265">
        <v>368.78333333333347</v>
      </c>
      <c r="I186" s="265">
        <v>373.26666666666671</v>
      </c>
      <c r="J186" s="265">
        <v>378.68333333333351</v>
      </c>
      <c r="K186" s="263">
        <v>367.85</v>
      </c>
      <c r="L186" s="263">
        <v>357.95</v>
      </c>
      <c r="M186" s="263">
        <v>386.51024999999998</v>
      </c>
    </row>
    <row r="187" spans="1:13">
      <c r="A187" s="282">
        <v>178</v>
      </c>
      <c r="B187" s="263" t="s">
        <v>168</v>
      </c>
      <c r="C187" s="263">
        <v>78.8</v>
      </c>
      <c r="D187" s="265">
        <v>78.983333333333334</v>
      </c>
      <c r="E187" s="265">
        <v>77.816666666666663</v>
      </c>
      <c r="F187" s="265">
        <v>76.833333333333329</v>
      </c>
      <c r="G187" s="265">
        <v>75.666666666666657</v>
      </c>
      <c r="H187" s="265">
        <v>79.966666666666669</v>
      </c>
      <c r="I187" s="265">
        <v>81.133333333333326</v>
      </c>
      <c r="J187" s="265">
        <v>82.116666666666674</v>
      </c>
      <c r="K187" s="263">
        <v>80.150000000000006</v>
      </c>
      <c r="L187" s="263">
        <v>78</v>
      </c>
      <c r="M187" s="263">
        <v>305.37855000000002</v>
      </c>
    </row>
    <row r="188" spans="1:13">
      <c r="A188" s="282">
        <v>179</v>
      </c>
      <c r="B188" s="263" t="s">
        <v>175</v>
      </c>
      <c r="C188" s="263">
        <v>597.79999999999995</v>
      </c>
      <c r="D188" s="265">
        <v>599.83333333333337</v>
      </c>
      <c r="E188" s="265">
        <v>593.66666666666674</v>
      </c>
      <c r="F188" s="265">
        <v>589.53333333333342</v>
      </c>
      <c r="G188" s="265">
        <v>583.36666666666679</v>
      </c>
      <c r="H188" s="265">
        <v>603.9666666666667</v>
      </c>
      <c r="I188" s="265">
        <v>610.13333333333344</v>
      </c>
      <c r="J188" s="265">
        <v>614.26666666666665</v>
      </c>
      <c r="K188" s="263">
        <v>606</v>
      </c>
      <c r="L188" s="263">
        <v>595.70000000000005</v>
      </c>
      <c r="M188" s="263">
        <v>52.699190000000002</v>
      </c>
    </row>
    <row r="189" spans="1:13">
      <c r="A189" s="282">
        <v>180</v>
      </c>
      <c r="B189" s="263" t="s">
        <v>176</v>
      </c>
      <c r="C189" s="263">
        <v>470.3</v>
      </c>
      <c r="D189" s="265">
        <v>468.4666666666667</v>
      </c>
      <c r="E189" s="265">
        <v>461.43333333333339</v>
      </c>
      <c r="F189" s="265">
        <v>452.56666666666672</v>
      </c>
      <c r="G189" s="265">
        <v>445.53333333333342</v>
      </c>
      <c r="H189" s="265">
        <v>477.33333333333337</v>
      </c>
      <c r="I189" s="265">
        <v>484.36666666666667</v>
      </c>
      <c r="J189" s="265">
        <v>493.23333333333335</v>
      </c>
      <c r="K189" s="263">
        <v>475.5</v>
      </c>
      <c r="L189" s="263">
        <v>459.6</v>
      </c>
      <c r="M189" s="263">
        <v>16.187570000000001</v>
      </c>
    </row>
    <row r="190" spans="1:13">
      <c r="A190" s="282">
        <v>181</v>
      </c>
      <c r="B190" s="263" t="s">
        <v>275</v>
      </c>
      <c r="C190" s="263">
        <v>543.45000000000005</v>
      </c>
      <c r="D190" s="265">
        <v>540.48333333333335</v>
      </c>
      <c r="E190" s="265">
        <v>535.9666666666667</v>
      </c>
      <c r="F190" s="265">
        <v>528.48333333333335</v>
      </c>
      <c r="G190" s="265">
        <v>523.9666666666667</v>
      </c>
      <c r="H190" s="265">
        <v>547.9666666666667</v>
      </c>
      <c r="I190" s="265">
        <v>552.48333333333335</v>
      </c>
      <c r="J190" s="265">
        <v>559.9666666666667</v>
      </c>
      <c r="K190" s="263">
        <v>545</v>
      </c>
      <c r="L190" s="263">
        <v>533</v>
      </c>
      <c r="M190" s="263">
        <v>3.97932</v>
      </c>
    </row>
    <row r="191" spans="1:13">
      <c r="A191" s="282">
        <v>182</v>
      </c>
      <c r="B191" s="263" t="s">
        <v>188</v>
      </c>
      <c r="C191" s="263">
        <v>585.04999999999995</v>
      </c>
      <c r="D191" s="265">
        <v>582.05000000000007</v>
      </c>
      <c r="E191" s="265">
        <v>575.10000000000014</v>
      </c>
      <c r="F191" s="265">
        <v>565.15000000000009</v>
      </c>
      <c r="G191" s="265">
        <v>558.20000000000016</v>
      </c>
      <c r="H191" s="265">
        <v>592.00000000000011</v>
      </c>
      <c r="I191" s="265">
        <v>598.95000000000016</v>
      </c>
      <c r="J191" s="265">
        <v>608.90000000000009</v>
      </c>
      <c r="K191" s="263">
        <v>589</v>
      </c>
      <c r="L191" s="263">
        <v>572.1</v>
      </c>
      <c r="M191" s="263">
        <v>15.75132</v>
      </c>
    </row>
    <row r="192" spans="1:13">
      <c r="A192" s="282">
        <v>183</v>
      </c>
      <c r="B192" s="263" t="s">
        <v>177</v>
      </c>
      <c r="C192" s="263">
        <v>751.8</v>
      </c>
      <c r="D192" s="265">
        <v>753.55000000000007</v>
      </c>
      <c r="E192" s="265">
        <v>742.10000000000014</v>
      </c>
      <c r="F192" s="265">
        <v>732.40000000000009</v>
      </c>
      <c r="G192" s="265">
        <v>720.95000000000016</v>
      </c>
      <c r="H192" s="265">
        <v>763.25000000000011</v>
      </c>
      <c r="I192" s="265">
        <v>774.70000000000016</v>
      </c>
      <c r="J192" s="265">
        <v>784.40000000000009</v>
      </c>
      <c r="K192" s="263">
        <v>765</v>
      </c>
      <c r="L192" s="263">
        <v>743.85</v>
      </c>
      <c r="M192" s="263">
        <v>35.573689999999999</v>
      </c>
    </row>
    <row r="193" spans="1:13">
      <c r="A193" s="282">
        <v>184</v>
      </c>
      <c r="B193" s="263" t="s">
        <v>183</v>
      </c>
      <c r="C193" s="263">
        <v>3177.85</v>
      </c>
      <c r="D193" s="265">
        <v>3171.6166666666668</v>
      </c>
      <c r="E193" s="265">
        <v>3138.2333333333336</v>
      </c>
      <c r="F193" s="265">
        <v>3098.6166666666668</v>
      </c>
      <c r="G193" s="265">
        <v>3065.2333333333336</v>
      </c>
      <c r="H193" s="265">
        <v>3211.2333333333336</v>
      </c>
      <c r="I193" s="265">
        <v>3244.6166666666668</v>
      </c>
      <c r="J193" s="265">
        <v>3284.2333333333336</v>
      </c>
      <c r="K193" s="263">
        <v>3205</v>
      </c>
      <c r="L193" s="263">
        <v>3132</v>
      </c>
      <c r="M193" s="263">
        <v>35.300690000000003</v>
      </c>
    </row>
    <row r="194" spans="1:13">
      <c r="A194" s="282">
        <v>185</v>
      </c>
      <c r="B194" s="263" t="s">
        <v>804</v>
      </c>
      <c r="C194" s="263">
        <v>638.9</v>
      </c>
      <c r="D194" s="265">
        <v>638.19999999999993</v>
      </c>
      <c r="E194" s="265">
        <v>630.69999999999982</v>
      </c>
      <c r="F194" s="265">
        <v>622.49999999999989</v>
      </c>
      <c r="G194" s="265">
        <v>614.99999999999977</v>
      </c>
      <c r="H194" s="265">
        <v>646.39999999999986</v>
      </c>
      <c r="I194" s="265">
        <v>653.90000000000009</v>
      </c>
      <c r="J194" s="265">
        <v>662.09999999999991</v>
      </c>
      <c r="K194" s="263">
        <v>645.70000000000005</v>
      </c>
      <c r="L194" s="263">
        <v>630</v>
      </c>
      <c r="M194" s="263">
        <v>44.244770000000003</v>
      </c>
    </row>
    <row r="195" spans="1:13">
      <c r="A195" s="282">
        <v>186</v>
      </c>
      <c r="B195" s="263" t="s">
        <v>179</v>
      </c>
      <c r="C195" s="263">
        <v>301.8</v>
      </c>
      <c r="D195" s="265">
        <v>302.26666666666665</v>
      </c>
      <c r="E195" s="265">
        <v>297.0333333333333</v>
      </c>
      <c r="F195" s="265">
        <v>292.26666666666665</v>
      </c>
      <c r="G195" s="265">
        <v>287.0333333333333</v>
      </c>
      <c r="H195" s="265">
        <v>307.0333333333333</v>
      </c>
      <c r="I195" s="265">
        <v>312.26666666666665</v>
      </c>
      <c r="J195" s="265">
        <v>317.0333333333333</v>
      </c>
      <c r="K195" s="263">
        <v>307.5</v>
      </c>
      <c r="L195" s="263">
        <v>297.5</v>
      </c>
      <c r="M195" s="263">
        <v>585.69011999999998</v>
      </c>
    </row>
    <row r="196" spans="1:13">
      <c r="A196" s="282">
        <v>187</v>
      </c>
      <c r="B196" s="254" t="s">
        <v>181</v>
      </c>
      <c r="C196" s="254">
        <v>103.25</v>
      </c>
      <c r="D196" s="289">
        <v>103.98333333333333</v>
      </c>
      <c r="E196" s="289">
        <v>102.11666666666667</v>
      </c>
      <c r="F196" s="289">
        <v>100.98333333333333</v>
      </c>
      <c r="G196" s="289">
        <v>99.116666666666674</v>
      </c>
      <c r="H196" s="289">
        <v>105.11666666666667</v>
      </c>
      <c r="I196" s="289">
        <v>106.98333333333332</v>
      </c>
      <c r="J196" s="289">
        <v>108.11666666666667</v>
      </c>
      <c r="K196" s="254">
        <v>105.85</v>
      </c>
      <c r="L196" s="254">
        <v>102.85</v>
      </c>
      <c r="M196" s="254">
        <v>357.02981</v>
      </c>
    </row>
    <row r="197" spans="1:13">
      <c r="A197" s="282">
        <v>188</v>
      </c>
      <c r="B197" s="254" t="s">
        <v>182</v>
      </c>
      <c r="C197" s="254">
        <v>811.85</v>
      </c>
      <c r="D197" s="289">
        <v>808.48333333333323</v>
      </c>
      <c r="E197" s="289">
        <v>793.46666666666647</v>
      </c>
      <c r="F197" s="289">
        <v>775.08333333333326</v>
      </c>
      <c r="G197" s="289">
        <v>760.06666666666649</v>
      </c>
      <c r="H197" s="289">
        <v>826.86666666666645</v>
      </c>
      <c r="I197" s="289">
        <v>841.8833333333331</v>
      </c>
      <c r="J197" s="289">
        <v>860.26666666666642</v>
      </c>
      <c r="K197" s="254">
        <v>823.5</v>
      </c>
      <c r="L197" s="254">
        <v>790.1</v>
      </c>
      <c r="M197" s="254">
        <v>280.44585000000001</v>
      </c>
    </row>
    <row r="198" spans="1:13">
      <c r="A198" s="282">
        <v>189</v>
      </c>
      <c r="B198" s="254" t="s">
        <v>184</v>
      </c>
      <c r="C198" s="254">
        <v>991.45</v>
      </c>
      <c r="D198" s="289">
        <v>1001.2166666666667</v>
      </c>
      <c r="E198" s="289">
        <v>979.43333333333339</v>
      </c>
      <c r="F198" s="289">
        <v>967.41666666666674</v>
      </c>
      <c r="G198" s="289">
        <v>945.63333333333344</v>
      </c>
      <c r="H198" s="289">
        <v>1013.2333333333333</v>
      </c>
      <c r="I198" s="289">
        <v>1035.0166666666667</v>
      </c>
      <c r="J198" s="289">
        <v>1047.0333333333333</v>
      </c>
      <c r="K198" s="254">
        <v>1023</v>
      </c>
      <c r="L198" s="254">
        <v>989.2</v>
      </c>
      <c r="M198" s="254">
        <v>37.805050000000001</v>
      </c>
    </row>
    <row r="199" spans="1:13">
      <c r="A199" s="282">
        <v>190</v>
      </c>
      <c r="B199" s="254" t="s">
        <v>164</v>
      </c>
      <c r="C199" s="254">
        <v>1002.55</v>
      </c>
      <c r="D199" s="289">
        <v>998.55000000000007</v>
      </c>
      <c r="E199" s="289">
        <v>990.10000000000014</v>
      </c>
      <c r="F199" s="289">
        <v>977.65000000000009</v>
      </c>
      <c r="G199" s="289">
        <v>969.20000000000016</v>
      </c>
      <c r="H199" s="289">
        <v>1011.0000000000001</v>
      </c>
      <c r="I199" s="289">
        <v>1019.4500000000002</v>
      </c>
      <c r="J199" s="289">
        <v>1031.9000000000001</v>
      </c>
      <c r="K199" s="254">
        <v>1007</v>
      </c>
      <c r="L199" s="254">
        <v>986.1</v>
      </c>
      <c r="M199" s="254">
        <v>5.50108</v>
      </c>
    </row>
    <row r="200" spans="1:13">
      <c r="A200" s="282">
        <v>191</v>
      </c>
      <c r="B200" s="254" t="s">
        <v>185</v>
      </c>
      <c r="C200" s="254">
        <v>1558.05</v>
      </c>
      <c r="D200" s="289">
        <v>1554.0666666666666</v>
      </c>
      <c r="E200" s="289">
        <v>1540.7333333333331</v>
      </c>
      <c r="F200" s="289">
        <v>1523.4166666666665</v>
      </c>
      <c r="G200" s="289">
        <v>1510.083333333333</v>
      </c>
      <c r="H200" s="289">
        <v>1571.3833333333332</v>
      </c>
      <c r="I200" s="289">
        <v>1584.7166666666667</v>
      </c>
      <c r="J200" s="289">
        <v>1602.0333333333333</v>
      </c>
      <c r="K200" s="254">
        <v>1567.4</v>
      </c>
      <c r="L200" s="254">
        <v>1536.75</v>
      </c>
      <c r="M200" s="254">
        <v>14.317460000000001</v>
      </c>
    </row>
    <row r="201" spans="1:13">
      <c r="A201" s="282">
        <v>192</v>
      </c>
      <c r="B201" s="254" t="s">
        <v>186</v>
      </c>
      <c r="C201" s="254">
        <v>2545.0500000000002</v>
      </c>
      <c r="D201" s="289">
        <v>2533.1833333333334</v>
      </c>
      <c r="E201" s="289">
        <v>2509.416666666667</v>
      </c>
      <c r="F201" s="289">
        <v>2473.7833333333338</v>
      </c>
      <c r="G201" s="289">
        <v>2450.0166666666673</v>
      </c>
      <c r="H201" s="289">
        <v>2568.8166666666666</v>
      </c>
      <c r="I201" s="289">
        <v>2592.583333333333</v>
      </c>
      <c r="J201" s="289">
        <v>2628.2166666666662</v>
      </c>
      <c r="K201" s="254">
        <v>2556.9499999999998</v>
      </c>
      <c r="L201" s="254">
        <v>2497.5500000000002</v>
      </c>
      <c r="M201" s="254">
        <v>2.1593200000000001</v>
      </c>
    </row>
    <row r="202" spans="1:13">
      <c r="A202" s="282">
        <v>193</v>
      </c>
      <c r="B202" s="254" t="s">
        <v>187</v>
      </c>
      <c r="C202" s="254">
        <v>423.8</v>
      </c>
      <c r="D202" s="289">
        <v>424.4666666666667</v>
      </c>
      <c r="E202" s="289">
        <v>419.53333333333342</v>
      </c>
      <c r="F202" s="289">
        <v>415.26666666666671</v>
      </c>
      <c r="G202" s="289">
        <v>410.33333333333343</v>
      </c>
      <c r="H202" s="289">
        <v>428.73333333333341</v>
      </c>
      <c r="I202" s="289">
        <v>433.66666666666669</v>
      </c>
      <c r="J202" s="289">
        <v>437.93333333333339</v>
      </c>
      <c r="K202" s="254">
        <v>429.4</v>
      </c>
      <c r="L202" s="254">
        <v>420.2</v>
      </c>
      <c r="M202" s="254">
        <v>7.9687599999999996</v>
      </c>
    </row>
    <row r="203" spans="1:13">
      <c r="A203" s="282">
        <v>194</v>
      </c>
      <c r="B203" s="254" t="s">
        <v>510</v>
      </c>
      <c r="C203" s="254">
        <v>751.05</v>
      </c>
      <c r="D203" s="289">
        <v>756.98333333333323</v>
      </c>
      <c r="E203" s="289">
        <v>741.11666666666645</v>
      </c>
      <c r="F203" s="289">
        <v>731.18333333333317</v>
      </c>
      <c r="G203" s="289">
        <v>715.31666666666638</v>
      </c>
      <c r="H203" s="289">
        <v>766.91666666666652</v>
      </c>
      <c r="I203" s="289">
        <v>782.7833333333333</v>
      </c>
      <c r="J203" s="289">
        <v>792.71666666666658</v>
      </c>
      <c r="K203" s="254">
        <v>772.85</v>
      </c>
      <c r="L203" s="254">
        <v>747.05</v>
      </c>
      <c r="M203" s="254">
        <v>6.2464199999999996</v>
      </c>
    </row>
    <row r="204" spans="1:13">
      <c r="A204" s="282">
        <v>195</v>
      </c>
      <c r="B204" s="254" t="s">
        <v>193</v>
      </c>
      <c r="C204" s="254">
        <v>641.85</v>
      </c>
      <c r="D204" s="289">
        <v>638.65</v>
      </c>
      <c r="E204" s="289">
        <v>623.29999999999995</v>
      </c>
      <c r="F204" s="289">
        <v>604.75</v>
      </c>
      <c r="G204" s="289">
        <v>589.4</v>
      </c>
      <c r="H204" s="289">
        <v>657.19999999999993</v>
      </c>
      <c r="I204" s="289">
        <v>672.55000000000007</v>
      </c>
      <c r="J204" s="289">
        <v>691.09999999999991</v>
      </c>
      <c r="K204" s="254">
        <v>654</v>
      </c>
      <c r="L204" s="254">
        <v>620.1</v>
      </c>
      <c r="M204" s="254">
        <v>158.62803</v>
      </c>
    </row>
    <row r="205" spans="1:13">
      <c r="A205" s="282">
        <v>196</v>
      </c>
      <c r="B205" s="254" t="s">
        <v>191</v>
      </c>
      <c r="C205" s="254">
        <v>6737.95</v>
      </c>
      <c r="D205" s="289">
        <v>6769.3666666666659</v>
      </c>
      <c r="E205" s="289">
        <v>6682.4833333333318</v>
      </c>
      <c r="F205" s="289">
        <v>6627.0166666666655</v>
      </c>
      <c r="G205" s="289">
        <v>6540.1333333333314</v>
      </c>
      <c r="H205" s="289">
        <v>6824.8333333333321</v>
      </c>
      <c r="I205" s="289">
        <v>6911.7166666666653</v>
      </c>
      <c r="J205" s="289">
        <v>6967.1833333333325</v>
      </c>
      <c r="K205" s="254">
        <v>6856.25</v>
      </c>
      <c r="L205" s="254">
        <v>6713.9</v>
      </c>
      <c r="M205" s="254">
        <v>6.476</v>
      </c>
    </row>
    <row r="206" spans="1:13">
      <c r="A206" s="282">
        <v>197</v>
      </c>
      <c r="B206" s="254" t="s">
        <v>192</v>
      </c>
      <c r="C206" s="254">
        <v>34.049999999999997</v>
      </c>
      <c r="D206" s="289">
        <v>34.25</v>
      </c>
      <c r="E206" s="289">
        <v>33.65</v>
      </c>
      <c r="F206" s="289">
        <v>33.25</v>
      </c>
      <c r="G206" s="289">
        <v>32.65</v>
      </c>
      <c r="H206" s="289">
        <v>34.65</v>
      </c>
      <c r="I206" s="289">
        <v>35.249999999999993</v>
      </c>
      <c r="J206" s="289">
        <v>35.65</v>
      </c>
      <c r="K206" s="254">
        <v>34.85</v>
      </c>
      <c r="L206" s="254">
        <v>33.85</v>
      </c>
      <c r="M206" s="254">
        <v>66.72972</v>
      </c>
    </row>
    <row r="207" spans="1:13">
      <c r="A207" s="282">
        <v>198</v>
      </c>
      <c r="B207" s="254" t="s">
        <v>189</v>
      </c>
      <c r="C207" s="254">
        <v>1241.45</v>
      </c>
      <c r="D207" s="289">
        <v>1238.55</v>
      </c>
      <c r="E207" s="289">
        <v>1225.6499999999999</v>
      </c>
      <c r="F207" s="289">
        <v>1209.8499999999999</v>
      </c>
      <c r="G207" s="289">
        <v>1196.9499999999998</v>
      </c>
      <c r="H207" s="289">
        <v>1254.3499999999999</v>
      </c>
      <c r="I207" s="289">
        <v>1267.25</v>
      </c>
      <c r="J207" s="289">
        <v>1283.05</v>
      </c>
      <c r="K207" s="254">
        <v>1251.45</v>
      </c>
      <c r="L207" s="254">
        <v>1222.75</v>
      </c>
      <c r="M207" s="254">
        <v>1.2831900000000001</v>
      </c>
    </row>
    <row r="208" spans="1:13">
      <c r="A208" s="282">
        <v>199</v>
      </c>
      <c r="B208" s="254" t="s">
        <v>141</v>
      </c>
      <c r="C208" s="254">
        <v>556.35</v>
      </c>
      <c r="D208" s="289">
        <v>554.96666666666658</v>
      </c>
      <c r="E208" s="289">
        <v>550.43333333333317</v>
      </c>
      <c r="F208" s="289">
        <v>544.51666666666654</v>
      </c>
      <c r="G208" s="289">
        <v>539.98333333333312</v>
      </c>
      <c r="H208" s="289">
        <v>560.88333333333321</v>
      </c>
      <c r="I208" s="289">
        <v>565.41666666666674</v>
      </c>
      <c r="J208" s="289">
        <v>571.33333333333326</v>
      </c>
      <c r="K208" s="254">
        <v>559.5</v>
      </c>
      <c r="L208" s="254">
        <v>549.04999999999995</v>
      </c>
      <c r="M208" s="254">
        <v>14.871969999999999</v>
      </c>
    </row>
    <row r="209" spans="1:13">
      <c r="A209" s="282">
        <v>200</v>
      </c>
      <c r="B209" s="254" t="s">
        <v>277</v>
      </c>
      <c r="C209" s="254">
        <v>252.35</v>
      </c>
      <c r="D209" s="289">
        <v>249.86666666666667</v>
      </c>
      <c r="E209" s="289">
        <v>244.73333333333335</v>
      </c>
      <c r="F209" s="289">
        <v>237.11666666666667</v>
      </c>
      <c r="G209" s="289">
        <v>231.98333333333335</v>
      </c>
      <c r="H209" s="289">
        <v>257.48333333333335</v>
      </c>
      <c r="I209" s="289">
        <v>262.61666666666667</v>
      </c>
      <c r="J209" s="289">
        <v>270.23333333333335</v>
      </c>
      <c r="K209" s="254">
        <v>255</v>
      </c>
      <c r="L209" s="254">
        <v>242.25</v>
      </c>
      <c r="M209" s="254">
        <v>21.846530000000001</v>
      </c>
    </row>
    <row r="210" spans="1:13">
      <c r="A210" s="282">
        <v>201</v>
      </c>
      <c r="B210" s="254" t="s">
        <v>522</v>
      </c>
      <c r="C210" s="254">
        <v>1002.95</v>
      </c>
      <c r="D210" s="289">
        <v>1001.65</v>
      </c>
      <c r="E210" s="289">
        <v>983.3</v>
      </c>
      <c r="F210" s="289">
        <v>963.65</v>
      </c>
      <c r="G210" s="289">
        <v>945.3</v>
      </c>
      <c r="H210" s="289">
        <v>1021.3</v>
      </c>
      <c r="I210" s="289">
        <v>1039.6500000000001</v>
      </c>
      <c r="J210" s="289">
        <v>1059.3</v>
      </c>
      <c r="K210" s="254">
        <v>1020</v>
      </c>
      <c r="L210" s="254">
        <v>982</v>
      </c>
      <c r="M210" s="254">
        <v>3.0699700000000001</v>
      </c>
    </row>
    <row r="211" spans="1:13">
      <c r="A211" s="282">
        <v>202</v>
      </c>
      <c r="B211" s="254" t="s">
        <v>118</v>
      </c>
      <c r="C211" s="254">
        <v>9.25</v>
      </c>
      <c r="D211" s="289">
        <v>9.3833333333333329</v>
      </c>
      <c r="E211" s="289">
        <v>8.966666666666665</v>
      </c>
      <c r="F211" s="289">
        <v>8.6833333333333318</v>
      </c>
      <c r="G211" s="289">
        <v>8.2666666666666639</v>
      </c>
      <c r="H211" s="289">
        <v>9.6666666666666661</v>
      </c>
      <c r="I211" s="289">
        <v>10.083333333333334</v>
      </c>
      <c r="J211" s="289">
        <v>10.366666666666667</v>
      </c>
      <c r="K211" s="254">
        <v>9.8000000000000007</v>
      </c>
      <c r="L211" s="254">
        <v>9.1</v>
      </c>
      <c r="M211" s="254">
        <v>2631.2130900000002</v>
      </c>
    </row>
    <row r="212" spans="1:13">
      <c r="A212" s="282">
        <v>203</v>
      </c>
      <c r="B212" s="254" t="s">
        <v>195</v>
      </c>
      <c r="C212" s="254">
        <v>1001.95</v>
      </c>
      <c r="D212" s="289">
        <v>1001</v>
      </c>
      <c r="E212" s="289">
        <v>991</v>
      </c>
      <c r="F212" s="289">
        <v>980.05</v>
      </c>
      <c r="G212" s="289">
        <v>970.05</v>
      </c>
      <c r="H212" s="289">
        <v>1011.95</v>
      </c>
      <c r="I212" s="289">
        <v>1021.95</v>
      </c>
      <c r="J212" s="289">
        <v>1032.9000000000001</v>
      </c>
      <c r="K212" s="254">
        <v>1011</v>
      </c>
      <c r="L212" s="254">
        <v>990.05</v>
      </c>
      <c r="M212" s="254">
        <v>14.51482</v>
      </c>
    </row>
    <row r="213" spans="1:13">
      <c r="A213" s="282">
        <v>204</v>
      </c>
      <c r="B213" s="254" t="s">
        <v>528</v>
      </c>
      <c r="C213" s="254">
        <v>2226.6</v>
      </c>
      <c r="D213" s="289">
        <v>2245.1</v>
      </c>
      <c r="E213" s="289">
        <v>2172.5</v>
      </c>
      <c r="F213" s="289">
        <v>2118.4</v>
      </c>
      <c r="G213" s="289">
        <v>2045.8000000000002</v>
      </c>
      <c r="H213" s="289">
        <v>2299.1999999999998</v>
      </c>
      <c r="I213" s="289">
        <v>2371.7999999999993</v>
      </c>
      <c r="J213" s="289">
        <v>2425.8999999999996</v>
      </c>
      <c r="K213" s="254">
        <v>2317.6999999999998</v>
      </c>
      <c r="L213" s="254">
        <v>2191</v>
      </c>
      <c r="M213" s="254">
        <v>1.0959700000000001</v>
      </c>
    </row>
    <row r="214" spans="1:13">
      <c r="A214" s="282">
        <v>205</v>
      </c>
      <c r="B214" s="254" t="s">
        <v>196</v>
      </c>
      <c r="C214" s="289">
        <v>414.15</v>
      </c>
      <c r="D214" s="289">
        <v>415.76666666666671</v>
      </c>
      <c r="E214" s="289">
        <v>411.73333333333341</v>
      </c>
      <c r="F214" s="289">
        <v>409.31666666666672</v>
      </c>
      <c r="G214" s="289">
        <v>405.28333333333342</v>
      </c>
      <c r="H214" s="289">
        <v>418.18333333333339</v>
      </c>
      <c r="I214" s="289">
        <v>422.2166666666667</v>
      </c>
      <c r="J214" s="289">
        <v>424.63333333333338</v>
      </c>
      <c r="K214" s="289">
        <v>419.8</v>
      </c>
      <c r="L214" s="289">
        <v>413.35</v>
      </c>
      <c r="M214" s="289">
        <v>74.451340000000002</v>
      </c>
    </row>
    <row r="215" spans="1:13">
      <c r="A215" s="282">
        <v>206</v>
      </c>
      <c r="B215" s="254" t="s">
        <v>197</v>
      </c>
      <c r="C215" s="289">
        <v>15.6</v>
      </c>
      <c r="D215" s="289">
        <v>15.75</v>
      </c>
      <c r="E215" s="289">
        <v>15.25</v>
      </c>
      <c r="F215" s="289">
        <v>14.9</v>
      </c>
      <c r="G215" s="289">
        <v>14.4</v>
      </c>
      <c r="H215" s="289">
        <v>16.100000000000001</v>
      </c>
      <c r="I215" s="289">
        <v>16.600000000000001</v>
      </c>
      <c r="J215" s="289">
        <v>16.95</v>
      </c>
      <c r="K215" s="289">
        <v>16.25</v>
      </c>
      <c r="L215" s="289">
        <v>15.4</v>
      </c>
      <c r="M215" s="289">
        <v>2083.8153400000001</v>
      </c>
    </row>
    <row r="216" spans="1:13">
      <c r="A216" s="282">
        <v>207</v>
      </c>
      <c r="B216" s="254" t="s">
        <v>198</v>
      </c>
      <c r="C216" s="289">
        <v>203.2</v>
      </c>
      <c r="D216" s="289">
        <v>202.21666666666667</v>
      </c>
      <c r="E216" s="289">
        <v>199.88333333333333</v>
      </c>
      <c r="F216" s="289">
        <v>196.56666666666666</v>
      </c>
      <c r="G216" s="289">
        <v>194.23333333333332</v>
      </c>
      <c r="H216" s="289">
        <v>205.53333333333333</v>
      </c>
      <c r="I216" s="289">
        <v>207.86666666666665</v>
      </c>
      <c r="J216" s="289">
        <v>211.18333333333334</v>
      </c>
      <c r="K216" s="289">
        <v>204.55</v>
      </c>
      <c r="L216" s="289">
        <v>198.9</v>
      </c>
      <c r="M216" s="289">
        <v>64.530749999999998</v>
      </c>
    </row>
    <row r="217" spans="1:13">
      <c r="A217" s="282"/>
      <c r="B217" s="254"/>
      <c r="C217" s="289"/>
      <c r="D217" s="289"/>
      <c r="E217" s="289"/>
      <c r="F217" s="289"/>
      <c r="G217" s="289"/>
      <c r="H217" s="289"/>
      <c r="I217" s="289"/>
      <c r="J217" s="289"/>
      <c r="K217" s="289"/>
      <c r="L217" s="289"/>
      <c r="M217" s="289"/>
    </row>
    <row r="218" spans="1:13">
      <c r="A218" s="38"/>
      <c r="B218" s="273"/>
      <c r="C218" s="272"/>
      <c r="D218" s="272"/>
      <c r="E218" s="272"/>
      <c r="F218" s="272"/>
      <c r="G218" s="272"/>
      <c r="H218" s="272"/>
      <c r="I218" s="272"/>
      <c r="J218" s="272"/>
      <c r="K218" s="272"/>
      <c r="L218" s="293"/>
      <c r="M218" s="13"/>
    </row>
    <row r="219" spans="1:13">
      <c r="A219" s="38"/>
      <c r="B219" s="13"/>
      <c r="C219" s="272"/>
      <c r="D219" s="272"/>
      <c r="E219" s="272"/>
      <c r="F219" s="272"/>
      <c r="G219" s="272"/>
      <c r="H219" s="272"/>
      <c r="I219" s="272"/>
      <c r="J219" s="272"/>
      <c r="K219" s="272"/>
      <c r="L219" s="293"/>
      <c r="M219" s="13"/>
    </row>
    <row r="220" spans="1:13">
      <c r="A220" s="38"/>
      <c r="B220" s="13"/>
      <c r="C220" s="272"/>
      <c r="D220" s="272"/>
      <c r="E220" s="272"/>
      <c r="F220" s="272"/>
      <c r="G220" s="272"/>
      <c r="H220" s="272"/>
      <c r="I220" s="272"/>
      <c r="J220" s="272"/>
      <c r="K220" s="272"/>
      <c r="L220" s="293"/>
      <c r="M220" s="13"/>
    </row>
    <row r="221" spans="1:13">
      <c r="A221" s="290" t="s">
        <v>279</v>
      </c>
      <c r="B221" s="13"/>
      <c r="C221" s="272"/>
      <c r="D221" s="272"/>
      <c r="E221" s="272"/>
      <c r="F221" s="272"/>
      <c r="G221" s="272"/>
      <c r="H221" s="272"/>
      <c r="I221" s="272"/>
      <c r="J221" s="272"/>
      <c r="K221" s="272"/>
      <c r="L221" s="293"/>
      <c r="M221" s="13"/>
    </row>
    <row r="222" spans="1:13">
      <c r="B222" s="13"/>
      <c r="C222" s="272"/>
      <c r="D222" s="272"/>
      <c r="E222" s="272"/>
      <c r="F222" s="272"/>
      <c r="G222" s="272"/>
      <c r="H222" s="272"/>
      <c r="I222" s="272"/>
      <c r="J222" s="272"/>
      <c r="K222" s="272"/>
      <c r="L222" s="293"/>
      <c r="M222" s="13"/>
    </row>
    <row r="223" spans="1:13">
      <c r="B223" s="13"/>
      <c r="C223" s="272"/>
      <c r="D223" s="272"/>
      <c r="E223" s="272"/>
      <c r="F223" s="272"/>
      <c r="G223" s="272"/>
      <c r="H223" s="272"/>
      <c r="I223" s="272"/>
      <c r="J223" s="272"/>
      <c r="K223" s="272"/>
      <c r="L223" s="293"/>
      <c r="M223" s="13"/>
    </row>
    <row r="224" spans="1:13">
      <c r="A224" s="291" t="s">
        <v>280</v>
      </c>
      <c r="B224" s="13"/>
      <c r="C224" s="272"/>
      <c r="D224" s="272"/>
      <c r="E224" s="272"/>
      <c r="F224" s="272"/>
      <c r="G224" s="272"/>
      <c r="H224" s="272"/>
      <c r="I224" s="272"/>
      <c r="J224" s="272"/>
      <c r="K224" s="272"/>
      <c r="L224" s="293"/>
      <c r="M224" s="13"/>
    </row>
    <row r="225" spans="1:15">
      <c r="A225" s="292"/>
      <c r="B225" s="13"/>
      <c r="C225" s="272"/>
      <c r="D225" s="272"/>
      <c r="E225" s="272"/>
      <c r="F225" s="272"/>
      <c r="G225" s="272"/>
      <c r="H225" s="272"/>
      <c r="I225" s="272"/>
      <c r="J225" s="272"/>
      <c r="K225" s="272"/>
      <c r="L225" s="293"/>
      <c r="M225" s="13"/>
    </row>
    <row r="226" spans="1:15">
      <c r="A226" s="276" t="s">
        <v>281</v>
      </c>
      <c r="B226" s="13"/>
      <c r="C226" s="272"/>
      <c r="D226" s="272"/>
      <c r="E226" s="272"/>
      <c r="F226" s="272"/>
      <c r="G226" s="272"/>
      <c r="H226" s="272"/>
      <c r="I226" s="272"/>
      <c r="J226" s="272"/>
      <c r="K226" s="272"/>
      <c r="L226" s="293"/>
      <c r="M226" s="13"/>
    </row>
    <row r="227" spans="1:15">
      <c r="A227" s="277" t="s">
        <v>199</v>
      </c>
      <c r="B227" s="13"/>
      <c r="C227" s="272"/>
      <c r="D227" s="272"/>
      <c r="E227" s="272"/>
      <c r="F227" s="272"/>
      <c r="G227" s="272"/>
      <c r="H227" s="272"/>
      <c r="I227" s="272"/>
      <c r="J227" s="272"/>
      <c r="K227" s="272"/>
      <c r="L227" s="293"/>
      <c r="M227" s="13"/>
      <c r="N227" s="13"/>
      <c r="O227" s="13"/>
    </row>
    <row r="228" spans="1:15">
      <c r="A228" s="277" t="s">
        <v>200</v>
      </c>
      <c r="B228" s="13"/>
      <c r="C228" s="272"/>
      <c r="D228" s="272"/>
      <c r="E228" s="272"/>
      <c r="F228" s="272"/>
      <c r="G228" s="272"/>
      <c r="H228" s="272"/>
      <c r="I228" s="272"/>
      <c r="J228" s="272"/>
      <c r="K228" s="272"/>
      <c r="L228" s="293"/>
      <c r="M228" s="13"/>
      <c r="N228" s="13"/>
      <c r="O228" s="13"/>
    </row>
    <row r="229" spans="1:15">
      <c r="A229" s="277" t="s">
        <v>201</v>
      </c>
      <c r="B229" s="13"/>
      <c r="C229" s="274"/>
      <c r="D229" s="274"/>
      <c r="E229" s="274"/>
      <c r="F229" s="274"/>
      <c r="G229" s="274"/>
      <c r="H229" s="274"/>
      <c r="I229" s="274"/>
      <c r="J229" s="274"/>
      <c r="K229" s="274"/>
      <c r="L229" s="293"/>
      <c r="M229" s="13"/>
      <c r="N229" s="13"/>
      <c r="O229" s="13"/>
    </row>
    <row r="230" spans="1:15">
      <c r="A230" s="277" t="s">
        <v>202</v>
      </c>
      <c r="B230" s="13"/>
      <c r="C230" s="272"/>
      <c r="D230" s="272"/>
      <c r="E230" s="272"/>
      <c r="F230" s="272"/>
      <c r="G230" s="272"/>
      <c r="H230" s="272"/>
      <c r="I230" s="272"/>
      <c r="J230" s="272"/>
      <c r="K230" s="272"/>
      <c r="L230" s="293"/>
      <c r="M230" s="13"/>
      <c r="N230" s="13"/>
      <c r="O230" s="13"/>
    </row>
    <row r="231" spans="1:15">
      <c r="A231" s="277" t="s">
        <v>203</v>
      </c>
      <c r="B231" s="13"/>
      <c r="C231" s="272"/>
      <c r="D231" s="272"/>
      <c r="E231" s="272"/>
      <c r="F231" s="272"/>
      <c r="G231" s="272"/>
      <c r="H231" s="272"/>
      <c r="I231" s="272"/>
      <c r="J231" s="272"/>
      <c r="K231" s="272"/>
      <c r="L231" s="293"/>
      <c r="M231" s="13"/>
      <c r="N231" s="13"/>
      <c r="O231" s="13"/>
    </row>
    <row r="232" spans="1:15">
      <c r="A232" s="278"/>
      <c r="B232" s="13"/>
      <c r="C232" s="272"/>
      <c r="D232" s="272"/>
      <c r="E232" s="272"/>
      <c r="F232" s="272"/>
      <c r="G232" s="272"/>
      <c r="H232" s="272"/>
      <c r="I232" s="272"/>
      <c r="J232" s="272"/>
      <c r="K232" s="272"/>
      <c r="L232" s="293"/>
      <c r="M232" s="13"/>
      <c r="N232" s="13"/>
      <c r="O232" s="13"/>
    </row>
    <row r="233" spans="1:15">
      <c r="A233" s="13"/>
      <c r="B233" s="13"/>
      <c r="C233" s="272"/>
      <c r="D233" s="272"/>
      <c r="E233" s="272"/>
      <c r="F233" s="272"/>
      <c r="G233" s="272"/>
      <c r="H233" s="272"/>
      <c r="I233" s="272"/>
      <c r="J233" s="272"/>
      <c r="K233" s="272"/>
      <c r="L233" s="293"/>
      <c r="M233" s="13"/>
      <c r="N233" s="13"/>
      <c r="O233" s="13"/>
    </row>
    <row r="234" spans="1:15">
      <c r="A234" s="13"/>
      <c r="B234" s="13"/>
      <c r="C234" s="272"/>
      <c r="D234" s="272"/>
      <c r="E234" s="272"/>
      <c r="F234" s="272"/>
      <c r="G234" s="272"/>
      <c r="H234" s="272"/>
      <c r="I234" s="272"/>
      <c r="J234" s="272"/>
      <c r="K234" s="272"/>
      <c r="L234" s="293"/>
      <c r="M234" s="13"/>
      <c r="N234" s="13"/>
      <c r="O234" s="13"/>
    </row>
    <row r="235" spans="1:15">
      <c r="A235" s="13"/>
      <c r="B235" s="13"/>
      <c r="C235" s="272"/>
      <c r="D235" s="272"/>
      <c r="E235" s="272"/>
      <c r="F235" s="272"/>
      <c r="G235" s="272"/>
      <c r="H235" s="272"/>
      <c r="I235" s="272"/>
      <c r="J235" s="272"/>
      <c r="K235" s="272"/>
      <c r="L235" s="293"/>
      <c r="M235" s="13"/>
      <c r="N235" s="13"/>
      <c r="O235" s="13"/>
    </row>
    <row r="236" spans="1:15">
      <c r="A236" s="13"/>
      <c r="B236" s="13"/>
      <c r="C236" s="272"/>
      <c r="D236" s="272"/>
      <c r="E236" s="272"/>
      <c r="F236" s="272"/>
      <c r="G236" s="272"/>
      <c r="H236" s="272"/>
      <c r="I236" s="272"/>
      <c r="J236" s="272"/>
      <c r="K236" s="272"/>
      <c r="L236" s="293"/>
      <c r="M236" s="13"/>
      <c r="N236" s="13"/>
      <c r="O236" s="13"/>
    </row>
    <row r="237" spans="1:15">
      <c r="A237" s="257" t="s">
        <v>204</v>
      </c>
      <c r="B237" s="13"/>
      <c r="C237" s="272"/>
      <c r="D237" s="272"/>
      <c r="E237" s="272"/>
      <c r="F237" s="272"/>
      <c r="G237" s="272"/>
      <c r="H237" s="272"/>
      <c r="I237" s="272"/>
      <c r="J237" s="272"/>
      <c r="K237" s="272"/>
      <c r="L237" s="293"/>
      <c r="M237" s="13"/>
      <c r="N237" s="13"/>
      <c r="O237" s="13"/>
    </row>
    <row r="238" spans="1:15">
      <c r="A238" s="275" t="s">
        <v>205</v>
      </c>
      <c r="B238" s="13"/>
      <c r="C238" s="272"/>
      <c r="D238" s="272"/>
      <c r="E238" s="272"/>
      <c r="F238" s="272"/>
      <c r="G238" s="272"/>
      <c r="H238" s="272"/>
      <c r="I238" s="272"/>
      <c r="J238" s="272"/>
      <c r="K238" s="272"/>
      <c r="L238" s="293"/>
      <c r="M238" s="13"/>
    </row>
    <row r="239" spans="1:15">
      <c r="A239" s="275" t="s">
        <v>206</v>
      </c>
      <c r="B239" s="13"/>
      <c r="C239" s="272"/>
      <c r="D239" s="272"/>
      <c r="E239" s="272"/>
      <c r="F239" s="272"/>
      <c r="G239" s="272"/>
      <c r="H239" s="272"/>
      <c r="I239" s="272"/>
      <c r="J239" s="272"/>
      <c r="K239" s="272"/>
      <c r="L239" s="293"/>
      <c r="M239" s="13"/>
    </row>
    <row r="240" spans="1:15">
      <c r="A240" s="275" t="s">
        <v>207</v>
      </c>
      <c r="B240" s="13"/>
      <c r="C240" s="272"/>
      <c r="D240" s="272"/>
      <c r="E240" s="272"/>
      <c r="F240" s="272"/>
      <c r="G240" s="272"/>
      <c r="H240" s="272"/>
      <c r="I240" s="272"/>
      <c r="J240" s="272"/>
      <c r="K240" s="272"/>
      <c r="L240" s="293"/>
      <c r="M240" s="13"/>
    </row>
    <row r="241" spans="1:13">
      <c r="A241" s="279" t="s">
        <v>208</v>
      </c>
      <c r="B241" s="13"/>
      <c r="C241" s="272"/>
      <c r="D241" s="272"/>
      <c r="E241" s="272"/>
      <c r="F241" s="272"/>
      <c r="G241" s="272"/>
      <c r="H241" s="272"/>
      <c r="I241" s="272"/>
      <c r="J241" s="272"/>
      <c r="K241" s="272"/>
      <c r="L241" s="293"/>
      <c r="M241" s="13"/>
    </row>
    <row r="242" spans="1:13">
      <c r="A242" s="279" t="s">
        <v>209</v>
      </c>
      <c r="B242" s="13"/>
      <c r="C242" s="272"/>
      <c r="D242" s="272"/>
      <c r="E242" s="272"/>
      <c r="F242" s="272"/>
      <c r="G242" s="272"/>
      <c r="H242" s="272"/>
      <c r="I242" s="272"/>
      <c r="J242" s="272"/>
      <c r="K242" s="272"/>
      <c r="L242" s="293"/>
      <c r="M242" s="13"/>
    </row>
    <row r="243" spans="1:13">
      <c r="A243" s="279" t="s">
        <v>210</v>
      </c>
      <c r="B243" s="13"/>
      <c r="C243" s="272"/>
      <c r="D243" s="272"/>
      <c r="E243" s="272"/>
      <c r="F243" s="272"/>
      <c r="G243" s="272"/>
      <c r="H243" s="272"/>
      <c r="I243" s="272"/>
      <c r="J243" s="272"/>
      <c r="K243" s="272"/>
      <c r="L243" s="293"/>
      <c r="M243" s="13"/>
    </row>
    <row r="244" spans="1:13">
      <c r="A244" s="279" t="s">
        <v>211</v>
      </c>
      <c r="B244" s="13"/>
      <c r="C244" s="272"/>
      <c r="D244" s="272"/>
      <c r="E244" s="272"/>
      <c r="F244" s="272"/>
      <c r="G244" s="272"/>
      <c r="H244" s="272"/>
      <c r="I244" s="272"/>
      <c r="J244" s="272"/>
      <c r="K244" s="272"/>
      <c r="L244" s="293"/>
      <c r="M244" s="13"/>
    </row>
    <row r="245" spans="1:13">
      <c r="A245" s="279" t="s">
        <v>212</v>
      </c>
      <c r="B245" s="13"/>
      <c r="C245" s="272"/>
      <c r="D245" s="272"/>
      <c r="E245" s="272"/>
      <c r="F245" s="272"/>
      <c r="G245" s="272"/>
      <c r="H245" s="272"/>
      <c r="I245" s="272"/>
      <c r="J245" s="272"/>
      <c r="K245" s="272"/>
      <c r="L245" s="293"/>
      <c r="M245" s="13"/>
    </row>
    <row r="246" spans="1:13">
      <c r="A246" s="279" t="s">
        <v>213</v>
      </c>
      <c r="B246" s="13"/>
      <c r="C246" s="274"/>
      <c r="D246" s="274"/>
      <c r="E246" s="274"/>
      <c r="F246" s="274"/>
      <c r="G246" s="274"/>
      <c r="H246" s="274"/>
      <c r="I246" s="274"/>
      <c r="J246" s="274"/>
      <c r="K246" s="274"/>
      <c r="L246" s="293"/>
      <c r="M246" s="13"/>
    </row>
    <row r="247" spans="1:13">
      <c r="B247" s="13"/>
      <c r="C247" s="272"/>
      <c r="D247" s="272"/>
      <c r="E247" s="272"/>
      <c r="F247" s="272"/>
      <c r="G247" s="272"/>
      <c r="H247" s="272"/>
      <c r="I247" s="272"/>
      <c r="J247" s="272"/>
      <c r="K247" s="272"/>
      <c r="L247" s="293"/>
      <c r="M247" s="13"/>
    </row>
    <row r="248" spans="1:13">
      <c r="B248" s="13"/>
      <c r="C248" s="272"/>
      <c r="D248" s="272"/>
      <c r="E248" s="272"/>
      <c r="F248" s="272"/>
      <c r="G248" s="272"/>
      <c r="H248" s="272"/>
      <c r="I248" s="272"/>
      <c r="J248" s="272"/>
      <c r="K248" s="272"/>
      <c r="L248" s="293"/>
      <c r="M248" s="13"/>
    </row>
    <row r="249" spans="1:13">
      <c r="B249" s="13"/>
      <c r="C249" s="272"/>
      <c r="D249" s="272"/>
      <c r="E249" s="272"/>
      <c r="F249" s="272"/>
      <c r="G249" s="272"/>
      <c r="H249" s="272"/>
      <c r="I249" s="272"/>
      <c r="J249" s="272"/>
      <c r="K249" s="272"/>
      <c r="L249" s="293"/>
      <c r="M249" s="13"/>
    </row>
    <row r="250" spans="1:13">
      <c r="B250" s="13"/>
      <c r="C250" s="272"/>
      <c r="D250" s="272"/>
      <c r="E250" s="272"/>
      <c r="F250" s="272"/>
      <c r="G250" s="272"/>
      <c r="H250" s="272"/>
      <c r="I250" s="272"/>
      <c r="J250" s="272"/>
      <c r="K250" s="272"/>
      <c r="L250" s="293"/>
      <c r="M250" s="13"/>
    </row>
    <row r="251" spans="1:13">
      <c r="B251" s="13"/>
      <c r="C251" s="272"/>
      <c r="D251" s="272"/>
      <c r="E251" s="272"/>
      <c r="F251" s="272"/>
      <c r="G251" s="272"/>
      <c r="H251" s="272"/>
      <c r="I251" s="272"/>
      <c r="J251" s="272"/>
      <c r="K251" s="272"/>
      <c r="L251" s="293"/>
      <c r="M251" s="13"/>
    </row>
    <row r="252" spans="1:13">
      <c r="B252" s="13"/>
      <c r="C252" s="272"/>
      <c r="D252" s="272"/>
      <c r="E252" s="272"/>
      <c r="F252" s="272"/>
      <c r="G252" s="272"/>
      <c r="H252" s="272"/>
      <c r="I252" s="272"/>
      <c r="J252" s="272"/>
      <c r="K252" s="272"/>
      <c r="L252" s="293"/>
      <c r="M252" s="13"/>
    </row>
    <row r="253" spans="1:13">
      <c r="B253" s="13"/>
      <c r="C253" s="272"/>
      <c r="D253" s="272"/>
      <c r="E253" s="272"/>
      <c r="F253" s="272"/>
      <c r="G253" s="272"/>
      <c r="H253" s="272"/>
      <c r="I253" s="272"/>
      <c r="J253" s="272"/>
      <c r="K253" s="272"/>
      <c r="L253" s="293"/>
      <c r="M253" s="13"/>
    </row>
    <row r="254" spans="1:13">
      <c r="B254" s="13"/>
      <c r="C254" s="272"/>
      <c r="D254" s="272"/>
      <c r="E254" s="272"/>
      <c r="F254" s="272"/>
      <c r="G254" s="272"/>
      <c r="H254" s="272"/>
      <c r="I254" s="272"/>
      <c r="J254" s="272"/>
      <c r="K254" s="272"/>
      <c r="L254" s="293"/>
      <c r="M254" s="13"/>
    </row>
    <row r="255" spans="1:13">
      <c r="B255" s="13"/>
      <c r="C255" s="272"/>
      <c r="D255" s="272"/>
      <c r="E255" s="272"/>
      <c r="F255" s="272"/>
      <c r="G255" s="272"/>
      <c r="H255" s="272"/>
      <c r="I255" s="272"/>
      <c r="J255" s="272"/>
      <c r="K255" s="272"/>
      <c r="L255" s="293"/>
      <c r="M255" s="13"/>
    </row>
    <row r="256" spans="1:13">
      <c r="B256" s="13"/>
      <c r="C256" s="272"/>
      <c r="D256" s="272"/>
      <c r="E256" s="272"/>
      <c r="F256" s="272"/>
      <c r="G256" s="272"/>
      <c r="H256" s="272"/>
      <c r="I256" s="272"/>
      <c r="J256" s="272"/>
      <c r="K256" s="272"/>
      <c r="L256" s="293"/>
      <c r="M256" s="13"/>
    </row>
    <row r="257" spans="2:13">
      <c r="B257" s="13"/>
      <c r="C257" s="272"/>
      <c r="D257" s="272"/>
      <c r="E257" s="272"/>
      <c r="F257" s="272"/>
      <c r="G257" s="272"/>
      <c r="H257" s="272"/>
      <c r="I257" s="272"/>
      <c r="J257" s="272"/>
      <c r="K257" s="272"/>
      <c r="L257" s="293"/>
      <c r="M257" s="13"/>
    </row>
    <row r="258" spans="2:13">
      <c r="B258" s="13"/>
      <c r="C258" s="272"/>
      <c r="D258" s="272"/>
      <c r="E258" s="272"/>
      <c r="F258" s="272"/>
      <c r="G258" s="272"/>
      <c r="H258" s="272"/>
      <c r="I258" s="272"/>
      <c r="J258" s="272"/>
      <c r="K258" s="272"/>
      <c r="L258" s="293"/>
      <c r="M258" s="13"/>
    </row>
    <row r="259" spans="2:13">
      <c r="B259" s="13"/>
      <c r="C259" s="272"/>
      <c r="D259" s="272"/>
      <c r="E259" s="272"/>
      <c r="F259" s="272"/>
      <c r="G259" s="272"/>
      <c r="H259" s="272"/>
      <c r="I259" s="272"/>
      <c r="J259" s="272"/>
      <c r="K259" s="272"/>
      <c r="L259" s="293"/>
      <c r="M259" s="13"/>
    </row>
    <row r="260" spans="2:13">
      <c r="B260" s="13"/>
      <c r="C260" s="272"/>
      <c r="D260" s="272"/>
      <c r="E260" s="272"/>
      <c r="F260" s="272"/>
      <c r="G260" s="272"/>
      <c r="H260" s="272"/>
      <c r="I260" s="272"/>
      <c r="J260" s="272"/>
      <c r="K260" s="272"/>
      <c r="L260" s="293"/>
      <c r="M260" s="13"/>
    </row>
    <row r="261" spans="2:13">
      <c r="B261" s="13"/>
      <c r="C261" s="272"/>
      <c r="D261" s="272"/>
      <c r="E261" s="272"/>
      <c r="F261" s="272"/>
      <c r="G261" s="272"/>
      <c r="H261" s="272"/>
      <c r="I261" s="272"/>
      <c r="J261" s="272"/>
      <c r="K261" s="272"/>
      <c r="L261" s="293"/>
      <c r="M261" s="13"/>
    </row>
    <row r="262" spans="2:13">
      <c r="B262" s="13"/>
      <c r="C262" s="272"/>
      <c r="D262" s="272"/>
      <c r="E262" s="272"/>
      <c r="F262" s="272"/>
      <c r="G262" s="272"/>
      <c r="H262" s="272"/>
      <c r="I262" s="272"/>
      <c r="J262" s="272"/>
      <c r="K262" s="272"/>
      <c r="L262" s="293"/>
      <c r="M262" s="13"/>
    </row>
    <row r="263" spans="2:13">
      <c r="B263" s="13"/>
      <c r="C263" s="272"/>
      <c r="D263" s="272"/>
      <c r="E263" s="272"/>
      <c r="F263" s="272"/>
      <c r="G263" s="272"/>
      <c r="H263" s="272"/>
      <c r="I263" s="272"/>
      <c r="J263" s="272"/>
      <c r="K263" s="272"/>
      <c r="L263" s="293"/>
      <c r="M263" s="13"/>
    </row>
    <row r="264" spans="2:13">
      <c r="B264" s="13"/>
      <c r="C264" s="272"/>
      <c r="D264" s="272"/>
      <c r="E264" s="272"/>
      <c r="F264" s="272"/>
      <c r="G264" s="272"/>
      <c r="H264" s="272"/>
      <c r="I264" s="272"/>
      <c r="J264" s="272"/>
      <c r="K264" s="272"/>
      <c r="L264" s="293"/>
      <c r="M264" s="13"/>
    </row>
    <row r="265" spans="2:13">
      <c r="B265" s="13"/>
      <c r="C265" s="272"/>
      <c r="D265" s="272"/>
      <c r="E265" s="272"/>
      <c r="F265" s="272"/>
      <c r="G265" s="272"/>
      <c r="H265" s="272"/>
      <c r="I265" s="272"/>
      <c r="J265" s="272"/>
      <c r="K265" s="272"/>
      <c r="L265" s="293"/>
      <c r="M265" s="13"/>
    </row>
    <row r="266" spans="2:13">
      <c r="B266" s="13"/>
      <c r="C266" s="272"/>
      <c r="D266" s="272"/>
      <c r="E266" s="272"/>
      <c r="F266" s="272"/>
      <c r="G266" s="272"/>
      <c r="H266" s="272"/>
      <c r="I266" s="272"/>
      <c r="J266" s="272"/>
      <c r="K266" s="272"/>
      <c r="L266" s="293"/>
      <c r="M266" s="13"/>
    </row>
    <row r="267" spans="2:13">
      <c r="B267" s="13"/>
      <c r="C267" s="272"/>
      <c r="D267" s="272"/>
      <c r="E267" s="272"/>
      <c r="F267" s="272"/>
      <c r="G267" s="272"/>
      <c r="H267" s="272"/>
      <c r="I267" s="272"/>
      <c r="J267" s="272"/>
      <c r="K267" s="272"/>
      <c r="L267" s="293"/>
      <c r="M267" s="13"/>
    </row>
    <row r="268" spans="2:13">
      <c r="B268" s="13"/>
      <c r="C268" s="272"/>
      <c r="D268" s="272"/>
      <c r="E268" s="272"/>
      <c r="F268" s="272"/>
      <c r="G268" s="272"/>
      <c r="H268" s="272"/>
      <c r="I268" s="272"/>
      <c r="J268" s="272"/>
      <c r="K268" s="272"/>
      <c r="L268" s="293"/>
      <c r="M268" s="13"/>
    </row>
    <row r="269" spans="2:13">
      <c r="B269" s="13"/>
      <c r="C269" s="272"/>
      <c r="D269" s="272"/>
      <c r="E269" s="272"/>
      <c r="F269" s="272"/>
      <c r="G269" s="272"/>
      <c r="H269" s="272"/>
      <c r="I269" s="272"/>
      <c r="J269" s="272"/>
      <c r="K269" s="272"/>
      <c r="L269" s="293"/>
      <c r="M269" s="13"/>
    </row>
    <row r="270" spans="2:13">
      <c r="B270" s="13"/>
      <c r="C270" s="272"/>
      <c r="D270" s="272"/>
      <c r="E270" s="272"/>
      <c r="F270" s="272"/>
      <c r="G270" s="272"/>
      <c r="H270" s="272"/>
      <c r="I270" s="272"/>
      <c r="J270" s="272"/>
      <c r="K270" s="272"/>
      <c r="L270" s="293"/>
      <c r="M270" s="13"/>
    </row>
    <row r="271" spans="2:13">
      <c r="B271" s="13"/>
      <c r="C271" s="272"/>
      <c r="D271" s="272"/>
      <c r="E271" s="272"/>
      <c r="F271" s="272"/>
      <c r="G271" s="272"/>
      <c r="H271" s="272"/>
      <c r="I271" s="272"/>
      <c r="J271" s="272"/>
      <c r="K271" s="272"/>
      <c r="L271" s="293"/>
      <c r="M271" s="13"/>
    </row>
    <row r="272" spans="2:13">
      <c r="B272" s="13"/>
      <c r="C272" s="272"/>
      <c r="D272" s="272"/>
      <c r="E272" s="272"/>
      <c r="F272" s="272"/>
      <c r="G272" s="272"/>
      <c r="H272" s="272"/>
      <c r="I272" s="272"/>
      <c r="J272" s="272"/>
      <c r="K272" s="272"/>
      <c r="L272" s="293"/>
      <c r="M272" s="13"/>
    </row>
    <row r="273" spans="2:13">
      <c r="B273" s="13"/>
      <c r="C273" s="272"/>
      <c r="D273" s="272"/>
      <c r="E273" s="272"/>
      <c r="F273" s="272"/>
      <c r="G273" s="272"/>
      <c r="H273" s="272"/>
      <c r="I273" s="272"/>
      <c r="J273" s="272"/>
      <c r="K273" s="272"/>
      <c r="L273" s="293"/>
      <c r="M273" s="13"/>
    </row>
    <row r="274" spans="2:13">
      <c r="B274" s="13"/>
      <c r="C274" s="272"/>
      <c r="D274" s="272"/>
      <c r="E274" s="272"/>
      <c r="F274" s="272"/>
      <c r="G274" s="272"/>
      <c r="H274" s="272"/>
      <c r="I274" s="272"/>
      <c r="J274" s="272"/>
      <c r="K274" s="272"/>
      <c r="L274" s="293"/>
      <c r="M274" s="13"/>
    </row>
    <row r="275" spans="2:13">
      <c r="B275" s="13"/>
      <c r="C275" s="272"/>
      <c r="D275" s="272"/>
      <c r="E275" s="272"/>
      <c r="F275" s="272"/>
      <c r="G275" s="272"/>
      <c r="H275" s="272"/>
      <c r="I275" s="272"/>
      <c r="J275" s="272"/>
      <c r="K275" s="272"/>
      <c r="L275" s="293"/>
      <c r="M275" s="13"/>
    </row>
    <row r="276" spans="2:13">
      <c r="B276" s="13"/>
      <c r="C276" s="272"/>
      <c r="D276" s="272"/>
      <c r="E276" s="272"/>
      <c r="F276" s="272"/>
      <c r="G276" s="272"/>
      <c r="H276" s="272"/>
      <c r="I276" s="272"/>
      <c r="J276" s="272"/>
      <c r="K276" s="272"/>
      <c r="L276" s="293"/>
      <c r="M276" s="13"/>
    </row>
    <row r="277" spans="2:13">
      <c r="B277" s="13"/>
      <c r="C277" s="272"/>
      <c r="D277" s="272"/>
      <c r="E277" s="272"/>
      <c r="F277" s="272"/>
      <c r="G277" s="272"/>
      <c r="H277" s="272"/>
      <c r="I277" s="272"/>
      <c r="J277" s="272"/>
      <c r="K277" s="272"/>
      <c r="L277" s="293"/>
      <c r="M277" s="13"/>
    </row>
    <row r="278" spans="2:13">
      <c r="B278" s="13"/>
      <c r="C278" s="272"/>
      <c r="D278" s="272"/>
      <c r="E278" s="272"/>
      <c r="F278" s="272"/>
      <c r="G278" s="272"/>
      <c r="H278" s="272"/>
      <c r="I278" s="272"/>
      <c r="J278" s="272"/>
      <c r="K278" s="272"/>
      <c r="L278" s="293"/>
      <c r="M278" s="13"/>
    </row>
    <row r="279" spans="2:13">
      <c r="B279" s="13"/>
      <c r="C279" s="272"/>
      <c r="D279" s="272"/>
      <c r="E279" s="272"/>
      <c r="F279" s="272"/>
      <c r="G279" s="272"/>
      <c r="H279" s="272"/>
      <c r="I279" s="272"/>
      <c r="J279" s="272"/>
      <c r="K279" s="272"/>
      <c r="L279" s="293"/>
      <c r="M279" s="13"/>
    </row>
    <row r="280" spans="2:13">
      <c r="B280" s="13"/>
      <c r="C280" s="272"/>
      <c r="D280" s="272"/>
      <c r="E280" s="272"/>
      <c r="F280" s="272"/>
      <c r="G280" s="272"/>
      <c r="H280" s="272"/>
      <c r="I280" s="272"/>
      <c r="J280" s="272"/>
      <c r="K280" s="272"/>
      <c r="L280" s="293"/>
      <c r="M280" s="13"/>
    </row>
    <row r="281" spans="2:13">
      <c r="B281" s="13"/>
      <c r="C281" s="272"/>
      <c r="D281" s="272"/>
      <c r="E281" s="272"/>
      <c r="F281" s="272"/>
      <c r="G281" s="272"/>
      <c r="H281" s="272"/>
      <c r="I281" s="272"/>
      <c r="J281" s="272"/>
      <c r="K281" s="272"/>
      <c r="L281" s="293"/>
      <c r="M281" s="13"/>
    </row>
    <row r="282" spans="2:13">
      <c r="B282" s="13"/>
      <c r="C282" s="272"/>
      <c r="D282" s="272"/>
      <c r="E282" s="272"/>
      <c r="F282" s="272"/>
      <c r="G282" s="272"/>
      <c r="H282" s="272"/>
      <c r="I282" s="272"/>
      <c r="J282" s="272"/>
      <c r="K282" s="272"/>
      <c r="L282" s="293"/>
      <c r="M282" s="13"/>
    </row>
    <row r="283" spans="2:13">
      <c r="B283" s="13"/>
      <c r="C283" s="272"/>
      <c r="D283" s="272"/>
      <c r="E283" s="272"/>
      <c r="F283" s="272"/>
      <c r="G283" s="272"/>
      <c r="H283" s="272"/>
      <c r="I283" s="272"/>
      <c r="J283" s="272"/>
      <c r="K283" s="272"/>
      <c r="L283" s="293"/>
      <c r="M283" s="13"/>
    </row>
    <row r="284" spans="2:13">
      <c r="B284" s="13"/>
      <c r="C284" s="272"/>
      <c r="D284" s="272"/>
      <c r="E284" s="272"/>
      <c r="F284" s="272"/>
      <c r="G284" s="272"/>
      <c r="H284" s="272"/>
      <c r="I284" s="272"/>
      <c r="J284" s="272"/>
      <c r="K284" s="272"/>
      <c r="L284" s="293"/>
      <c r="M284" s="13"/>
    </row>
    <row r="285" spans="2:13">
      <c r="B285" s="13"/>
      <c r="C285" s="272"/>
      <c r="D285" s="272"/>
      <c r="E285" s="272"/>
      <c r="F285" s="272"/>
      <c r="G285" s="272"/>
      <c r="H285" s="272"/>
      <c r="I285" s="272"/>
      <c r="J285" s="272"/>
      <c r="K285" s="272"/>
      <c r="L285" s="293"/>
      <c r="M285" s="13"/>
    </row>
    <row r="286" spans="2:13">
      <c r="B286" s="13"/>
      <c r="C286" s="272"/>
      <c r="D286" s="272"/>
      <c r="E286" s="272"/>
      <c r="F286" s="272"/>
      <c r="G286" s="272"/>
      <c r="H286" s="272"/>
      <c r="I286" s="272"/>
      <c r="J286" s="272"/>
      <c r="K286" s="272"/>
      <c r="L286" s="293"/>
      <c r="M286" s="13"/>
    </row>
    <row r="287" spans="2:13">
      <c r="B287" s="13"/>
      <c r="C287" s="272"/>
      <c r="D287" s="272"/>
      <c r="E287" s="272"/>
      <c r="F287" s="272"/>
      <c r="G287" s="272"/>
      <c r="H287" s="272"/>
      <c r="I287" s="272"/>
      <c r="J287" s="272"/>
      <c r="K287" s="272"/>
      <c r="L287" s="293"/>
      <c r="M287" s="13"/>
    </row>
    <row r="288" spans="2:13">
      <c r="B288" s="13"/>
      <c r="C288" s="272"/>
      <c r="D288" s="272"/>
      <c r="E288" s="272"/>
      <c r="F288" s="272"/>
      <c r="G288" s="272"/>
      <c r="H288" s="272"/>
      <c r="I288" s="272"/>
      <c r="J288" s="272"/>
      <c r="K288" s="272"/>
      <c r="L288" s="293"/>
      <c r="M288" s="13"/>
    </row>
    <row r="289" spans="2:13">
      <c r="B289" s="13"/>
      <c r="C289" s="272"/>
      <c r="D289" s="272"/>
      <c r="E289" s="272"/>
      <c r="F289" s="272"/>
      <c r="G289" s="272"/>
      <c r="H289" s="272"/>
      <c r="I289" s="272"/>
      <c r="J289" s="272"/>
      <c r="K289" s="272"/>
      <c r="L289" s="293"/>
      <c r="M289" s="13"/>
    </row>
    <row r="290" spans="2:13">
      <c r="B290" s="13"/>
      <c r="C290" s="272"/>
      <c r="D290" s="272"/>
      <c r="E290" s="272"/>
      <c r="F290" s="272"/>
      <c r="G290" s="272"/>
      <c r="H290" s="272"/>
      <c r="I290" s="272"/>
      <c r="J290" s="272"/>
      <c r="K290" s="272"/>
      <c r="L290" s="293"/>
      <c r="M290" s="13"/>
    </row>
    <row r="291" spans="2:13">
      <c r="B291" s="13"/>
      <c r="C291" s="272"/>
      <c r="D291" s="272"/>
      <c r="E291" s="272"/>
      <c r="F291" s="272"/>
      <c r="G291" s="272"/>
      <c r="H291" s="272"/>
      <c r="I291" s="272"/>
      <c r="J291" s="272"/>
      <c r="K291" s="272"/>
      <c r="L291" s="293"/>
      <c r="M291" s="13"/>
    </row>
    <row r="292" spans="2:13">
      <c r="B292" s="13"/>
      <c r="C292" s="272"/>
      <c r="D292" s="272"/>
      <c r="E292" s="272"/>
      <c r="F292" s="272"/>
      <c r="G292" s="272"/>
      <c r="H292" s="272"/>
      <c r="I292" s="272"/>
      <c r="J292" s="272"/>
      <c r="K292" s="272"/>
      <c r="L292" s="293"/>
      <c r="M292" s="13"/>
    </row>
    <row r="293" spans="2:13">
      <c r="B293" s="13"/>
      <c r="C293" s="272"/>
      <c r="D293" s="272"/>
      <c r="E293" s="272"/>
      <c r="F293" s="272"/>
      <c r="G293" s="272"/>
      <c r="H293" s="272"/>
      <c r="I293" s="272"/>
      <c r="J293" s="272"/>
      <c r="K293" s="272"/>
      <c r="L293" s="293"/>
      <c r="M293" s="13"/>
    </row>
    <row r="294" spans="2:13">
      <c r="B294" s="13"/>
      <c r="C294" s="274"/>
      <c r="D294" s="274"/>
      <c r="E294" s="274"/>
      <c r="F294" s="274"/>
      <c r="G294" s="274"/>
      <c r="H294" s="274"/>
      <c r="I294" s="274"/>
      <c r="J294" s="274"/>
      <c r="K294" s="274"/>
      <c r="L294" s="293"/>
      <c r="M294" s="13"/>
    </row>
    <row r="295" spans="2:13">
      <c r="B295" s="13"/>
      <c r="C295" s="272"/>
      <c r="D295" s="272"/>
      <c r="E295" s="272"/>
      <c r="F295" s="272"/>
      <c r="G295" s="272"/>
      <c r="H295" s="272"/>
      <c r="I295" s="272"/>
      <c r="J295" s="272"/>
      <c r="K295" s="272"/>
      <c r="L295" s="293"/>
      <c r="M295" s="13"/>
    </row>
    <row r="296" spans="2:13">
      <c r="B296" s="13"/>
      <c r="C296" s="272"/>
      <c r="D296" s="272"/>
      <c r="E296" s="272"/>
      <c r="F296" s="272"/>
      <c r="G296" s="272"/>
      <c r="H296" s="272"/>
      <c r="I296" s="272"/>
      <c r="J296" s="272"/>
      <c r="K296" s="272"/>
      <c r="L296" s="293"/>
      <c r="M296" s="13"/>
    </row>
    <row r="297" spans="2:13">
      <c r="B297" s="13"/>
      <c r="C297" s="272"/>
      <c r="D297" s="272"/>
      <c r="E297" s="272"/>
      <c r="F297" s="272"/>
      <c r="G297" s="272"/>
      <c r="H297" s="272"/>
      <c r="I297" s="272"/>
      <c r="J297" s="272"/>
      <c r="K297" s="272"/>
      <c r="L297" s="293"/>
      <c r="M297" s="13"/>
    </row>
    <row r="298" spans="2:13">
      <c r="B298" s="13"/>
      <c r="C298" s="272"/>
      <c r="D298" s="272"/>
      <c r="E298" s="272"/>
      <c r="F298" s="272"/>
      <c r="G298" s="272"/>
      <c r="H298" s="272"/>
      <c r="I298" s="272"/>
      <c r="J298" s="272"/>
      <c r="K298" s="272"/>
      <c r="L298" s="293"/>
      <c r="M298" s="13"/>
    </row>
    <row r="299" spans="2:13">
      <c r="B299" s="13"/>
      <c r="C299" s="272"/>
      <c r="D299" s="272"/>
      <c r="E299" s="272"/>
      <c r="F299" s="272"/>
      <c r="G299" s="272"/>
      <c r="H299" s="272"/>
      <c r="I299" s="272"/>
      <c r="J299" s="272"/>
      <c r="K299" s="272"/>
      <c r="L299" s="293"/>
      <c r="M299" s="13"/>
    </row>
    <row r="300" spans="2:13">
      <c r="B300" s="13"/>
      <c r="C300" s="272"/>
      <c r="D300" s="272"/>
      <c r="E300" s="272"/>
      <c r="F300" s="272"/>
      <c r="G300" s="272"/>
      <c r="H300" s="272"/>
      <c r="I300" s="272"/>
      <c r="J300" s="272"/>
      <c r="K300" s="272"/>
      <c r="L300" s="293"/>
      <c r="M300" s="13"/>
    </row>
    <row r="301" spans="2:13">
      <c r="B301" s="13"/>
      <c r="C301" s="272"/>
      <c r="D301" s="272"/>
      <c r="E301" s="272"/>
      <c r="F301" s="272"/>
      <c r="G301" s="272"/>
      <c r="H301" s="272"/>
      <c r="I301" s="272"/>
      <c r="J301" s="272"/>
      <c r="K301" s="272"/>
      <c r="L301" s="293"/>
      <c r="M301" s="13"/>
    </row>
    <row r="302" spans="2:13">
      <c r="B302" s="13"/>
      <c r="C302" s="272"/>
      <c r="D302" s="272"/>
      <c r="E302" s="272"/>
      <c r="F302" s="272"/>
      <c r="G302" s="272"/>
      <c r="H302" s="272"/>
      <c r="I302" s="272"/>
      <c r="J302" s="272"/>
      <c r="K302" s="272"/>
      <c r="L302" s="293"/>
      <c r="M302" s="13"/>
    </row>
    <row r="303" spans="2:13">
      <c r="B303" s="13"/>
      <c r="C303" s="272"/>
      <c r="D303" s="272"/>
      <c r="E303" s="272"/>
      <c r="F303" s="272"/>
      <c r="G303" s="272"/>
      <c r="H303" s="272"/>
      <c r="I303" s="272"/>
      <c r="J303" s="272"/>
      <c r="K303" s="272"/>
      <c r="L303" s="293"/>
      <c r="M303" s="13"/>
    </row>
    <row r="304" spans="2:13">
      <c r="B304" s="13"/>
      <c r="C304" s="272"/>
      <c r="D304" s="272"/>
      <c r="E304" s="272"/>
      <c r="F304" s="272"/>
      <c r="G304" s="272"/>
      <c r="H304" s="272"/>
      <c r="I304" s="272"/>
      <c r="J304" s="272"/>
      <c r="K304" s="272"/>
      <c r="L304" s="293"/>
      <c r="M304" s="13"/>
    </row>
    <row r="305" spans="2:13">
      <c r="B305" s="13"/>
      <c r="C305" s="272"/>
      <c r="D305" s="272"/>
      <c r="E305" s="272"/>
      <c r="F305" s="272"/>
      <c r="G305" s="272"/>
      <c r="H305" s="272"/>
      <c r="I305" s="272"/>
      <c r="J305" s="272"/>
      <c r="K305" s="272"/>
      <c r="L305" s="293"/>
      <c r="M305" s="13"/>
    </row>
    <row r="306" spans="2:13">
      <c r="B306" s="13"/>
      <c r="C306" s="272"/>
      <c r="D306" s="272"/>
      <c r="E306" s="272"/>
      <c r="F306" s="272"/>
      <c r="G306" s="272"/>
      <c r="H306" s="272"/>
      <c r="I306" s="272"/>
      <c r="J306" s="272"/>
      <c r="K306" s="272"/>
      <c r="L306" s="293"/>
      <c r="M306" s="13"/>
    </row>
    <row r="307" spans="2:13">
      <c r="B307" s="13"/>
      <c r="C307" s="272"/>
      <c r="D307" s="272"/>
      <c r="E307" s="272"/>
      <c r="F307" s="272"/>
      <c r="G307" s="272"/>
      <c r="H307" s="272"/>
      <c r="I307" s="272"/>
      <c r="J307" s="272"/>
      <c r="K307" s="272"/>
      <c r="L307" s="293"/>
      <c r="M307" s="13"/>
    </row>
    <row r="308" spans="2:13">
      <c r="B308" s="13"/>
      <c r="C308" s="272"/>
      <c r="D308" s="272"/>
      <c r="E308" s="272"/>
      <c r="F308" s="272"/>
      <c r="G308" s="272"/>
      <c r="H308" s="272"/>
      <c r="I308" s="272"/>
      <c r="J308" s="272"/>
      <c r="K308" s="272"/>
      <c r="L308" s="293"/>
      <c r="M308" s="13"/>
    </row>
    <row r="309" spans="2:13">
      <c r="B309" s="13"/>
      <c r="C309" s="272"/>
      <c r="D309" s="272"/>
      <c r="E309" s="272"/>
      <c r="F309" s="272"/>
      <c r="G309" s="272"/>
      <c r="H309" s="272"/>
      <c r="I309" s="272"/>
      <c r="J309" s="272"/>
      <c r="K309" s="272"/>
      <c r="L309" s="293"/>
      <c r="M309" s="13"/>
    </row>
    <row r="310" spans="2:13">
      <c r="B310" s="13"/>
      <c r="C310" s="272"/>
      <c r="D310" s="272"/>
      <c r="E310" s="272"/>
      <c r="F310" s="272"/>
      <c r="G310" s="272"/>
      <c r="H310" s="272"/>
      <c r="I310" s="272"/>
      <c r="J310" s="272"/>
      <c r="K310" s="272"/>
      <c r="L310" s="293"/>
      <c r="M310" s="13"/>
    </row>
    <row r="311" spans="2:13">
      <c r="B311" s="13"/>
      <c r="C311" s="272"/>
      <c r="D311" s="272"/>
      <c r="E311" s="272"/>
      <c r="F311" s="272"/>
      <c r="G311" s="272"/>
      <c r="H311" s="272"/>
      <c r="I311" s="272"/>
      <c r="J311" s="272"/>
      <c r="K311" s="272"/>
      <c r="L311" s="293"/>
      <c r="M311" s="13"/>
    </row>
    <row r="312" spans="2:13">
      <c r="B312" s="13"/>
      <c r="C312" s="272"/>
      <c r="D312" s="272"/>
      <c r="E312" s="272"/>
      <c r="F312" s="272"/>
      <c r="G312" s="272"/>
      <c r="H312" s="272"/>
      <c r="I312" s="272"/>
      <c r="J312" s="272"/>
      <c r="K312" s="272"/>
      <c r="L312" s="293"/>
      <c r="M312" s="13"/>
    </row>
    <row r="313" spans="2:13">
      <c r="B313" s="13"/>
      <c r="C313" s="272"/>
      <c r="D313" s="272"/>
      <c r="E313" s="272"/>
      <c r="F313" s="272"/>
      <c r="G313" s="272"/>
      <c r="H313" s="272"/>
      <c r="I313" s="272"/>
      <c r="J313" s="272"/>
      <c r="K313" s="272"/>
      <c r="L313" s="293"/>
      <c r="M313" s="13"/>
    </row>
    <row r="314" spans="2:13">
      <c r="B314" s="13"/>
      <c r="C314" s="272"/>
      <c r="D314" s="272"/>
      <c r="E314" s="272"/>
      <c r="F314" s="272"/>
      <c r="G314" s="272"/>
      <c r="H314" s="272"/>
      <c r="I314" s="272"/>
      <c r="J314" s="272"/>
      <c r="K314" s="272"/>
      <c r="L314" s="293"/>
      <c r="M314" s="13"/>
    </row>
    <row r="315" spans="2:13">
      <c r="B315" s="13"/>
      <c r="C315" s="272"/>
      <c r="D315" s="272"/>
      <c r="E315" s="272"/>
      <c r="F315" s="272"/>
      <c r="G315" s="272"/>
      <c r="H315" s="272"/>
      <c r="I315" s="272"/>
      <c r="J315" s="272"/>
      <c r="K315" s="272"/>
      <c r="L315" s="293"/>
      <c r="M315" s="13"/>
    </row>
    <row r="316" spans="2:13">
      <c r="B316" s="13"/>
      <c r="C316" s="272"/>
      <c r="D316" s="272"/>
      <c r="E316" s="272"/>
      <c r="F316" s="272"/>
      <c r="G316" s="272"/>
      <c r="H316" s="272"/>
      <c r="I316" s="272"/>
      <c r="J316" s="272"/>
      <c r="K316" s="272"/>
      <c r="L316" s="293"/>
      <c r="M316" s="13"/>
    </row>
    <row r="317" spans="2:13">
      <c r="B317" s="13"/>
      <c r="C317" s="272"/>
      <c r="D317" s="272"/>
      <c r="E317" s="272"/>
      <c r="F317" s="272"/>
      <c r="G317" s="272"/>
      <c r="H317" s="272"/>
      <c r="I317" s="272"/>
      <c r="J317" s="272"/>
      <c r="K317" s="272"/>
      <c r="L317" s="293"/>
      <c r="M317" s="13"/>
    </row>
    <row r="318" spans="2:13">
      <c r="B318" s="13"/>
      <c r="C318" s="272"/>
      <c r="D318" s="272"/>
      <c r="E318" s="272"/>
      <c r="F318" s="272"/>
      <c r="G318" s="272"/>
      <c r="H318" s="272"/>
      <c r="I318" s="272"/>
      <c r="J318" s="272"/>
      <c r="K318" s="272"/>
      <c r="L318" s="293"/>
      <c r="M318" s="13"/>
    </row>
    <row r="319" spans="2:13">
      <c r="B319" s="13"/>
      <c r="C319" s="272"/>
      <c r="D319" s="272"/>
      <c r="E319" s="272"/>
      <c r="F319" s="272"/>
      <c r="G319" s="272"/>
      <c r="H319" s="272"/>
      <c r="I319" s="272"/>
      <c r="J319" s="272"/>
      <c r="K319" s="272"/>
      <c r="L319" s="293"/>
      <c r="M319" s="13"/>
    </row>
    <row r="320" spans="2:13">
      <c r="B320" s="13"/>
      <c r="C320" s="272"/>
      <c r="D320" s="272"/>
      <c r="E320" s="272"/>
      <c r="F320" s="272"/>
      <c r="G320" s="272"/>
      <c r="H320" s="272"/>
      <c r="I320" s="272"/>
      <c r="J320" s="272"/>
      <c r="K320" s="272"/>
      <c r="L320" s="293"/>
      <c r="M320" s="13"/>
    </row>
    <row r="321" spans="2:13">
      <c r="B321" s="13"/>
      <c r="C321" s="272"/>
      <c r="D321" s="272"/>
      <c r="E321" s="272"/>
      <c r="F321" s="272"/>
      <c r="G321" s="272"/>
      <c r="H321" s="272"/>
      <c r="I321" s="272"/>
      <c r="J321" s="272"/>
      <c r="K321" s="272"/>
      <c r="L321" s="293"/>
      <c r="M321" s="13"/>
    </row>
    <row r="322" spans="2:13">
      <c r="B322" s="13"/>
      <c r="C322" s="272"/>
      <c r="D322" s="272"/>
      <c r="E322" s="272"/>
      <c r="F322" s="272"/>
      <c r="G322" s="272"/>
      <c r="H322" s="272"/>
      <c r="I322" s="272"/>
      <c r="J322" s="272"/>
      <c r="K322" s="272"/>
      <c r="L322" s="293"/>
      <c r="M322" s="13"/>
    </row>
    <row r="323" spans="2:13">
      <c r="B323" s="13"/>
      <c r="C323" s="272"/>
      <c r="D323" s="272"/>
      <c r="E323" s="272"/>
      <c r="F323" s="272"/>
      <c r="G323" s="272"/>
      <c r="H323" s="272"/>
      <c r="I323" s="272"/>
      <c r="J323" s="272"/>
      <c r="K323" s="272"/>
      <c r="L323" s="293"/>
      <c r="M323" s="13"/>
    </row>
    <row r="324" spans="2:13">
      <c r="B324" s="13"/>
      <c r="C324" s="272"/>
      <c r="D324" s="272"/>
      <c r="E324" s="272"/>
      <c r="F324" s="272"/>
      <c r="G324" s="272"/>
      <c r="H324" s="272"/>
      <c r="I324" s="272"/>
      <c r="J324" s="272"/>
      <c r="K324" s="272"/>
      <c r="L324" s="293"/>
      <c r="M324" s="13"/>
    </row>
    <row r="325" spans="2:13">
      <c r="B325" s="13"/>
      <c r="C325" s="272"/>
      <c r="D325" s="272"/>
      <c r="E325" s="272"/>
      <c r="F325" s="272"/>
      <c r="G325" s="272"/>
      <c r="H325" s="272"/>
      <c r="I325" s="272"/>
      <c r="J325" s="272"/>
      <c r="K325" s="272"/>
      <c r="L325" s="293"/>
      <c r="M325" s="13"/>
    </row>
    <row r="326" spans="2:13">
      <c r="B326" s="13"/>
      <c r="C326" s="272"/>
      <c r="D326" s="272"/>
      <c r="E326" s="272"/>
      <c r="F326" s="272"/>
      <c r="G326" s="272"/>
      <c r="H326" s="272"/>
      <c r="I326" s="272"/>
      <c r="J326" s="272"/>
      <c r="K326" s="272"/>
      <c r="L326" s="293"/>
      <c r="M326" s="13"/>
    </row>
    <row r="327" spans="2:13">
      <c r="B327" s="13"/>
      <c r="C327" s="272"/>
      <c r="D327" s="272"/>
      <c r="E327" s="272"/>
      <c r="F327" s="272"/>
      <c r="G327" s="272"/>
      <c r="H327" s="272"/>
      <c r="I327" s="272"/>
      <c r="J327" s="272"/>
      <c r="K327" s="272"/>
      <c r="L327" s="293"/>
      <c r="M327" s="13"/>
    </row>
    <row r="328" spans="2:13">
      <c r="B328" s="13"/>
      <c r="C328" s="272"/>
      <c r="D328" s="272"/>
      <c r="E328" s="272"/>
      <c r="F328" s="272"/>
      <c r="G328" s="272"/>
      <c r="H328" s="272"/>
      <c r="I328" s="272"/>
      <c r="J328" s="272"/>
      <c r="K328" s="272"/>
      <c r="L328" s="293"/>
      <c r="M328" s="13"/>
    </row>
    <row r="329" spans="2:13">
      <c r="B329" s="13"/>
      <c r="C329" s="272"/>
      <c r="D329" s="272"/>
      <c r="E329" s="272"/>
      <c r="F329" s="272"/>
      <c r="G329" s="272"/>
      <c r="H329" s="272"/>
      <c r="I329" s="272"/>
      <c r="J329" s="272"/>
      <c r="K329" s="272"/>
      <c r="L329" s="293"/>
      <c r="M329" s="13"/>
    </row>
    <row r="330" spans="2:13">
      <c r="B330" s="13"/>
      <c r="C330" s="272"/>
      <c r="D330" s="272"/>
      <c r="E330" s="272"/>
      <c r="F330" s="272"/>
      <c r="G330" s="272"/>
      <c r="H330" s="272"/>
      <c r="I330" s="272"/>
      <c r="J330" s="272"/>
      <c r="K330" s="272"/>
      <c r="L330" s="293"/>
      <c r="M330" s="13"/>
    </row>
    <row r="331" spans="2:13">
      <c r="B331" s="13"/>
      <c r="C331" s="272"/>
      <c r="D331" s="272"/>
      <c r="E331" s="272"/>
      <c r="F331" s="272"/>
      <c r="G331" s="272"/>
      <c r="H331" s="272"/>
      <c r="I331" s="272"/>
      <c r="J331" s="272"/>
      <c r="K331" s="272"/>
      <c r="L331" s="293"/>
      <c r="M331" s="13"/>
    </row>
    <row r="332" spans="2:13">
      <c r="B332" s="13"/>
      <c r="C332" s="272"/>
      <c r="D332" s="272"/>
      <c r="E332" s="272"/>
      <c r="F332" s="272"/>
      <c r="G332" s="272"/>
      <c r="H332" s="272"/>
      <c r="I332" s="272"/>
      <c r="J332" s="272"/>
      <c r="K332" s="272"/>
      <c r="L332" s="293"/>
      <c r="M332" s="13"/>
    </row>
    <row r="333" spans="2:13">
      <c r="B333" s="13"/>
      <c r="C333" s="272"/>
      <c r="D333" s="272"/>
      <c r="E333" s="272"/>
      <c r="F333" s="272"/>
      <c r="G333" s="272"/>
      <c r="H333" s="272"/>
      <c r="I333" s="272"/>
      <c r="J333" s="272"/>
      <c r="K333" s="272"/>
      <c r="L333" s="293"/>
      <c r="M333" s="13"/>
    </row>
    <row r="334" spans="2:13">
      <c r="B334" s="13"/>
      <c r="C334" s="272"/>
      <c r="D334" s="272"/>
      <c r="E334" s="272"/>
      <c r="F334" s="272"/>
      <c r="G334" s="272"/>
      <c r="H334" s="272"/>
      <c r="I334" s="272"/>
      <c r="J334" s="272"/>
      <c r="K334" s="272"/>
      <c r="L334" s="293"/>
      <c r="M334" s="13"/>
    </row>
    <row r="335" spans="2:13">
      <c r="B335" s="13"/>
      <c r="C335" s="274"/>
      <c r="D335" s="274"/>
      <c r="E335" s="272"/>
      <c r="F335" s="272"/>
      <c r="G335" s="272"/>
      <c r="H335" s="274"/>
      <c r="I335" s="274"/>
      <c r="J335" s="274"/>
      <c r="K335" s="274"/>
      <c r="L335" s="293"/>
      <c r="M335" s="13"/>
    </row>
    <row r="336" spans="2:13">
      <c r="B336" s="13"/>
      <c r="C336" s="272"/>
      <c r="D336" s="272"/>
      <c r="E336" s="272"/>
      <c r="F336" s="272"/>
      <c r="G336" s="272"/>
      <c r="H336" s="272"/>
      <c r="I336" s="272"/>
      <c r="J336" s="272"/>
      <c r="K336" s="272"/>
      <c r="L336" s="293"/>
      <c r="M336" s="13"/>
    </row>
    <row r="337" spans="2:13">
      <c r="B337" s="13"/>
      <c r="C337" s="272"/>
      <c r="D337" s="272"/>
      <c r="E337" s="272"/>
      <c r="F337" s="272"/>
      <c r="G337" s="272"/>
      <c r="H337" s="272"/>
      <c r="I337" s="272"/>
      <c r="J337" s="272"/>
      <c r="K337" s="272"/>
      <c r="L337" s="293"/>
      <c r="M337" s="13"/>
    </row>
    <row r="338" spans="2:13">
      <c r="B338" s="13"/>
      <c r="C338" s="272"/>
      <c r="D338" s="272"/>
      <c r="E338" s="272"/>
      <c r="F338" s="272"/>
      <c r="G338" s="272"/>
      <c r="H338" s="272"/>
      <c r="I338" s="272"/>
      <c r="J338" s="272"/>
      <c r="K338" s="272"/>
      <c r="L338" s="293"/>
      <c r="M338" s="13"/>
    </row>
    <row r="339" spans="2:13">
      <c r="B339" s="13"/>
      <c r="C339" s="272"/>
      <c r="D339" s="272"/>
      <c r="E339" s="272"/>
      <c r="F339" s="272"/>
      <c r="G339" s="272"/>
      <c r="H339" s="272"/>
      <c r="I339" s="272"/>
      <c r="J339" s="272"/>
      <c r="K339" s="272"/>
      <c r="L339" s="293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608"/>
      <c r="B1" s="608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282</v>
      </c>
    </row>
    <row r="6" spans="1:15">
      <c r="A6" s="256" t="s">
        <v>15</v>
      </c>
      <c r="K6" s="266">
        <f>Main!B10</f>
        <v>44287</v>
      </c>
    </row>
    <row r="7" spans="1:15">
      <c r="A7"/>
      <c r="C7" s="8" t="s">
        <v>283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605" t="s">
        <v>16</v>
      </c>
      <c r="B9" s="606" t="s">
        <v>18</v>
      </c>
      <c r="C9" s="604" t="s">
        <v>19</v>
      </c>
      <c r="D9" s="604" t="s">
        <v>20</v>
      </c>
      <c r="E9" s="604" t="s">
        <v>21</v>
      </c>
      <c r="F9" s="604"/>
      <c r="G9" s="604"/>
      <c r="H9" s="604" t="s">
        <v>22</v>
      </c>
      <c r="I9" s="604"/>
      <c r="J9" s="604"/>
      <c r="K9" s="260"/>
      <c r="L9" s="267"/>
      <c r="M9" s="268"/>
    </row>
    <row r="10" spans="1:15" ht="42.75" customHeight="1">
      <c r="A10" s="600"/>
      <c r="B10" s="602"/>
      <c r="C10" s="607" t="s">
        <v>23</v>
      </c>
      <c r="D10" s="607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214</v>
      </c>
    </row>
    <row r="11" spans="1:15" ht="12" customHeight="1">
      <c r="A11" s="254">
        <v>1</v>
      </c>
      <c r="B11" s="509" t="s">
        <v>284</v>
      </c>
      <c r="C11" s="506">
        <v>30436.65</v>
      </c>
      <c r="D11" s="507">
        <v>30216.55</v>
      </c>
      <c r="E11" s="507">
        <v>29585.1</v>
      </c>
      <c r="F11" s="507">
        <v>28733.55</v>
      </c>
      <c r="G11" s="507">
        <v>28102.1</v>
      </c>
      <c r="H11" s="507">
        <v>31068.1</v>
      </c>
      <c r="I11" s="507">
        <v>31699.550000000003</v>
      </c>
      <c r="J11" s="507">
        <v>32551.1</v>
      </c>
      <c r="K11" s="506">
        <v>30848</v>
      </c>
      <c r="L11" s="506">
        <v>29365</v>
      </c>
      <c r="M11" s="506">
        <v>0.11229</v>
      </c>
    </row>
    <row r="12" spans="1:15" ht="12" customHeight="1">
      <c r="A12" s="254">
        <v>2</v>
      </c>
      <c r="B12" s="509" t="s">
        <v>785</v>
      </c>
      <c r="C12" s="506">
        <v>1410.05</v>
      </c>
      <c r="D12" s="507">
        <v>1415.0166666666667</v>
      </c>
      <c r="E12" s="507">
        <v>1392.0333333333333</v>
      </c>
      <c r="F12" s="507">
        <v>1374.0166666666667</v>
      </c>
      <c r="G12" s="507">
        <v>1351.0333333333333</v>
      </c>
      <c r="H12" s="507">
        <v>1433.0333333333333</v>
      </c>
      <c r="I12" s="507">
        <v>1456.0166666666664</v>
      </c>
      <c r="J12" s="507">
        <v>1474.0333333333333</v>
      </c>
      <c r="K12" s="506">
        <v>1438</v>
      </c>
      <c r="L12" s="506">
        <v>1397</v>
      </c>
      <c r="M12" s="506">
        <v>1.80576</v>
      </c>
    </row>
    <row r="13" spans="1:15" ht="12" customHeight="1">
      <c r="A13" s="254">
        <v>3</v>
      </c>
      <c r="B13" s="509" t="s">
        <v>816</v>
      </c>
      <c r="C13" s="506">
        <v>1366.95</v>
      </c>
      <c r="D13" s="507">
        <v>1360.95</v>
      </c>
      <c r="E13" s="507">
        <v>1339</v>
      </c>
      <c r="F13" s="507">
        <v>1311.05</v>
      </c>
      <c r="G13" s="507">
        <v>1289.0999999999999</v>
      </c>
      <c r="H13" s="507">
        <v>1388.9</v>
      </c>
      <c r="I13" s="507">
        <v>1410.8500000000004</v>
      </c>
      <c r="J13" s="507">
        <v>1438.8000000000002</v>
      </c>
      <c r="K13" s="506">
        <v>1382.9</v>
      </c>
      <c r="L13" s="506">
        <v>1333</v>
      </c>
      <c r="M13" s="506">
        <v>0.13225000000000001</v>
      </c>
    </row>
    <row r="14" spans="1:15" ht="12" customHeight="1">
      <c r="A14" s="254">
        <v>4</v>
      </c>
      <c r="B14" s="509" t="s">
        <v>38</v>
      </c>
      <c r="C14" s="506">
        <v>1903.25</v>
      </c>
      <c r="D14" s="507">
        <v>1897.1166666666668</v>
      </c>
      <c r="E14" s="507">
        <v>1873.6333333333337</v>
      </c>
      <c r="F14" s="507">
        <v>1844.0166666666669</v>
      </c>
      <c r="G14" s="507">
        <v>1820.5333333333338</v>
      </c>
      <c r="H14" s="507">
        <v>1926.7333333333336</v>
      </c>
      <c r="I14" s="507">
        <v>1950.2166666666667</v>
      </c>
      <c r="J14" s="507">
        <v>1979.8333333333335</v>
      </c>
      <c r="K14" s="506">
        <v>1920.6</v>
      </c>
      <c r="L14" s="506">
        <v>1867.5</v>
      </c>
      <c r="M14" s="506">
        <v>6.7229700000000001</v>
      </c>
    </row>
    <row r="15" spans="1:15" ht="12" customHeight="1">
      <c r="A15" s="254">
        <v>5</v>
      </c>
      <c r="B15" s="509" t="s">
        <v>285</v>
      </c>
      <c r="C15" s="506">
        <v>2052.6999999999998</v>
      </c>
      <c r="D15" s="507">
        <v>2039.5833333333333</v>
      </c>
      <c r="E15" s="507">
        <v>1984.1666666666665</v>
      </c>
      <c r="F15" s="507">
        <v>1915.6333333333332</v>
      </c>
      <c r="G15" s="507">
        <v>1860.2166666666665</v>
      </c>
      <c r="H15" s="507">
        <v>2108.1166666666668</v>
      </c>
      <c r="I15" s="507">
        <v>2163.5333333333328</v>
      </c>
      <c r="J15" s="507">
        <v>2232.0666666666666</v>
      </c>
      <c r="K15" s="506">
        <v>2095</v>
      </c>
      <c r="L15" s="506">
        <v>1971.05</v>
      </c>
      <c r="M15" s="506">
        <v>0.92874999999999996</v>
      </c>
    </row>
    <row r="16" spans="1:15" ht="12" customHeight="1">
      <c r="A16" s="254">
        <v>6</v>
      </c>
      <c r="B16" s="509" t="s">
        <v>286</v>
      </c>
      <c r="C16" s="506">
        <v>1400.85</v>
      </c>
      <c r="D16" s="507">
        <v>1412.95</v>
      </c>
      <c r="E16" s="507">
        <v>1377.9</v>
      </c>
      <c r="F16" s="507">
        <v>1354.95</v>
      </c>
      <c r="G16" s="507">
        <v>1319.9</v>
      </c>
      <c r="H16" s="507">
        <v>1435.9</v>
      </c>
      <c r="I16" s="507">
        <v>1470.9499999999998</v>
      </c>
      <c r="J16" s="507">
        <v>1493.9</v>
      </c>
      <c r="K16" s="506">
        <v>1448</v>
      </c>
      <c r="L16" s="506">
        <v>1390</v>
      </c>
      <c r="M16" s="506">
        <v>2.3620700000000001</v>
      </c>
    </row>
    <row r="17" spans="1:13" ht="12" customHeight="1">
      <c r="A17" s="254">
        <v>7</v>
      </c>
      <c r="B17" s="509" t="s">
        <v>222</v>
      </c>
      <c r="C17" s="506">
        <v>1227.8499999999999</v>
      </c>
      <c r="D17" s="507">
        <v>1242.4499999999998</v>
      </c>
      <c r="E17" s="507">
        <v>1201.8499999999997</v>
      </c>
      <c r="F17" s="507">
        <v>1175.8499999999999</v>
      </c>
      <c r="G17" s="507">
        <v>1135.2499999999998</v>
      </c>
      <c r="H17" s="507">
        <v>1268.4499999999996</v>
      </c>
      <c r="I17" s="507">
        <v>1309.05</v>
      </c>
      <c r="J17" s="507">
        <v>1335.0499999999995</v>
      </c>
      <c r="K17" s="506">
        <v>1283.05</v>
      </c>
      <c r="L17" s="506">
        <v>1216.45</v>
      </c>
      <c r="M17" s="506">
        <v>19.309570000000001</v>
      </c>
    </row>
    <row r="18" spans="1:13" ht="12" customHeight="1">
      <c r="A18" s="254">
        <v>8</v>
      </c>
      <c r="B18" s="509" t="s">
        <v>734</v>
      </c>
      <c r="C18" s="506">
        <v>694.3</v>
      </c>
      <c r="D18" s="507">
        <v>701.41666666666663</v>
      </c>
      <c r="E18" s="507">
        <v>682.88333333333321</v>
      </c>
      <c r="F18" s="507">
        <v>671.46666666666658</v>
      </c>
      <c r="G18" s="507">
        <v>652.93333333333317</v>
      </c>
      <c r="H18" s="507">
        <v>712.83333333333326</v>
      </c>
      <c r="I18" s="507">
        <v>731.36666666666679</v>
      </c>
      <c r="J18" s="507">
        <v>742.7833333333333</v>
      </c>
      <c r="K18" s="506">
        <v>719.95</v>
      </c>
      <c r="L18" s="506">
        <v>690</v>
      </c>
      <c r="M18" s="506">
        <v>4.7491700000000003</v>
      </c>
    </row>
    <row r="19" spans="1:13" ht="12" customHeight="1">
      <c r="A19" s="254">
        <v>9</v>
      </c>
      <c r="B19" s="509" t="s">
        <v>735</v>
      </c>
      <c r="C19" s="506">
        <v>1317.45</v>
      </c>
      <c r="D19" s="507">
        <v>1324.75</v>
      </c>
      <c r="E19" s="507">
        <v>1302.8</v>
      </c>
      <c r="F19" s="507">
        <v>1288.1499999999999</v>
      </c>
      <c r="G19" s="507">
        <v>1266.1999999999998</v>
      </c>
      <c r="H19" s="507">
        <v>1339.4</v>
      </c>
      <c r="I19" s="507">
        <v>1361.35</v>
      </c>
      <c r="J19" s="507">
        <v>1376.0000000000002</v>
      </c>
      <c r="K19" s="506">
        <v>1346.7</v>
      </c>
      <c r="L19" s="506">
        <v>1310.0999999999999</v>
      </c>
      <c r="M19" s="506">
        <v>1.9541599999999999</v>
      </c>
    </row>
    <row r="20" spans="1:13" ht="12" customHeight="1">
      <c r="A20" s="254">
        <v>10</v>
      </c>
      <c r="B20" s="509" t="s">
        <v>287</v>
      </c>
      <c r="C20" s="506">
        <v>2420.85</v>
      </c>
      <c r="D20" s="507">
        <v>2413.5833333333335</v>
      </c>
      <c r="E20" s="507">
        <v>2370.166666666667</v>
      </c>
      <c r="F20" s="507">
        <v>2319.4833333333336</v>
      </c>
      <c r="G20" s="507">
        <v>2276.0666666666671</v>
      </c>
      <c r="H20" s="507">
        <v>2464.2666666666669</v>
      </c>
      <c r="I20" s="507">
        <v>2507.6833333333338</v>
      </c>
      <c r="J20" s="507">
        <v>2558.3666666666668</v>
      </c>
      <c r="K20" s="506">
        <v>2457</v>
      </c>
      <c r="L20" s="506">
        <v>2362.9</v>
      </c>
      <c r="M20" s="506">
        <v>1.05339</v>
      </c>
    </row>
    <row r="21" spans="1:13" ht="12" customHeight="1">
      <c r="A21" s="254">
        <v>11</v>
      </c>
      <c r="B21" s="509" t="s">
        <v>288</v>
      </c>
      <c r="C21" s="506">
        <v>14983.3</v>
      </c>
      <c r="D21" s="507">
        <v>14998.116666666667</v>
      </c>
      <c r="E21" s="507">
        <v>14910.733333333334</v>
      </c>
      <c r="F21" s="507">
        <v>14838.166666666666</v>
      </c>
      <c r="G21" s="507">
        <v>14750.783333333333</v>
      </c>
      <c r="H21" s="507">
        <v>15070.683333333334</v>
      </c>
      <c r="I21" s="507">
        <v>15158.066666666669</v>
      </c>
      <c r="J21" s="507">
        <v>15230.633333333335</v>
      </c>
      <c r="K21" s="506">
        <v>15085.5</v>
      </c>
      <c r="L21" s="506">
        <v>14925.55</v>
      </c>
      <c r="M21" s="506">
        <v>9.3390000000000001E-2</v>
      </c>
    </row>
    <row r="22" spans="1:13" ht="12" customHeight="1">
      <c r="A22" s="254">
        <v>12</v>
      </c>
      <c r="B22" s="509" t="s">
        <v>40</v>
      </c>
      <c r="C22" s="506">
        <v>1031.1500000000001</v>
      </c>
      <c r="D22" s="507">
        <v>1033.6333333333334</v>
      </c>
      <c r="E22" s="507">
        <v>1014.1166666666668</v>
      </c>
      <c r="F22" s="507">
        <v>997.08333333333337</v>
      </c>
      <c r="G22" s="507">
        <v>977.56666666666672</v>
      </c>
      <c r="H22" s="507">
        <v>1050.666666666667</v>
      </c>
      <c r="I22" s="507">
        <v>1070.1833333333338</v>
      </c>
      <c r="J22" s="507">
        <v>1087.2166666666669</v>
      </c>
      <c r="K22" s="506">
        <v>1053.1500000000001</v>
      </c>
      <c r="L22" s="506">
        <v>1016.6</v>
      </c>
      <c r="M22" s="506">
        <v>64.405690000000007</v>
      </c>
    </row>
    <row r="23" spans="1:13">
      <c r="A23" s="254">
        <v>13</v>
      </c>
      <c r="B23" s="509" t="s">
        <v>289</v>
      </c>
      <c r="C23" s="506">
        <v>1104.8499999999999</v>
      </c>
      <c r="D23" s="507">
        <v>1120.7666666666667</v>
      </c>
      <c r="E23" s="507">
        <v>1083.8833333333332</v>
      </c>
      <c r="F23" s="507">
        <v>1062.9166666666665</v>
      </c>
      <c r="G23" s="507">
        <v>1026.0333333333331</v>
      </c>
      <c r="H23" s="507">
        <v>1141.7333333333333</v>
      </c>
      <c r="I23" s="507">
        <v>1178.616666666667</v>
      </c>
      <c r="J23" s="507">
        <v>1199.5833333333335</v>
      </c>
      <c r="K23" s="506">
        <v>1157.6500000000001</v>
      </c>
      <c r="L23" s="506">
        <v>1099.8</v>
      </c>
      <c r="M23" s="506">
        <v>7.7916299999999996</v>
      </c>
    </row>
    <row r="24" spans="1:13">
      <c r="A24" s="254">
        <v>14</v>
      </c>
      <c r="B24" s="509" t="s">
        <v>41</v>
      </c>
      <c r="C24" s="506">
        <v>702.4</v>
      </c>
      <c r="D24" s="507">
        <v>706.9666666666667</v>
      </c>
      <c r="E24" s="507">
        <v>694.03333333333342</v>
      </c>
      <c r="F24" s="507">
        <v>685.66666666666674</v>
      </c>
      <c r="G24" s="507">
        <v>672.73333333333346</v>
      </c>
      <c r="H24" s="507">
        <v>715.33333333333337</v>
      </c>
      <c r="I24" s="507">
        <v>728.26666666666677</v>
      </c>
      <c r="J24" s="507">
        <v>736.63333333333333</v>
      </c>
      <c r="K24" s="506">
        <v>719.9</v>
      </c>
      <c r="L24" s="506">
        <v>698.6</v>
      </c>
      <c r="M24" s="506">
        <v>77.522260000000003</v>
      </c>
    </row>
    <row r="25" spans="1:13">
      <c r="A25" s="254">
        <v>15</v>
      </c>
      <c r="B25" s="509" t="s">
        <v>832</v>
      </c>
      <c r="C25" s="506">
        <v>961.25</v>
      </c>
      <c r="D25" s="507">
        <v>943.1</v>
      </c>
      <c r="E25" s="507">
        <v>914.85</v>
      </c>
      <c r="F25" s="507">
        <v>868.45</v>
      </c>
      <c r="G25" s="507">
        <v>840.2</v>
      </c>
      <c r="H25" s="507">
        <v>989.5</v>
      </c>
      <c r="I25" s="507">
        <v>1017.75</v>
      </c>
      <c r="J25" s="507">
        <v>1064.1500000000001</v>
      </c>
      <c r="K25" s="506">
        <v>971.35</v>
      </c>
      <c r="L25" s="506">
        <v>896.7</v>
      </c>
      <c r="M25" s="506">
        <v>24.09498</v>
      </c>
    </row>
    <row r="26" spans="1:13">
      <c r="A26" s="254">
        <v>16</v>
      </c>
      <c r="B26" s="509" t="s">
        <v>290</v>
      </c>
      <c r="C26" s="506">
        <v>908.4</v>
      </c>
      <c r="D26" s="507">
        <v>899.5</v>
      </c>
      <c r="E26" s="507">
        <v>879</v>
      </c>
      <c r="F26" s="507">
        <v>849.6</v>
      </c>
      <c r="G26" s="507">
        <v>829.1</v>
      </c>
      <c r="H26" s="507">
        <v>928.9</v>
      </c>
      <c r="I26" s="507">
        <v>949.4</v>
      </c>
      <c r="J26" s="507">
        <v>978.8</v>
      </c>
      <c r="K26" s="506">
        <v>920</v>
      </c>
      <c r="L26" s="506">
        <v>870.1</v>
      </c>
      <c r="M26" s="506">
        <v>12.198840000000001</v>
      </c>
    </row>
    <row r="27" spans="1:13">
      <c r="A27" s="254">
        <v>17</v>
      </c>
      <c r="B27" s="509" t="s">
        <v>223</v>
      </c>
      <c r="C27" s="506">
        <v>119.3</v>
      </c>
      <c r="D27" s="507">
        <v>119.38333333333333</v>
      </c>
      <c r="E27" s="507">
        <v>117.26666666666665</v>
      </c>
      <c r="F27" s="507">
        <v>115.23333333333332</v>
      </c>
      <c r="G27" s="507">
        <v>113.11666666666665</v>
      </c>
      <c r="H27" s="507">
        <v>121.41666666666666</v>
      </c>
      <c r="I27" s="507">
        <v>123.53333333333333</v>
      </c>
      <c r="J27" s="507">
        <v>125.56666666666666</v>
      </c>
      <c r="K27" s="506">
        <v>121.5</v>
      </c>
      <c r="L27" s="506">
        <v>117.35</v>
      </c>
      <c r="M27" s="506">
        <v>21.844090000000001</v>
      </c>
    </row>
    <row r="28" spans="1:13">
      <c r="A28" s="254">
        <v>18</v>
      </c>
      <c r="B28" s="509" t="s">
        <v>224</v>
      </c>
      <c r="C28" s="506">
        <v>201.25</v>
      </c>
      <c r="D28" s="507">
        <v>201.81666666666669</v>
      </c>
      <c r="E28" s="507">
        <v>198.68333333333339</v>
      </c>
      <c r="F28" s="507">
        <v>196.1166666666667</v>
      </c>
      <c r="G28" s="507">
        <v>192.98333333333341</v>
      </c>
      <c r="H28" s="507">
        <v>204.38333333333338</v>
      </c>
      <c r="I28" s="507">
        <v>207.51666666666665</v>
      </c>
      <c r="J28" s="507">
        <v>210.08333333333337</v>
      </c>
      <c r="K28" s="506">
        <v>204.95</v>
      </c>
      <c r="L28" s="506">
        <v>199.25</v>
      </c>
      <c r="M28" s="506">
        <v>9.4034399999999998</v>
      </c>
    </row>
    <row r="29" spans="1:13">
      <c r="A29" s="254">
        <v>19</v>
      </c>
      <c r="B29" s="509" t="s">
        <v>291</v>
      </c>
      <c r="C29" s="506">
        <v>344.95</v>
      </c>
      <c r="D29" s="507">
        <v>346.45</v>
      </c>
      <c r="E29" s="507">
        <v>339.04999999999995</v>
      </c>
      <c r="F29" s="507">
        <v>333.15</v>
      </c>
      <c r="G29" s="507">
        <v>325.74999999999994</v>
      </c>
      <c r="H29" s="507">
        <v>352.34999999999997</v>
      </c>
      <c r="I29" s="507">
        <v>359.74999999999994</v>
      </c>
      <c r="J29" s="507">
        <v>365.65</v>
      </c>
      <c r="K29" s="506">
        <v>353.85</v>
      </c>
      <c r="L29" s="506">
        <v>340.55</v>
      </c>
      <c r="M29" s="506">
        <v>2.1002299999999998</v>
      </c>
    </row>
    <row r="30" spans="1:13">
      <c r="A30" s="254">
        <v>20</v>
      </c>
      <c r="B30" s="509" t="s">
        <v>292</v>
      </c>
      <c r="C30" s="506">
        <v>298.64999999999998</v>
      </c>
      <c r="D30" s="507">
        <v>295.25</v>
      </c>
      <c r="E30" s="507">
        <v>286.5</v>
      </c>
      <c r="F30" s="507">
        <v>274.35000000000002</v>
      </c>
      <c r="G30" s="507">
        <v>265.60000000000002</v>
      </c>
      <c r="H30" s="507">
        <v>307.39999999999998</v>
      </c>
      <c r="I30" s="507">
        <v>316.14999999999998</v>
      </c>
      <c r="J30" s="507">
        <v>328.29999999999995</v>
      </c>
      <c r="K30" s="506">
        <v>304</v>
      </c>
      <c r="L30" s="506">
        <v>283.10000000000002</v>
      </c>
      <c r="M30" s="506">
        <v>13.035679999999999</v>
      </c>
    </row>
    <row r="31" spans="1:13">
      <c r="A31" s="254">
        <v>21</v>
      </c>
      <c r="B31" s="509" t="s">
        <v>736</v>
      </c>
      <c r="C31" s="506">
        <v>5457.8</v>
      </c>
      <c r="D31" s="507">
        <v>5413.5999999999995</v>
      </c>
      <c r="E31" s="507">
        <v>5275.4999999999991</v>
      </c>
      <c r="F31" s="507">
        <v>5093.2</v>
      </c>
      <c r="G31" s="507">
        <v>4955.0999999999995</v>
      </c>
      <c r="H31" s="507">
        <v>5595.8999999999987</v>
      </c>
      <c r="I31" s="507">
        <v>5733.9999999999991</v>
      </c>
      <c r="J31" s="507">
        <v>5916.2999999999984</v>
      </c>
      <c r="K31" s="506">
        <v>5551.7</v>
      </c>
      <c r="L31" s="506">
        <v>5231.3</v>
      </c>
      <c r="M31" s="506">
        <v>0.66881000000000002</v>
      </c>
    </row>
    <row r="32" spans="1:13">
      <c r="A32" s="254">
        <v>22</v>
      </c>
      <c r="B32" s="509" t="s">
        <v>225</v>
      </c>
      <c r="C32" s="506">
        <v>1791.9</v>
      </c>
      <c r="D32" s="507">
        <v>1812.05</v>
      </c>
      <c r="E32" s="507">
        <v>1761.4499999999998</v>
      </c>
      <c r="F32" s="507">
        <v>1730.9999999999998</v>
      </c>
      <c r="G32" s="507">
        <v>1680.3999999999996</v>
      </c>
      <c r="H32" s="507">
        <v>1842.5</v>
      </c>
      <c r="I32" s="507">
        <v>1893.1</v>
      </c>
      <c r="J32" s="507">
        <v>1923.5500000000002</v>
      </c>
      <c r="K32" s="506">
        <v>1862.65</v>
      </c>
      <c r="L32" s="506">
        <v>1781.6</v>
      </c>
      <c r="M32" s="506">
        <v>1.74858</v>
      </c>
    </row>
    <row r="33" spans="1:13">
      <c r="A33" s="254">
        <v>23</v>
      </c>
      <c r="B33" s="509" t="s">
        <v>293</v>
      </c>
      <c r="C33" s="506">
        <v>2296.0500000000002</v>
      </c>
      <c r="D33" s="507">
        <v>2299</v>
      </c>
      <c r="E33" s="507">
        <v>2249.9499999999998</v>
      </c>
      <c r="F33" s="507">
        <v>2203.85</v>
      </c>
      <c r="G33" s="507">
        <v>2154.7999999999997</v>
      </c>
      <c r="H33" s="507">
        <v>2345.1</v>
      </c>
      <c r="I33" s="507">
        <v>2394.15</v>
      </c>
      <c r="J33" s="507">
        <v>2440.25</v>
      </c>
      <c r="K33" s="506">
        <v>2348.0500000000002</v>
      </c>
      <c r="L33" s="506">
        <v>2252.9</v>
      </c>
      <c r="M33" s="506">
        <v>0.41077000000000002</v>
      </c>
    </row>
    <row r="34" spans="1:13">
      <c r="A34" s="254">
        <v>24</v>
      </c>
      <c r="B34" s="509" t="s">
        <v>737</v>
      </c>
      <c r="C34" s="506">
        <v>102.95</v>
      </c>
      <c r="D34" s="507">
        <v>102.73333333333333</v>
      </c>
      <c r="E34" s="507">
        <v>101.26666666666667</v>
      </c>
      <c r="F34" s="507">
        <v>99.583333333333329</v>
      </c>
      <c r="G34" s="507">
        <v>98.11666666666666</v>
      </c>
      <c r="H34" s="507">
        <v>104.41666666666667</v>
      </c>
      <c r="I34" s="507">
        <v>105.88333333333334</v>
      </c>
      <c r="J34" s="507">
        <v>107.56666666666668</v>
      </c>
      <c r="K34" s="506">
        <v>104.2</v>
      </c>
      <c r="L34" s="506">
        <v>101.05</v>
      </c>
      <c r="M34" s="506">
        <v>4.3662999999999998</v>
      </c>
    </row>
    <row r="35" spans="1:13">
      <c r="A35" s="254">
        <v>25</v>
      </c>
      <c r="B35" s="509" t="s">
        <v>294</v>
      </c>
      <c r="C35" s="506">
        <v>964.95</v>
      </c>
      <c r="D35" s="507">
        <v>960.9666666666667</v>
      </c>
      <c r="E35" s="507">
        <v>951.98333333333335</v>
      </c>
      <c r="F35" s="507">
        <v>939.01666666666665</v>
      </c>
      <c r="G35" s="507">
        <v>930.0333333333333</v>
      </c>
      <c r="H35" s="507">
        <v>973.93333333333339</v>
      </c>
      <c r="I35" s="507">
        <v>982.91666666666674</v>
      </c>
      <c r="J35" s="507">
        <v>995.88333333333344</v>
      </c>
      <c r="K35" s="506">
        <v>969.95</v>
      </c>
      <c r="L35" s="506">
        <v>948</v>
      </c>
      <c r="M35" s="506">
        <v>3.7616299999999998</v>
      </c>
    </row>
    <row r="36" spans="1:13">
      <c r="A36" s="254">
        <v>26</v>
      </c>
      <c r="B36" s="509" t="s">
        <v>226</v>
      </c>
      <c r="C36" s="506">
        <v>2769.8</v>
      </c>
      <c r="D36" s="507">
        <v>2762.9333333333329</v>
      </c>
      <c r="E36" s="507">
        <v>2726.8666666666659</v>
      </c>
      <c r="F36" s="507">
        <v>2683.9333333333329</v>
      </c>
      <c r="G36" s="507">
        <v>2647.8666666666659</v>
      </c>
      <c r="H36" s="507">
        <v>2805.8666666666659</v>
      </c>
      <c r="I36" s="507">
        <v>2841.9333333333325</v>
      </c>
      <c r="J36" s="507">
        <v>2884.8666666666659</v>
      </c>
      <c r="K36" s="506">
        <v>2799</v>
      </c>
      <c r="L36" s="506">
        <v>2720</v>
      </c>
      <c r="M36" s="506">
        <v>1.54715</v>
      </c>
    </row>
    <row r="37" spans="1:13">
      <c r="A37" s="254">
        <v>27</v>
      </c>
      <c r="B37" s="509" t="s">
        <v>738</v>
      </c>
      <c r="C37" s="506">
        <v>5696.7</v>
      </c>
      <c r="D37" s="507">
        <v>5708.5666666666666</v>
      </c>
      <c r="E37" s="507">
        <v>5638.1333333333332</v>
      </c>
      <c r="F37" s="507">
        <v>5579.5666666666666</v>
      </c>
      <c r="G37" s="507">
        <v>5509.1333333333332</v>
      </c>
      <c r="H37" s="507">
        <v>5767.1333333333332</v>
      </c>
      <c r="I37" s="507">
        <v>5837.5666666666657</v>
      </c>
      <c r="J37" s="507">
        <v>5896.1333333333332</v>
      </c>
      <c r="K37" s="506">
        <v>5779</v>
      </c>
      <c r="L37" s="506">
        <v>5650</v>
      </c>
      <c r="M37" s="506">
        <v>0.38621</v>
      </c>
    </row>
    <row r="38" spans="1:13">
      <c r="A38" s="254">
        <v>28</v>
      </c>
      <c r="B38" s="509" t="s">
        <v>800</v>
      </c>
      <c r="C38" s="506">
        <v>20.149999999999999</v>
      </c>
      <c r="D38" s="507">
        <v>20.25</v>
      </c>
      <c r="E38" s="507">
        <v>20</v>
      </c>
      <c r="F38" s="507">
        <v>19.850000000000001</v>
      </c>
      <c r="G38" s="507">
        <v>19.600000000000001</v>
      </c>
      <c r="H38" s="507">
        <v>20.399999999999999</v>
      </c>
      <c r="I38" s="507">
        <v>20.65</v>
      </c>
      <c r="J38" s="507">
        <v>20.799999999999997</v>
      </c>
      <c r="K38" s="506">
        <v>20.5</v>
      </c>
      <c r="L38" s="506">
        <v>20.100000000000001</v>
      </c>
      <c r="M38" s="506">
        <v>64.097319999999996</v>
      </c>
    </row>
    <row r="39" spans="1:13">
      <c r="A39" s="254">
        <v>29</v>
      </c>
      <c r="B39" s="509" t="s">
        <v>44</v>
      </c>
      <c r="C39" s="506">
        <v>853.8</v>
      </c>
      <c r="D39" s="507">
        <v>857.79999999999984</v>
      </c>
      <c r="E39" s="507">
        <v>846.79999999999973</v>
      </c>
      <c r="F39" s="507">
        <v>839.79999999999984</v>
      </c>
      <c r="G39" s="507">
        <v>828.79999999999973</v>
      </c>
      <c r="H39" s="507">
        <v>864.79999999999973</v>
      </c>
      <c r="I39" s="507">
        <v>875.8</v>
      </c>
      <c r="J39" s="507">
        <v>882.79999999999973</v>
      </c>
      <c r="K39" s="506">
        <v>868.8</v>
      </c>
      <c r="L39" s="506">
        <v>850.8</v>
      </c>
      <c r="M39" s="506">
        <v>5.05443</v>
      </c>
    </row>
    <row r="40" spans="1:13">
      <c r="A40" s="254">
        <v>30</v>
      </c>
      <c r="B40" s="509" t="s">
        <v>296</v>
      </c>
      <c r="C40" s="506">
        <v>3315.85</v>
      </c>
      <c r="D40" s="507">
        <v>3304.5833333333335</v>
      </c>
      <c r="E40" s="507">
        <v>3274.166666666667</v>
      </c>
      <c r="F40" s="507">
        <v>3232.4833333333336</v>
      </c>
      <c r="G40" s="507">
        <v>3202.0666666666671</v>
      </c>
      <c r="H40" s="507">
        <v>3346.2666666666669</v>
      </c>
      <c r="I40" s="507">
        <v>3376.6833333333338</v>
      </c>
      <c r="J40" s="507">
        <v>3418.3666666666668</v>
      </c>
      <c r="K40" s="506">
        <v>3335</v>
      </c>
      <c r="L40" s="506">
        <v>3262.9</v>
      </c>
      <c r="M40" s="506">
        <v>0.74351</v>
      </c>
    </row>
    <row r="41" spans="1:13">
      <c r="A41" s="254">
        <v>31</v>
      </c>
      <c r="B41" s="509" t="s">
        <v>45</v>
      </c>
      <c r="C41" s="506">
        <v>308.85000000000002</v>
      </c>
      <c r="D41" s="507">
        <v>306.26666666666665</v>
      </c>
      <c r="E41" s="507">
        <v>301.58333333333331</v>
      </c>
      <c r="F41" s="507">
        <v>294.31666666666666</v>
      </c>
      <c r="G41" s="507">
        <v>289.63333333333333</v>
      </c>
      <c r="H41" s="507">
        <v>313.5333333333333</v>
      </c>
      <c r="I41" s="507">
        <v>318.2166666666667</v>
      </c>
      <c r="J41" s="507">
        <v>325.48333333333329</v>
      </c>
      <c r="K41" s="506">
        <v>310.95</v>
      </c>
      <c r="L41" s="506">
        <v>299</v>
      </c>
      <c r="M41" s="506">
        <v>77.212010000000006</v>
      </c>
    </row>
    <row r="42" spans="1:13">
      <c r="A42" s="254">
        <v>32</v>
      </c>
      <c r="B42" s="509" t="s">
        <v>46</v>
      </c>
      <c r="C42" s="506">
        <v>2902.65</v>
      </c>
      <c r="D42" s="507">
        <v>2904.2166666666672</v>
      </c>
      <c r="E42" s="507">
        <v>2880.4833333333345</v>
      </c>
      <c r="F42" s="507">
        <v>2858.3166666666675</v>
      </c>
      <c r="G42" s="507">
        <v>2834.5833333333348</v>
      </c>
      <c r="H42" s="507">
        <v>2926.3833333333341</v>
      </c>
      <c r="I42" s="507">
        <v>2950.1166666666668</v>
      </c>
      <c r="J42" s="507">
        <v>2972.2833333333338</v>
      </c>
      <c r="K42" s="506">
        <v>2927.95</v>
      </c>
      <c r="L42" s="506">
        <v>2882.05</v>
      </c>
      <c r="M42" s="506">
        <v>6.6517299999999997</v>
      </c>
    </row>
    <row r="43" spans="1:13">
      <c r="A43" s="254">
        <v>33</v>
      </c>
      <c r="B43" s="509" t="s">
        <v>47</v>
      </c>
      <c r="C43" s="506">
        <v>223.7</v>
      </c>
      <c r="D43" s="507">
        <v>223.98333333333335</v>
      </c>
      <c r="E43" s="507">
        <v>220.4666666666667</v>
      </c>
      <c r="F43" s="507">
        <v>217.23333333333335</v>
      </c>
      <c r="G43" s="507">
        <v>213.7166666666667</v>
      </c>
      <c r="H43" s="507">
        <v>227.2166666666667</v>
      </c>
      <c r="I43" s="507">
        <v>230.73333333333335</v>
      </c>
      <c r="J43" s="507">
        <v>233.9666666666667</v>
      </c>
      <c r="K43" s="506">
        <v>227.5</v>
      </c>
      <c r="L43" s="506">
        <v>220.75</v>
      </c>
      <c r="M43" s="506">
        <v>30.380510000000001</v>
      </c>
    </row>
    <row r="44" spans="1:13">
      <c r="A44" s="254">
        <v>34</v>
      </c>
      <c r="B44" s="509" t="s">
        <v>48</v>
      </c>
      <c r="C44" s="506">
        <v>113.5</v>
      </c>
      <c r="D44" s="507">
        <v>114.03333333333335</v>
      </c>
      <c r="E44" s="507">
        <v>112.06666666666669</v>
      </c>
      <c r="F44" s="507">
        <v>110.63333333333334</v>
      </c>
      <c r="G44" s="507">
        <v>108.66666666666669</v>
      </c>
      <c r="H44" s="507">
        <v>115.4666666666667</v>
      </c>
      <c r="I44" s="507">
        <v>117.43333333333337</v>
      </c>
      <c r="J44" s="507">
        <v>118.8666666666667</v>
      </c>
      <c r="K44" s="506">
        <v>116</v>
      </c>
      <c r="L44" s="506">
        <v>112.6</v>
      </c>
      <c r="M44" s="506">
        <v>164.83456000000001</v>
      </c>
    </row>
    <row r="45" spans="1:13">
      <c r="A45" s="254">
        <v>35</v>
      </c>
      <c r="B45" s="509" t="s">
        <v>297</v>
      </c>
      <c r="C45" s="506">
        <v>101.9</v>
      </c>
      <c r="D45" s="507">
        <v>101.63333333333333</v>
      </c>
      <c r="E45" s="507">
        <v>99.866666666666646</v>
      </c>
      <c r="F45" s="507">
        <v>97.833333333333314</v>
      </c>
      <c r="G45" s="507">
        <v>96.066666666666634</v>
      </c>
      <c r="H45" s="507">
        <v>103.66666666666666</v>
      </c>
      <c r="I45" s="507">
        <v>105.43333333333334</v>
      </c>
      <c r="J45" s="507">
        <v>107.46666666666667</v>
      </c>
      <c r="K45" s="506">
        <v>103.4</v>
      </c>
      <c r="L45" s="506">
        <v>99.6</v>
      </c>
      <c r="M45" s="506">
        <v>7.4495699999999996</v>
      </c>
    </row>
    <row r="46" spans="1:13">
      <c r="A46" s="254">
        <v>36</v>
      </c>
      <c r="B46" s="509" t="s">
        <v>50</v>
      </c>
      <c r="C46" s="506">
        <v>2537.4</v>
      </c>
      <c r="D46" s="507">
        <v>2550.4500000000003</v>
      </c>
      <c r="E46" s="507">
        <v>2517.9500000000007</v>
      </c>
      <c r="F46" s="507">
        <v>2498.5000000000005</v>
      </c>
      <c r="G46" s="507">
        <v>2466.0000000000009</v>
      </c>
      <c r="H46" s="507">
        <v>2569.9000000000005</v>
      </c>
      <c r="I46" s="507">
        <v>2602.3999999999996</v>
      </c>
      <c r="J46" s="507">
        <v>2621.8500000000004</v>
      </c>
      <c r="K46" s="506">
        <v>2582.9499999999998</v>
      </c>
      <c r="L46" s="506">
        <v>2531</v>
      </c>
      <c r="M46" s="506">
        <v>16.160440000000001</v>
      </c>
    </row>
    <row r="47" spans="1:13">
      <c r="A47" s="254">
        <v>37</v>
      </c>
      <c r="B47" s="509" t="s">
        <v>298</v>
      </c>
      <c r="C47" s="506">
        <v>137.44999999999999</v>
      </c>
      <c r="D47" s="507">
        <v>136.98333333333332</v>
      </c>
      <c r="E47" s="507">
        <v>135.96666666666664</v>
      </c>
      <c r="F47" s="507">
        <v>134.48333333333332</v>
      </c>
      <c r="G47" s="507">
        <v>133.46666666666664</v>
      </c>
      <c r="H47" s="507">
        <v>138.46666666666664</v>
      </c>
      <c r="I47" s="507">
        <v>139.48333333333335</v>
      </c>
      <c r="J47" s="507">
        <v>140.96666666666664</v>
      </c>
      <c r="K47" s="506">
        <v>138</v>
      </c>
      <c r="L47" s="506">
        <v>135.5</v>
      </c>
      <c r="M47" s="506">
        <v>0.77090000000000003</v>
      </c>
    </row>
    <row r="48" spans="1:13">
      <c r="A48" s="254">
        <v>38</v>
      </c>
      <c r="B48" s="509" t="s">
        <v>299</v>
      </c>
      <c r="C48" s="506">
        <v>3009.3</v>
      </c>
      <c r="D48" s="507">
        <v>3025.7833333333333</v>
      </c>
      <c r="E48" s="507">
        <v>2988.5166666666664</v>
      </c>
      <c r="F48" s="507">
        <v>2967.7333333333331</v>
      </c>
      <c r="G48" s="507">
        <v>2930.4666666666662</v>
      </c>
      <c r="H48" s="507">
        <v>3046.5666666666666</v>
      </c>
      <c r="I48" s="507">
        <v>3083.8333333333339</v>
      </c>
      <c r="J48" s="507">
        <v>3104.6166666666668</v>
      </c>
      <c r="K48" s="506">
        <v>3063.05</v>
      </c>
      <c r="L48" s="506">
        <v>3005</v>
      </c>
      <c r="M48" s="506">
        <v>0.41982999999999998</v>
      </c>
    </row>
    <row r="49" spans="1:13">
      <c r="A49" s="254">
        <v>39</v>
      </c>
      <c r="B49" s="509" t="s">
        <v>300</v>
      </c>
      <c r="C49" s="506">
        <v>1616.85</v>
      </c>
      <c r="D49" s="507">
        <v>1634.6499999999999</v>
      </c>
      <c r="E49" s="507">
        <v>1574.2999999999997</v>
      </c>
      <c r="F49" s="507">
        <v>1531.7499999999998</v>
      </c>
      <c r="G49" s="507">
        <v>1471.3999999999996</v>
      </c>
      <c r="H49" s="507">
        <v>1677.1999999999998</v>
      </c>
      <c r="I49" s="507">
        <v>1737.5499999999997</v>
      </c>
      <c r="J49" s="507">
        <v>1780.1</v>
      </c>
      <c r="K49" s="506">
        <v>1695</v>
      </c>
      <c r="L49" s="506">
        <v>1592.1</v>
      </c>
      <c r="M49" s="506">
        <v>4.0253100000000002</v>
      </c>
    </row>
    <row r="50" spans="1:13">
      <c r="A50" s="254">
        <v>40</v>
      </c>
      <c r="B50" s="509" t="s">
        <v>301</v>
      </c>
      <c r="C50" s="506">
        <v>7083.05</v>
      </c>
      <c r="D50" s="507">
        <v>7037.6833333333334</v>
      </c>
      <c r="E50" s="507">
        <v>6985.3666666666668</v>
      </c>
      <c r="F50" s="507">
        <v>6887.6833333333334</v>
      </c>
      <c r="G50" s="507">
        <v>6835.3666666666668</v>
      </c>
      <c r="H50" s="507">
        <v>7135.3666666666668</v>
      </c>
      <c r="I50" s="507">
        <v>7187.6833333333343</v>
      </c>
      <c r="J50" s="507">
        <v>7285.3666666666668</v>
      </c>
      <c r="K50" s="506">
        <v>7090</v>
      </c>
      <c r="L50" s="506">
        <v>6940</v>
      </c>
      <c r="M50" s="506">
        <v>0.10347000000000001</v>
      </c>
    </row>
    <row r="51" spans="1:13">
      <c r="A51" s="254">
        <v>41</v>
      </c>
      <c r="B51" s="509" t="s">
        <v>52</v>
      </c>
      <c r="C51" s="506">
        <v>881.3</v>
      </c>
      <c r="D51" s="507">
        <v>877.25</v>
      </c>
      <c r="E51" s="507">
        <v>869.5</v>
      </c>
      <c r="F51" s="507">
        <v>857.7</v>
      </c>
      <c r="G51" s="507">
        <v>849.95</v>
      </c>
      <c r="H51" s="507">
        <v>889.05</v>
      </c>
      <c r="I51" s="507">
        <v>896.8</v>
      </c>
      <c r="J51" s="507">
        <v>908.59999999999991</v>
      </c>
      <c r="K51" s="506">
        <v>885</v>
      </c>
      <c r="L51" s="506">
        <v>865.45</v>
      </c>
      <c r="M51" s="506">
        <v>14.935739999999999</v>
      </c>
    </row>
    <row r="52" spans="1:13">
      <c r="A52" s="254">
        <v>42</v>
      </c>
      <c r="B52" s="509" t="s">
        <v>302</v>
      </c>
      <c r="C52" s="506">
        <v>414.45</v>
      </c>
      <c r="D52" s="507">
        <v>416.66666666666669</v>
      </c>
      <c r="E52" s="507">
        <v>407.78333333333336</v>
      </c>
      <c r="F52" s="507">
        <v>401.11666666666667</v>
      </c>
      <c r="G52" s="507">
        <v>392.23333333333335</v>
      </c>
      <c r="H52" s="507">
        <v>423.33333333333337</v>
      </c>
      <c r="I52" s="507">
        <v>432.2166666666667</v>
      </c>
      <c r="J52" s="507">
        <v>438.88333333333338</v>
      </c>
      <c r="K52" s="506">
        <v>425.55</v>
      </c>
      <c r="L52" s="506">
        <v>410</v>
      </c>
      <c r="M52" s="506">
        <v>4.7036300000000004</v>
      </c>
    </row>
    <row r="53" spans="1:13">
      <c r="A53" s="254">
        <v>43</v>
      </c>
      <c r="B53" s="509" t="s">
        <v>227</v>
      </c>
      <c r="C53" s="506">
        <v>2859.05</v>
      </c>
      <c r="D53" s="507">
        <v>2859.6833333333329</v>
      </c>
      <c r="E53" s="507">
        <v>2829.3666666666659</v>
      </c>
      <c r="F53" s="507">
        <v>2799.6833333333329</v>
      </c>
      <c r="G53" s="507">
        <v>2769.3666666666659</v>
      </c>
      <c r="H53" s="507">
        <v>2889.3666666666659</v>
      </c>
      <c r="I53" s="507">
        <v>2919.6833333333325</v>
      </c>
      <c r="J53" s="507">
        <v>2949.3666666666659</v>
      </c>
      <c r="K53" s="506">
        <v>2890</v>
      </c>
      <c r="L53" s="506">
        <v>2830</v>
      </c>
      <c r="M53" s="506">
        <v>4.3304400000000003</v>
      </c>
    </row>
    <row r="54" spans="1:13">
      <c r="A54" s="254">
        <v>44</v>
      </c>
      <c r="B54" s="509" t="s">
        <v>54</v>
      </c>
      <c r="C54" s="506">
        <v>697.45</v>
      </c>
      <c r="D54" s="507">
        <v>697.69999999999993</v>
      </c>
      <c r="E54" s="507">
        <v>691.84999999999991</v>
      </c>
      <c r="F54" s="507">
        <v>686.25</v>
      </c>
      <c r="G54" s="507">
        <v>680.4</v>
      </c>
      <c r="H54" s="507">
        <v>703.29999999999984</v>
      </c>
      <c r="I54" s="507">
        <v>709.15</v>
      </c>
      <c r="J54" s="507">
        <v>714.74999999999977</v>
      </c>
      <c r="K54" s="506">
        <v>703.55</v>
      </c>
      <c r="L54" s="506">
        <v>692.1</v>
      </c>
      <c r="M54" s="506">
        <v>149.24619999999999</v>
      </c>
    </row>
    <row r="55" spans="1:13">
      <c r="A55" s="254">
        <v>45</v>
      </c>
      <c r="B55" s="509" t="s">
        <v>303</v>
      </c>
      <c r="C55" s="506">
        <v>2069.75</v>
      </c>
      <c r="D55" s="507">
        <v>2056.9666666666667</v>
      </c>
      <c r="E55" s="507">
        <v>2015.9333333333334</v>
      </c>
      <c r="F55" s="507">
        <v>1962.1166666666668</v>
      </c>
      <c r="G55" s="507">
        <v>1921.0833333333335</v>
      </c>
      <c r="H55" s="507">
        <v>2110.7833333333333</v>
      </c>
      <c r="I55" s="507">
        <v>2151.8166666666671</v>
      </c>
      <c r="J55" s="507">
        <v>2205.6333333333332</v>
      </c>
      <c r="K55" s="506">
        <v>2098</v>
      </c>
      <c r="L55" s="506">
        <v>2003.15</v>
      </c>
      <c r="M55" s="506">
        <v>0.32062000000000002</v>
      </c>
    </row>
    <row r="56" spans="1:13">
      <c r="A56" s="254">
        <v>46</v>
      </c>
      <c r="B56" s="509" t="s">
        <v>304</v>
      </c>
      <c r="C56" s="506">
        <v>1255.75</v>
      </c>
      <c r="D56" s="507">
        <v>1262.8166666666668</v>
      </c>
      <c r="E56" s="507">
        <v>1244.3333333333337</v>
      </c>
      <c r="F56" s="507">
        <v>1232.916666666667</v>
      </c>
      <c r="G56" s="507">
        <v>1214.4333333333338</v>
      </c>
      <c r="H56" s="507">
        <v>1274.2333333333336</v>
      </c>
      <c r="I56" s="507">
        <v>1292.7166666666667</v>
      </c>
      <c r="J56" s="507">
        <v>1304.1333333333334</v>
      </c>
      <c r="K56" s="506">
        <v>1281.3</v>
      </c>
      <c r="L56" s="506">
        <v>1251.4000000000001</v>
      </c>
      <c r="M56" s="506">
        <v>2.4182600000000001</v>
      </c>
    </row>
    <row r="57" spans="1:13">
      <c r="A57" s="254">
        <v>47</v>
      </c>
      <c r="B57" s="509" t="s">
        <v>305</v>
      </c>
      <c r="C57" s="506">
        <v>571.1</v>
      </c>
      <c r="D57" s="507">
        <v>569.81666666666672</v>
      </c>
      <c r="E57" s="507">
        <v>563.48333333333346</v>
      </c>
      <c r="F57" s="507">
        <v>555.86666666666679</v>
      </c>
      <c r="G57" s="507">
        <v>549.53333333333353</v>
      </c>
      <c r="H57" s="507">
        <v>577.43333333333339</v>
      </c>
      <c r="I57" s="507">
        <v>583.76666666666665</v>
      </c>
      <c r="J57" s="507">
        <v>591.38333333333333</v>
      </c>
      <c r="K57" s="506">
        <v>576.15</v>
      </c>
      <c r="L57" s="506">
        <v>562.20000000000005</v>
      </c>
      <c r="M57" s="506">
        <v>2.48142</v>
      </c>
    </row>
    <row r="58" spans="1:13">
      <c r="A58" s="254">
        <v>48</v>
      </c>
      <c r="B58" s="509" t="s">
        <v>55</v>
      </c>
      <c r="C58" s="506">
        <v>3670.6</v>
      </c>
      <c r="D58" s="507">
        <v>3655.4166666666665</v>
      </c>
      <c r="E58" s="507">
        <v>3627.2333333333331</v>
      </c>
      <c r="F58" s="507">
        <v>3583.8666666666668</v>
      </c>
      <c r="G58" s="507">
        <v>3555.6833333333334</v>
      </c>
      <c r="H58" s="507">
        <v>3698.7833333333328</v>
      </c>
      <c r="I58" s="507">
        <v>3726.9666666666662</v>
      </c>
      <c r="J58" s="507">
        <v>3770.3333333333326</v>
      </c>
      <c r="K58" s="506">
        <v>3683.6</v>
      </c>
      <c r="L58" s="506">
        <v>3612.05</v>
      </c>
      <c r="M58" s="506">
        <v>6.9464499999999996</v>
      </c>
    </row>
    <row r="59" spans="1:13">
      <c r="A59" s="254">
        <v>49</v>
      </c>
      <c r="B59" s="509" t="s">
        <v>306</v>
      </c>
      <c r="C59" s="506">
        <v>259.89999999999998</v>
      </c>
      <c r="D59" s="507">
        <v>260.2833333333333</v>
      </c>
      <c r="E59" s="507">
        <v>256.16666666666663</v>
      </c>
      <c r="F59" s="507">
        <v>252.43333333333334</v>
      </c>
      <c r="G59" s="507">
        <v>248.31666666666666</v>
      </c>
      <c r="H59" s="507">
        <v>264.01666666666659</v>
      </c>
      <c r="I59" s="507">
        <v>268.13333333333327</v>
      </c>
      <c r="J59" s="507">
        <v>271.86666666666656</v>
      </c>
      <c r="K59" s="506">
        <v>264.39999999999998</v>
      </c>
      <c r="L59" s="506">
        <v>256.55</v>
      </c>
      <c r="M59" s="506">
        <v>4.0684100000000001</v>
      </c>
    </row>
    <row r="60" spans="1:13" ht="12" customHeight="1">
      <c r="A60" s="254">
        <v>50</v>
      </c>
      <c r="B60" s="509" t="s">
        <v>307</v>
      </c>
      <c r="C60" s="506">
        <v>976.6</v>
      </c>
      <c r="D60" s="507">
        <v>977.63333333333333</v>
      </c>
      <c r="E60" s="507">
        <v>960.31666666666661</v>
      </c>
      <c r="F60" s="507">
        <v>944.0333333333333</v>
      </c>
      <c r="G60" s="507">
        <v>926.71666666666658</v>
      </c>
      <c r="H60" s="507">
        <v>993.91666666666663</v>
      </c>
      <c r="I60" s="507">
        <v>1011.2333333333335</v>
      </c>
      <c r="J60" s="507">
        <v>1027.5166666666667</v>
      </c>
      <c r="K60" s="506">
        <v>994.95</v>
      </c>
      <c r="L60" s="506">
        <v>961.35</v>
      </c>
      <c r="M60" s="506">
        <v>0.47703000000000001</v>
      </c>
    </row>
    <row r="61" spans="1:13">
      <c r="A61" s="254">
        <v>51</v>
      </c>
      <c r="B61" s="509" t="s">
        <v>58</v>
      </c>
      <c r="C61" s="506">
        <v>5149.8500000000004</v>
      </c>
      <c r="D61" s="507">
        <v>5163.8666666666677</v>
      </c>
      <c r="E61" s="507">
        <v>5108.9333333333352</v>
      </c>
      <c r="F61" s="507">
        <v>5068.0166666666673</v>
      </c>
      <c r="G61" s="507">
        <v>5013.0833333333348</v>
      </c>
      <c r="H61" s="507">
        <v>5204.7833333333356</v>
      </c>
      <c r="I61" s="507">
        <v>5259.7166666666681</v>
      </c>
      <c r="J61" s="507">
        <v>5300.6333333333359</v>
      </c>
      <c r="K61" s="506">
        <v>5218.8</v>
      </c>
      <c r="L61" s="506">
        <v>5122.95</v>
      </c>
      <c r="M61" s="506">
        <v>18.45975</v>
      </c>
    </row>
    <row r="62" spans="1:13">
      <c r="A62" s="254">
        <v>52</v>
      </c>
      <c r="B62" s="509" t="s">
        <v>57</v>
      </c>
      <c r="C62" s="506">
        <v>9668.6</v>
      </c>
      <c r="D62" s="507">
        <v>9611.4</v>
      </c>
      <c r="E62" s="507">
        <v>9507.1999999999989</v>
      </c>
      <c r="F62" s="507">
        <v>9345.7999999999993</v>
      </c>
      <c r="G62" s="507">
        <v>9241.5999999999985</v>
      </c>
      <c r="H62" s="507">
        <v>9772.7999999999993</v>
      </c>
      <c r="I62" s="507">
        <v>9877</v>
      </c>
      <c r="J62" s="507">
        <v>10038.4</v>
      </c>
      <c r="K62" s="506">
        <v>9715.6</v>
      </c>
      <c r="L62" s="506">
        <v>9450</v>
      </c>
      <c r="M62" s="506">
        <v>4.2413999999999996</v>
      </c>
    </row>
    <row r="63" spans="1:13">
      <c r="A63" s="254">
        <v>53</v>
      </c>
      <c r="B63" s="509" t="s">
        <v>228</v>
      </c>
      <c r="C63" s="506">
        <v>3293.05</v>
      </c>
      <c r="D63" s="507">
        <v>3266.3833333333337</v>
      </c>
      <c r="E63" s="507">
        <v>3223.8666666666672</v>
      </c>
      <c r="F63" s="507">
        <v>3154.6833333333334</v>
      </c>
      <c r="G63" s="507">
        <v>3112.166666666667</v>
      </c>
      <c r="H63" s="507">
        <v>3335.5666666666675</v>
      </c>
      <c r="I63" s="507">
        <v>3378.0833333333339</v>
      </c>
      <c r="J63" s="507">
        <v>3447.2666666666678</v>
      </c>
      <c r="K63" s="506">
        <v>3308.9</v>
      </c>
      <c r="L63" s="506">
        <v>3197.2</v>
      </c>
      <c r="M63" s="506">
        <v>0.57509999999999994</v>
      </c>
    </row>
    <row r="64" spans="1:13">
      <c r="A64" s="254">
        <v>54</v>
      </c>
      <c r="B64" s="509" t="s">
        <v>59</v>
      </c>
      <c r="C64" s="506">
        <v>1688.5</v>
      </c>
      <c r="D64" s="507">
        <v>1678.5</v>
      </c>
      <c r="E64" s="507">
        <v>1653</v>
      </c>
      <c r="F64" s="507">
        <v>1617.5</v>
      </c>
      <c r="G64" s="507">
        <v>1592</v>
      </c>
      <c r="H64" s="507">
        <v>1714</v>
      </c>
      <c r="I64" s="507">
        <v>1739.5</v>
      </c>
      <c r="J64" s="507">
        <v>1775</v>
      </c>
      <c r="K64" s="506">
        <v>1704</v>
      </c>
      <c r="L64" s="506">
        <v>1643</v>
      </c>
      <c r="M64" s="506">
        <v>8.4415800000000001</v>
      </c>
    </row>
    <row r="65" spans="1:13">
      <c r="A65" s="254">
        <v>55</v>
      </c>
      <c r="B65" s="509" t="s">
        <v>308</v>
      </c>
      <c r="C65" s="506">
        <v>128.75</v>
      </c>
      <c r="D65" s="507">
        <v>128.61666666666667</v>
      </c>
      <c r="E65" s="507">
        <v>124.93333333333334</v>
      </c>
      <c r="F65" s="507">
        <v>121.11666666666666</v>
      </c>
      <c r="G65" s="507">
        <v>117.43333333333332</v>
      </c>
      <c r="H65" s="507">
        <v>132.43333333333334</v>
      </c>
      <c r="I65" s="507">
        <v>136.11666666666667</v>
      </c>
      <c r="J65" s="507">
        <v>139.93333333333337</v>
      </c>
      <c r="K65" s="506">
        <v>132.30000000000001</v>
      </c>
      <c r="L65" s="506">
        <v>124.8</v>
      </c>
      <c r="M65" s="506">
        <v>6.6777699999999998</v>
      </c>
    </row>
    <row r="66" spans="1:13">
      <c r="A66" s="254">
        <v>56</v>
      </c>
      <c r="B66" s="509" t="s">
        <v>309</v>
      </c>
      <c r="C66" s="506">
        <v>214.5</v>
      </c>
      <c r="D66" s="507">
        <v>212.68333333333331</v>
      </c>
      <c r="E66" s="507">
        <v>206.16666666666663</v>
      </c>
      <c r="F66" s="507">
        <v>197.83333333333331</v>
      </c>
      <c r="G66" s="507">
        <v>191.31666666666663</v>
      </c>
      <c r="H66" s="507">
        <v>221.01666666666662</v>
      </c>
      <c r="I66" s="507">
        <v>227.53333333333333</v>
      </c>
      <c r="J66" s="507">
        <v>235.86666666666662</v>
      </c>
      <c r="K66" s="506">
        <v>219.2</v>
      </c>
      <c r="L66" s="506">
        <v>204.35</v>
      </c>
      <c r="M66" s="506">
        <v>27.975909999999999</v>
      </c>
    </row>
    <row r="67" spans="1:13">
      <c r="A67" s="254">
        <v>57</v>
      </c>
      <c r="B67" s="509" t="s">
        <v>229</v>
      </c>
      <c r="C67" s="506">
        <v>338.9</v>
      </c>
      <c r="D67" s="507">
        <v>339.13333333333333</v>
      </c>
      <c r="E67" s="507">
        <v>334.76666666666665</v>
      </c>
      <c r="F67" s="507">
        <v>330.63333333333333</v>
      </c>
      <c r="G67" s="507">
        <v>326.26666666666665</v>
      </c>
      <c r="H67" s="507">
        <v>343.26666666666665</v>
      </c>
      <c r="I67" s="507">
        <v>347.63333333333333</v>
      </c>
      <c r="J67" s="507">
        <v>351.76666666666665</v>
      </c>
      <c r="K67" s="506">
        <v>343.5</v>
      </c>
      <c r="L67" s="506">
        <v>335</v>
      </c>
      <c r="M67" s="506">
        <v>59.601970000000001</v>
      </c>
    </row>
    <row r="68" spans="1:13">
      <c r="A68" s="254">
        <v>58</v>
      </c>
      <c r="B68" s="509" t="s">
        <v>60</v>
      </c>
      <c r="C68" s="506">
        <v>74.099999999999994</v>
      </c>
      <c r="D68" s="507">
        <v>73.75</v>
      </c>
      <c r="E68" s="507">
        <v>72.05</v>
      </c>
      <c r="F68" s="507">
        <v>70</v>
      </c>
      <c r="G68" s="507">
        <v>68.3</v>
      </c>
      <c r="H68" s="507">
        <v>75.8</v>
      </c>
      <c r="I68" s="507">
        <v>77.499999999999986</v>
      </c>
      <c r="J68" s="507">
        <v>79.55</v>
      </c>
      <c r="K68" s="506">
        <v>75.45</v>
      </c>
      <c r="L68" s="506">
        <v>71.7</v>
      </c>
      <c r="M68" s="506">
        <v>542.65323999999998</v>
      </c>
    </row>
    <row r="69" spans="1:13">
      <c r="A69" s="254">
        <v>59</v>
      </c>
      <c r="B69" s="509" t="s">
        <v>61</v>
      </c>
      <c r="C69" s="506">
        <v>67.849999999999994</v>
      </c>
      <c r="D69" s="507">
        <v>68.599999999999994</v>
      </c>
      <c r="E69" s="507">
        <v>66.599999999999994</v>
      </c>
      <c r="F69" s="507">
        <v>65.349999999999994</v>
      </c>
      <c r="G69" s="507">
        <v>63.349999999999994</v>
      </c>
      <c r="H69" s="507">
        <v>69.849999999999994</v>
      </c>
      <c r="I69" s="507">
        <v>71.849999999999994</v>
      </c>
      <c r="J69" s="507">
        <v>73.099999999999994</v>
      </c>
      <c r="K69" s="506">
        <v>70.599999999999994</v>
      </c>
      <c r="L69" s="506">
        <v>67.349999999999994</v>
      </c>
      <c r="M69" s="506">
        <v>49.065440000000002</v>
      </c>
    </row>
    <row r="70" spans="1:13">
      <c r="A70" s="254">
        <v>60</v>
      </c>
      <c r="B70" s="509" t="s">
        <v>310</v>
      </c>
      <c r="C70" s="506">
        <v>20.8</v>
      </c>
      <c r="D70" s="507">
        <v>20.783333333333335</v>
      </c>
      <c r="E70" s="507">
        <v>20.366666666666671</v>
      </c>
      <c r="F70" s="507">
        <v>19.933333333333337</v>
      </c>
      <c r="G70" s="507">
        <v>19.516666666666673</v>
      </c>
      <c r="H70" s="507">
        <v>21.216666666666669</v>
      </c>
      <c r="I70" s="507">
        <v>21.633333333333333</v>
      </c>
      <c r="J70" s="507">
        <v>22.066666666666666</v>
      </c>
      <c r="K70" s="506">
        <v>21.2</v>
      </c>
      <c r="L70" s="506">
        <v>20.350000000000001</v>
      </c>
      <c r="M70" s="506">
        <v>52.121580000000002</v>
      </c>
    </row>
    <row r="71" spans="1:13">
      <c r="A71" s="254">
        <v>61</v>
      </c>
      <c r="B71" s="509" t="s">
        <v>62</v>
      </c>
      <c r="C71" s="506">
        <v>1406.2</v>
      </c>
      <c r="D71" s="507">
        <v>1407.7333333333333</v>
      </c>
      <c r="E71" s="507">
        <v>1396.4666666666667</v>
      </c>
      <c r="F71" s="507">
        <v>1386.7333333333333</v>
      </c>
      <c r="G71" s="507">
        <v>1375.4666666666667</v>
      </c>
      <c r="H71" s="507">
        <v>1417.4666666666667</v>
      </c>
      <c r="I71" s="507">
        <v>1428.7333333333336</v>
      </c>
      <c r="J71" s="507">
        <v>1438.4666666666667</v>
      </c>
      <c r="K71" s="506">
        <v>1419</v>
      </c>
      <c r="L71" s="506">
        <v>1398</v>
      </c>
      <c r="M71" s="506">
        <v>4.3591699999999998</v>
      </c>
    </row>
    <row r="72" spans="1:13">
      <c r="A72" s="254">
        <v>62</v>
      </c>
      <c r="B72" s="509" t="s">
        <v>311</v>
      </c>
      <c r="C72" s="506">
        <v>5341.9</v>
      </c>
      <c r="D72" s="507">
        <v>5272.9666666666662</v>
      </c>
      <c r="E72" s="507">
        <v>5186.9333333333325</v>
      </c>
      <c r="F72" s="507">
        <v>5031.9666666666662</v>
      </c>
      <c r="G72" s="507">
        <v>4945.9333333333325</v>
      </c>
      <c r="H72" s="507">
        <v>5427.9333333333325</v>
      </c>
      <c r="I72" s="507">
        <v>5513.9666666666672</v>
      </c>
      <c r="J72" s="507">
        <v>5668.9333333333325</v>
      </c>
      <c r="K72" s="506">
        <v>5359</v>
      </c>
      <c r="L72" s="506">
        <v>5118</v>
      </c>
      <c r="M72" s="506">
        <v>0.48670000000000002</v>
      </c>
    </row>
    <row r="73" spans="1:13">
      <c r="A73" s="254">
        <v>63</v>
      </c>
      <c r="B73" s="509" t="s">
        <v>65</v>
      </c>
      <c r="C73" s="506">
        <v>765</v>
      </c>
      <c r="D73" s="507">
        <v>766.05000000000007</v>
      </c>
      <c r="E73" s="507">
        <v>759.10000000000014</v>
      </c>
      <c r="F73" s="507">
        <v>753.2</v>
      </c>
      <c r="G73" s="507">
        <v>746.25000000000011</v>
      </c>
      <c r="H73" s="507">
        <v>771.95000000000016</v>
      </c>
      <c r="I73" s="507">
        <v>778.9000000000002</v>
      </c>
      <c r="J73" s="507">
        <v>784.80000000000018</v>
      </c>
      <c r="K73" s="506">
        <v>773</v>
      </c>
      <c r="L73" s="506">
        <v>760.15</v>
      </c>
      <c r="M73" s="506">
        <v>8.9739900000000006</v>
      </c>
    </row>
    <row r="74" spans="1:13">
      <c r="A74" s="254">
        <v>64</v>
      </c>
      <c r="B74" s="509" t="s">
        <v>312</v>
      </c>
      <c r="C74" s="506">
        <v>332.55</v>
      </c>
      <c r="D74" s="507">
        <v>333.9666666666667</v>
      </c>
      <c r="E74" s="507">
        <v>330.58333333333337</v>
      </c>
      <c r="F74" s="507">
        <v>328.61666666666667</v>
      </c>
      <c r="G74" s="507">
        <v>325.23333333333335</v>
      </c>
      <c r="H74" s="507">
        <v>335.93333333333339</v>
      </c>
      <c r="I74" s="507">
        <v>339.31666666666672</v>
      </c>
      <c r="J74" s="507">
        <v>341.28333333333342</v>
      </c>
      <c r="K74" s="506">
        <v>337.35</v>
      </c>
      <c r="L74" s="506">
        <v>332</v>
      </c>
      <c r="M74" s="506">
        <v>1.0051699999999999</v>
      </c>
    </row>
    <row r="75" spans="1:13">
      <c r="A75" s="254">
        <v>65</v>
      </c>
      <c r="B75" s="509" t="s">
        <v>64</v>
      </c>
      <c r="C75" s="506">
        <v>125.1</v>
      </c>
      <c r="D75" s="507">
        <v>125.53333333333335</v>
      </c>
      <c r="E75" s="507">
        <v>124.06666666666669</v>
      </c>
      <c r="F75" s="507">
        <v>123.03333333333335</v>
      </c>
      <c r="G75" s="507">
        <v>121.56666666666669</v>
      </c>
      <c r="H75" s="507">
        <v>126.56666666666669</v>
      </c>
      <c r="I75" s="507">
        <v>128.03333333333336</v>
      </c>
      <c r="J75" s="507">
        <v>129.06666666666669</v>
      </c>
      <c r="K75" s="506">
        <v>127</v>
      </c>
      <c r="L75" s="506">
        <v>124.5</v>
      </c>
      <c r="M75" s="506">
        <v>80.448400000000007</v>
      </c>
    </row>
    <row r="76" spans="1:13" s="13" customFormat="1">
      <c r="A76" s="254">
        <v>66</v>
      </c>
      <c r="B76" s="509" t="s">
        <v>66</v>
      </c>
      <c r="C76" s="506">
        <v>595.95000000000005</v>
      </c>
      <c r="D76" s="507">
        <v>594.06666666666672</v>
      </c>
      <c r="E76" s="507">
        <v>590.38333333333344</v>
      </c>
      <c r="F76" s="507">
        <v>584.81666666666672</v>
      </c>
      <c r="G76" s="507">
        <v>581.13333333333344</v>
      </c>
      <c r="H76" s="507">
        <v>599.63333333333344</v>
      </c>
      <c r="I76" s="507">
        <v>603.31666666666661</v>
      </c>
      <c r="J76" s="507">
        <v>608.88333333333344</v>
      </c>
      <c r="K76" s="506">
        <v>597.75</v>
      </c>
      <c r="L76" s="506">
        <v>588.5</v>
      </c>
      <c r="M76" s="506">
        <v>8.4616900000000008</v>
      </c>
    </row>
    <row r="77" spans="1:13" s="13" customFormat="1">
      <c r="A77" s="254">
        <v>67</v>
      </c>
      <c r="B77" s="509" t="s">
        <v>69</v>
      </c>
      <c r="C77" s="506">
        <v>48.75</v>
      </c>
      <c r="D77" s="507">
        <v>48.966666666666669</v>
      </c>
      <c r="E77" s="507">
        <v>48.183333333333337</v>
      </c>
      <c r="F77" s="507">
        <v>47.616666666666667</v>
      </c>
      <c r="G77" s="507">
        <v>46.833333333333336</v>
      </c>
      <c r="H77" s="507">
        <v>49.533333333333339</v>
      </c>
      <c r="I77" s="507">
        <v>50.31666666666667</v>
      </c>
      <c r="J77" s="507">
        <v>50.88333333333334</v>
      </c>
      <c r="K77" s="506">
        <v>49.75</v>
      </c>
      <c r="L77" s="506">
        <v>48.4</v>
      </c>
      <c r="M77" s="506">
        <v>284.83055000000002</v>
      </c>
    </row>
    <row r="78" spans="1:13" s="13" customFormat="1">
      <c r="A78" s="254">
        <v>68</v>
      </c>
      <c r="B78" s="509" t="s">
        <v>73</v>
      </c>
      <c r="C78" s="506">
        <v>427.95</v>
      </c>
      <c r="D78" s="507">
        <v>428.2</v>
      </c>
      <c r="E78" s="507">
        <v>425.25</v>
      </c>
      <c r="F78" s="507">
        <v>422.55</v>
      </c>
      <c r="G78" s="507">
        <v>419.6</v>
      </c>
      <c r="H78" s="507">
        <v>430.9</v>
      </c>
      <c r="I78" s="507">
        <v>433.84999999999991</v>
      </c>
      <c r="J78" s="507">
        <v>436.54999999999995</v>
      </c>
      <c r="K78" s="506">
        <v>431.15</v>
      </c>
      <c r="L78" s="506">
        <v>425.5</v>
      </c>
      <c r="M78" s="506">
        <v>50.093350000000001</v>
      </c>
    </row>
    <row r="79" spans="1:13" s="13" customFormat="1">
      <c r="A79" s="254">
        <v>69</v>
      </c>
      <c r="B79" s="509" t="s">
        <v>739</v>
      </c>
      <c r="C79" s="506">
        <v>9415.6</v>
      </c>
      <c r="D79" s="507">
        <v>9390.2166666666653</v>
      </c>
      <c r="E79" s="507">
        <v>9315.4333333333307</v>
      </c>
      <c r="F79" s="507">
        <v>9215.2666666666646</v>
      </c>
      <c r="G79" s="507">
        <v>9140.4833333333299</v>
      </c>
      <c r="H79" s="507">
        <v>9490.3833333333314</v>
      </c>
      <c r="I79" s="507">
        <v>9565.1666666666679</v>
      </c>
      <c r="J79" s="507">
        <v>9665.3333333333321</v>
      </c>
      <c r="K79" s="506">
        <v>9465</v>
      </c>
      <c r="L79" s="506">
        <v>9290.0499999999993</v>
      </c>
      <c r="M79" s="506">
        <v>1.004E-2</v>
      </c>
    </row>
    <row r="80" spans="1:13" s="13" customFormat="1">
      <c r="A80" s="254">
        <v>70</v>
      </c>
      <c r="B80" s="509" t="s">
        <v>68</v>
      </c>
      <c r="C80" s="506">
        <v>517.29999999999995</v>
      </c>
      <c r="D80" s="507">
        <v>519.81666666666661</v>
      </c>
      <c r="E80" s="507">
        <v>513.73333333333323</v>
      </c>
      <c r="F80" s="507">
        <v>510.16666666666663</v>
      </c>
      <c r="G80" s="507">
        <v>504.08333333333326</v>
      </c>
      <c r="H80" s="507">
        <v>523.38333333333321</v>
      </c>
      <c r="I80" s="507">
        <v>529.4666666666667</v>
      </c>
      <c r="J80" s="507">
        <v>533.03333333333319</v>
      </c>
      <c r="K80" s="506">
        <v>525.9</v>
      </c>
      <c r="L80" s="506">
        <v>516.25</v>
      </c>
      <c r="M80" s="506">
        <v>75.703869999999995</v>
      </c>
    </row>
    <row r="81" spans="1:13" s="13" customFormat="1">
      <c r="A81" s="254">
        <v>71</v>
      </c>
      <c r="B81" s="509" t="s">
        <v>70</v>
      </c>
      <c r="C81" s="506">
        <v>408.9</v>
      </c>
      <c r="D81" s="507">
        <v>409.36666666666662</v>
      </c>
      <c r="E81" s="507">
        <v>405.33333333333326</v>
      </c>
      <c r="F81" s="507">
        <v>401.76666666666665</v>
      </c>
      <c r="G81" s="507">
        <v>397.73333333333329</v>
      </c>
      <c r="H81" s="507">
        <v>412.93333333333322</v>
      </c>
      <c r="I81" s="507">
        <v>416.96666666666664</v>
      </c>
      <c r="J81" s="507">
        <v>420.53333333333319</v>
      </c>
      <c r="K81" s="506">
        <v>413.4</v>
      </c>
      <c r="L81" s="506">
        <v>405.8</v>
      </c>
      <c r="M81" s="506">
        <v>52.284089999999999</v>
      </c>
    </row>
    <row r="82" spans="1:13" s="13" customFormat="1">
      <c r="A82" s="254">
        <v>72</v>
      </c>
      <c r="B82" s="509" t="s">
        <v>313</v>
      </c>
      <c r="C82" s="506">
        <v>949.85</v>
      </c>
      <c r="D82" s="507">
        <v>936.41666666666663</v>
      </c>
      <c r="E82" s="507">
        <v>912.83333333333326</v>
      </c>
      <c r="F82" s="507">
        <v>875.81666666666661</v>
      </c>
      <c r="G82" s="507">
        <v>852.23333333333323</v>
      </c>
      <c r="H82" s="507">
        <v>973.43333333333328</v>
      </c>
      <c r="I82" s="507">
        <v>997.01666666666654</v>
      </c>
      <c r="J82" s="507">
        <v>1034.0333333333333</v>
      </c>
      <c r="K82" s="506">
        <v>960</v>
      </c>
      <c r="L82" s="506">
        <v>899.4</v>
      </c>
      <c r="M82" s="506">
        <v>7.6874700000000002</v>
      </c>
    </row>
    <row r="83" spans="1:13" s="13" customFormat="1">
      <c r="A83" s="254">
        <v>73</v>
      </c>
      <c r="B83" s="509" t="s">
        <v>314</v>
      </c>
      <c r="C83" s="506">
        <v>253.05</v>
      </c>
      <c r="D83" s="507">
        <v>252</v>
      </c>
      <c r="E83" s="507">
        <v>250</v>
      </c>
      <c r="F83" s="507">
        <v>246.95</v>
      </c>
      <c r="G83" s="507">
        <v>244.95</v>
      </c>
      <c r="H83" s="507">
        <v>255.05</v>
      </c>
      <c r="I83" s="507">
        <v>257.05</v>
      </c>
      <c r="J83" s="507">
        <v>260.10000000000002</v>
      </c>
      <c r="K83" s="506">
        <v>254</v>
      </c>
      <c r="L83" s="506">
        <v>248.95</v>
      </c>
      <c r="M83" s="506">
        <v>6.1407699999999998</v>
      </c>
    </row>
    <row r="84" spans="1:13" s="13" customFormat="1">
      <c r="A84" s="254">
        <v>74</v>
      </c>
      <c r="B84" s="509" t="s">
        <v>315</v>
      </c>
      <c r="C84" s="506">
        <v>98.55</v>
      </c>
      <c r="D84" s="507">
        <v>99.466666666666654</v>
      </c>
      <c r="E84" s="507">
        <v>97.133333333333312</v>
      </c>
      <c r="F84" s="507">
        <v>95.716666666666654</v>
      </c>
      <c r="G84" s="507">
        <v>93.383333333333312</v>
      </c>
      <c r="H84" s="507">
        <v>100.88333333333331</v>
      </c>
      <c r="I84" s="507">
        <v>103.21666666666665</v>
      </c>
      <c r="J84" s="507">
        <v>104.63333333333331</v>
      </c>
      <c r="K84" s="506">
        <v>101.8</v>
      </c>
      <c r="L84" s="506">
        <v>98.05</v>
      </c>
      <c r="M84" s="506">
        <v>2.9875400000000001</v>
      </c>
    </row>
    <row r="85" spans="1:13" s="13" customFormat="1">
      <c r="A85" s="254">
        <v>75</v>
      </c>
      <c r="B85" s="509" t="s">
        <v>316</v>
      </c>
      <c r="C85" s="506">
        <v>5574.35</v>
      </c>
      <c r="D85" s="507">
        <v>5644.8</v>
      </c>
      <c r="E85" s="507">
        <v>5444.6</v>
      </c>
      <c r="F85" s="507">
        <v>5314.85</v>
      </c>
      <c r="G85" s="507">
        <v>5114.6500000000005</v>
      </c>
      <c r="H85" s="507">
        <v>5774.55</v>
      </c>
      <c r="I85" s="507">
        <v>5974.7499999999991</v>
      </c>
      <c r="J85" s="507">
        <v>6104.5</v>
      </c>
      <c r="K85" s="506">
        <v>5845</v>
      </c>
      <c r="L85" s="506">
        <v>5515.05</v>
      </c>
      <c r="M85" s="506">
        <v>0.83296000000000003</v>
      </c>
    </row>
    <row r="86" spans="1:13" s="13" customFormat="1">
      <c r="A86" s="254">
        <v>76</v>
      </c>
      <c r="B86" s="509" t="s">
        <v>317</v>
      </c>
      <c r="C86" s="506">
        <v>934.2</v>
      </c>
      <c r="D86" s="507">
        <v>930.06666666666661</v>
      </c>
      <c r="E86" s="507">
        <v>904.13333333333321</v>
      </c>
      <c r="F86" s="507">
        <v>874.06666666666661</v>
      </c>
      <c r="G86" s="507">
        <v>848.13333333333321</v>
      </c>
      <c r="H86" s="507">
        <v>960.13333333333321</v>
      </c>
      <c r="I86" s="507">
        <v>986.06666666666661</v>
      </c>
      <c r="J86" s="507">
        <v>1016.1333333333332</v>
      </c>
      <c r="K86" s="506">
        <v>956</v>
      </c>
      <c r="L86" s="506">
        <v>900</v>
      </c>
      <c r="M86" s="506">
        <v>4.1787900000000002</v>
      </c>
    </row>
    <row r="87" spans="1:13" s="13" customFormat="1">
      <c r="A87" s="254">
        <v>77</v>
      </c>
      <c r="B87" s="509" t="s">
        <v>230</v>
      </c>
      <c r="C87" s="506">
        <v>1110.4000000000001</v>
      </c>
      <c r="D87" s="507">
        <v>1118.4666666666667</v>
      </c>
      <c r="E87" s="507">
        <v>1096.9333333333334</v>
      </c>
      <c r="F87" s="507">
        <v>1083.4666666666667</v>
      </c>
      <c r="G87" s="507">
        <v>1061.9333333333334</v>
      </c>
      <c r="H87" s="507">
        <v>1131.9333333333334</v>
      </c>
      <c r="I87" s="507">
        <v>1153.4666666666667</v>
      </c>
      <c r="J87" s="507">
        <v>1166.9333333333334</v>
      </c>
      <c r="K87" s="506">
        <v>1140</v>
      </c>
      <c r="L87" s="506">
        <v>1105</v>
      </c>
      <c r="M87" s="506">
        <v>0.61526000000000003</v>
      </c>
    </row>
    <row r="88" spans="1:13" s="13" customFormat="1">
      <c r="A88" s="254">
        <v>78</v>
      </c>
      <c r="B88" s="509" t="s">
        <v>318</v>
      </c>
      <c r="C88" s="506">
        <v>70.2</v>
      </c>
      <c r="D88" s="507">
        <v>70.766666666666666</v>
      </c>
      <c r="E88" s="507">
        <v>69.133333333333326</v>
      </c>
      <c r="F88" s="507">
        <v>68.066666666666663</v>
      </c>
      <c r="G88" s="507">
        <v>66.433333333333323</v>
      </c>
      <c r="H88" s="507">
        <v>71.833333333333329</v>
      </c>
      <c r="I88" s="507">
        <v>73.466666666666683</v>
      </c>
      <c r="J88" s="507">
        <v>74.533333333333331</v>
      </c>
      <c r="K88" s="506">
        <v>72.400000000000006</v>
      </c>
      <c r="L88" s="506">
        <v>69.7</v>
      </c>
      <c r="M88" s="506">
        <v>27.850100000000001</v>
      </c>
    </row>
    <row r="89" spans="1:13" s="13" customFormat="1">
      <c r="A89" s="254">
        <v>79</v>
      </c>
      <c r="B89" s="509" t="s">
        <v>71</v>
      </c>
      <c r="C89" s="506">
        <v>14088.4</v>
      </c>
      <c r="D89" s="507">
        <v>14155.800000000001</v>
      </c>
      <c r="E89" s="507">
        <v>13962.600000000002</v>
      </c>
      <c r="F89" s="507">
        <v>13836.800000000001</v>
      </c>
      <c r="G89" s="507">
        <v>13643.600000000002</v>
      </c>
      <c r="H89" s="507">
        <v>14281.600000000002</v>
      </c>
      <c r="I89" s="507">
        <v>14474.800000000003</v>
      </c>
      <c r="J89" s="507">
        <v>14600.600000000002</v>
      </c>
      <c r="K89" s="506">
        <v>14349</v>
      </c>
      <c r="L89" s="506">
        <v>14030</v>
      </c>
      <c r="M89" s="506">
        <v>0.21984999999999999</v>
      </c>
    </row>
    <row r="90" spans="1:13" s="13" customFormat="1">
      <c r="A90" s="254">
        <v>80</v>
      </c>
      <c r="B90" s="509" t="s">
        <v>319</v>
      </c>
      <c r="C90" s="506">
        <v>277.85000000000002</v>
      </c>
      <c r="D90" s="507">
        <v>278.38333333333333</v>
      </c>
      <c r="E90" s="507">
        <v>270.61666666666667</v>
      </c>
      <c r="F90" s="507">
        <v>263.38333333333333</v>
      </c>
      <c r="G90" s="507">
        <v>255.61666666666667</v>
      </c>
      <c r="H90" s="507">
        <v>285.61666666666667</v>
      </c>
      <c r="I90" s="507">
        <v>293.38333333333333</v>
      </c>
      <c r="J90" s="507">
        <v>300.61666666666667</v>
      </c>
      <c r="K90" s="506">
        <v>286.14999999999998</v>
      </c>
      <c r="L90" s="506">
        <v>271.14999999999998</v>
      </c>
      <c r="M90" s="506">
        <v>2.3934500000000001</v>
      </c>
    </row>
    <row r="91" spans="1:13" s="13" customFormat="1">
      <c r="A91" s="254">
        <v>81</v>
      </c>
      <c r="B91" s="509" t="s">
        <v>74</v>
      </c>
      <c r="C91" s="506">
        <v>3625.05</v>
      </c>
      <c r="D91" s="507">
        <v>3624.1833333333329</v>
      </c>
      <c r="E91" s="507">
        <v>3593.3666666666659</v>
      </c>
      <c r="F91" s="507">
        <v>3561.6833333333329</v>
      </c>
      <c r="G91" s="507">
        <v>3530.8666666666659</v>
      </c>
      <c r="H91" s="507">
        <v>3655.8666666666659</v>
      </c>
      <c r="I91" s="507">
        <v>3686.6833333333325</v>
      </c>
      <c r="J91" s="507">
        <v>3718.3666666666659</v>
      </c>
      <c r="K91" s="506">
        <v>3655</v>
      </c>
      <c r="L91" s="506">
        <v>3592.5</v>
      </c>
      <c r="M91" s="506">
        <v>4.4158299999999997</v>
      </c>
    </row>
    <row r="92" spans="1:13" s="13" customFormat="1">
      <c r="A92" s="254">
        <v>82</v>
      </c>
      <c r="B92" s="509" t="s">
        <v>320</v>
      </c>
      <c r="C92" s="506">
        <v>411</v>
      </c>
      <c r="D92" s="507">
        <v>413.26666666666665</v>
      </c>
      <c r="E92" s="507">
        <v>404.93333333333328</v>
      </c>
      <c r="F92" s="507">
        <v>398.86666666666662</v>
      </c>
      <c r="G92" s="507">
        <v>390.53333333333325</v>
      </c>
      <c r="H92" s="507">
        <v>419.33333333333331</v>
      </c>
      <c r="I92" s="507">
        <v>427.66666666666669</v>
      </c>
      <c r="J92" s="507">
        <v>433.73333333333335</v>
      </c>
      <c r="K92" s="506">
        <v>421.6</v>
      </c>
      <c r="L92" s="506">
        <v>407.2</v>
      </c>
      <c r="M92" s="506">
        <v>1.1864699999999999</v>
      </c>
    </row>
    <row r="93" spans="1:13" s="13" customFormat="1">
      <c r="A93" s="254">
        <v>83</v>
      </c>
      <c r="B93" s="509" t="s">
        <v>321</v>
      </c>
      <c r="C93" s="506">
        <v>233.95</v>
      </c>
      <c r="D93" s="507">
        <v>234.78333333333333</v>
      </c>
      <c r="E93" s="507">
        <v>229.66666666666666</v>
      </c>
      <c r="F93" s="507">
        <v>225.38333333333333</v>
      </c>
      <c r="G93" s="507">
        <v>220.26666666666665</v>
      </c>
      <c r="H93" s="507">
        <v>239.06666666666666</v>
      </c>
      <c r="I93" s="507">
        <v>244.18333333333334</v>
      </c>
      <c r="J93" s="507">
        <v>248.46666666666667</v>
      </c>
      <c r="K93" s="506">
        <v>239.9</v>
      </c>
      <c r="L93" s="506">
        <v>230.5</v>
      </c>
      <c r="M93" s="506">
        <v>1.3323400000000001</v>
      </c>
    </row>
    <row r="94" spans="1:13" s="13" customFormat="1">
      <c r="A94" s="254">
        <v>84</v>
      </c>
      <c r="B94" s="509" t="s">
        <v>80</v>
      </c>
      <c r="C94" s="506">
        <v>593.54999999999995</v>
      </c>
      <c r="D94" s="507">
        <v>595.05000000000007</v>
      </c>
      <c r="E94" s="507">
        <v>588.50000000000011</v>
      </c>
      <c r="F94" s="507">
        <v>583.45000000000005</v>
      </c>
      <c r="G94" s="507">
        <v>576.90000000000009</v>
      </c>
      <c r="H94" s="507">
        <v>600.10000000000014</v>
      </c>
      <c r="I94" s="507">
        <v>606.65000000000009</v>
      </c>
      <c r="J94" s="507">
        <v>611.70000000000016</v>
      </c>
      <c r="K94" s="506">
        <v>601.6</v>
      </c>
      <c r="L94" s="506">
        <v>590</v>
      </c>
      <c r="M94" s="506">
        <v>1.81992</v>
      </c>
    </row>
    <row r="95" spans="1:13" s="13" customFormat="1">
      <c r="A95" s="254">
        <v>85</v>
      </c>
      <c r="B95" s="509" t="s">
        <v>322</v>
      </c>
      <c r="C95" s="506">
        <v>1839</v>
      </c>
      <c r="D95" s="507">
        <v>1854.2</v>
      </c>
      <c r="E95" s="507">
        <v>1807.4</v>
      </c>
      <c r="F95" s="507">
        <v>1775.8</v>
      </c>
      <c r="G95" s="507">
        <v>1729</v>
      </c>
      <c r="H95" s="507">
        <v>1885.8000000000002</v>
      </c>
      <c r="I95" s="507">
        <v>1932.6</v>
      </c>
      <c r="J95" s="507">
        <v>1964.2000000000003</v>
      </c>
      <c r="K95" s="506">
        <v>1901</v>
      </c>
      <c r="L95" s="506">
        <v>1822.6</v>
      </c>
      <c r="M95" s="506">
        <v>0.29013</v>
      </c>
    </row>
    <row r="96" spans="1:13" s="13" customFormat="1">
      <c r="A96" s="254">
        <v>86</v>
      </c>
      <c r="B96" s="509" t="s">
        <v>783</v>
      </c>
      <c r="C96" s="506">
        <v>232.9</v>
      </c>
      <c r="D96" s="507">
        <v>234.46666666666667</v>
      </c>
      <c r="E96" s="507">
        <v>229.18333333333334</v>
      </c>
      <c r="F96" s="507">
        <v>225.46666666666667</v>
      </c>
      <c r="G96" s="507">
        <v>220.18333333333334</v>
      </c>
      <c r="H96" s="507">
        <v>238.18333333333334</v>
      </c>
      <c r="I96" s="507">
        <v>243.4666666666667</v>
      </c>
      <c r="J96" s="507">
        <v>247.18333333333334</v>
      </c>
      <c r="K96" s="506">
        <v>239.75</v>
      </c>
      <c r="L96" s="506">
        <v>230.75</v>
      </c>
      <c r="M96" s="506">
        <v>2.0646200000000001</v>
      </c>
    </row>
    <row r="97" spans="1:13" s="13" customFormat="1">
      <c r="A97" s="254">
        <v>87</v>
      </c>
      <c r="B97" s="509" t="s">
        <v>75</v>
      </c>
      <c r="C97" s="506">
        <v>440.9</v>
      </c>
      <c r="D97" s="507">
        <v>440.31666666666661</v>
      </c>
      <c r="E97" s="507">
        <v>433.43333333333322</v>
      </c>
      <c r="F97" s="507">
        <v>425.96666666666664</v>
      </c>
      <c r="G97" s="507">
        <v>419.08333333333326</v>
      </c>
      <c r="H97" s="507">
        <v>447.78333333333319</v>
      </c>
      <c r="I97" s="507">
        <v>454.66666666666663</v>
      </c>
      <c r="J97" s="507">
        <v>462.13333333333316</v>
      </c>
      <c r="K97" s="506">
        <v>447.2</v>
      </c>
      <c r="L97" s="506">
        <v>432.85</v>
      </c>
      <c r="M97" s="506">
        <v>27.323979999999999</v>
      </c>
    </row>
    <row r="98" spans="1:13" s="13" customFormat="1">
      <c r="A98" s="254">
        <v>88</v>
      </c>
      <c r="B98" s="509" t="s">
        <v>323</v>
      </c>
      <c r="C98" s="506">
        <v>613.75</v>
      </c>
      <c r="D98" s="507">
        <v>606.18333333333339</v>
      </c>
      <c r="E98" s="507">
        <v>592.96666666666681</v>
      </c>
      <c r="F98" s="507">
        <v>572.18333333333339</v>
      </c>
      <c r="G98" s="507">
        <v>558.96666666666681</v>
      </c>
      <c r="H98" s="507">
        <v>626.96666666666681</v>
      </c>
      <c r="I98" s="507">
        <v>640.18333333333351</v>
      </c>
      <c r="J98" s="507">
        <v>660.96666666666681</v>
      </c>
      <c r="K98" s="506">
        <v>619.4</v>
      </c>
      <c r="L98" s="506">
        <v>585.4</v>
      </c>
      <c r="M98" s="506">
        <v>11.059670000000001</v>
      </c>
    </row>
    <row r="99" spans="1:13" s="13" customFormat="1">
      <c r="A99" s="254">
        <v>89</v>
      </c>
      <c r="B99" s="509" t="s">
        <v>76</v>
      </c>
      <c r="C99" s="506">
        <v>152.19999999999999</v>
      </c>
      <c r="D99" s="507">
        <v>151.01666666666668</v>
      </c>
      <c r="E99" s="507">
        <v>146.63333333333335</v>
      </c>
      <c r="F99" s="507">
        <v>141.06666666666666</v>
      </c>
      <c r="G99" s="507">
        <v>136.68333333333334</v>
      </c>
      <c r="H99" s="507">
        <v>156.58333333333337</v>
      </c>
      <c r="I99" s="507">
        <v>160.9666666666667</v>
      </c>
      <c r="J99" s="507">
        <v>166.53333333333339</v>
      </c>
      <c r="K99" s="506">
        <v>155.4</v>
      </c>
      <c r="L99" s="506">
        <v>145.44999999999999</v>
      </c>
      <c r="M99" s="506">
        <v>250.75041999999999</v>
      </c>
    </row>
    <row r="100" spans="1:13" s="13" customFormat="1">
      <c r="A100" s="254">
        <v>90</v>
      </c>
      <c r="B100" s="509" t="s">
        <v>324</v>
      </c>
      <c r="C100" s="506">
        <v>403.45</v>
      </c>
      <c r="D100" s="507">
        <v>405.88333333333338</v>
      </c>
      <c r="E100" s="507">
        <v>398.56666666666678</v>
      </c>
      <c r="F100" s="507">
        <v>393.68333333333339</v>
      </c>
      <c r="G100" s="507">
        <v>386.36666666666679</v>
      </c>
      <c r="H100" s="507">
        <v>410.76666666666677</v>
      </c>
      <c r="I100" s="507">
        <v>418.08333333333337</v>
      </c>
      <c r="J100" s="507">
        <v>422.96666666666675</v>
      </c>
      <c r="K100" s="506">
        <v>413.2</v>
      </c>
      <c r="L100" s="506">
        <v>401</v>
      </c>
      <c r="M100" s="506">
        <v>1.49054</v>
      </c>
    </row>
    <row r="101" spans="1:13">
      <c r="A101" s="254">
        <v>91</v>
      </c>
      <c r="B101" s="509" t="s">
        <v>325</v>
      </c>
      <c r="C101" s="506">
        <v>379.55</v>
      </c>
      <c r="D101" s="507">
        <v>380.81666666666666</v>
      </c>
      <c r="E101" s="507">
        <v>372.7833333333333</v>
      </c>
      <c r="F101" s="507">
        <v>366.01666666666665</v>
      </c>
      <c r="G101" s="507">
        <v>357.98333333333329</v>
      </c>
      <c r="H101" s="507">
        <v>387.58333333333331</v>
      </c>
      <c r="I101" s="507">
        <v>395.61666666666673</v>
      </c>
      <c r="J101" s="507">
        <v>402.38333333333333</v>
      </c>
      <c r="K101" s="506">
        <v>388.85</v>
      </c>
      <c r="L101" s="506">
        <v>374.05</v>
      </c>
      <c r="M101" s="506">
        <v>1.19631</v>
      </c>
    </row>
    <row r="102" spans="1:13">
      <c r="A102" s="254">
        <v>92</v>
      </c>
      <c r="B102" s="509" t="s">
        <v>326</v>
      </c>
      <c r="C102" s="506">
        <v>509.5</v>
      </c>
      <c r="D102" s="507">
        <v>503.40000000000003</v>
      </c>
      <c r="E102" s="507">
        <v>492.55000000000007</v>
      </c>
      <c r="F102" s="507">
        <v>475.6</v>
      </c>
      <c r="G102" s="507">
        <v>464.75000000000006</v>
      </c>
      <c r="H102" s="507">
        <v>520.35000000000014</v>
      </c>
      <c r="I102" s="507">
        <v>531.20000000000005</v>
      </c>
      <c r="J102" s="507">
        <v>548.15000000000009</v>
      </c>
      <c r="K102" s="506">
        <v>514.25</v>
      </c>
      <c r="L102" s="506">
        <v>486.45</v>
      </c>
      <c r="M102" s="506">
        <v>1.8036700000000001</v>
      </c>
    </row>
    <row r="103" spans="1:13">
      <c r="A103" s="254">
        <v>93</v>
      </c>
      <c r="B103" s="509" t="s">
        <v>77</v>
      </c>
      <c r="C103" s="506">
        <v>125.3</v>
      </c>
      <c r="D103" s="507">
        <v>124.51666666666667</v>
      </c>
      <c r="E103" s="507">
        <v>123.03333333333333</v>
      </c>
      <c r="F103" s="507">
        <v>120.76666666666667</v>
      </c>
      <c r="G103" s="507">
        <v>119.28333333333333</v>
      </c>
      <c r="H103" s="507">
        <v>126.78333333333333</v>
      </c>
      <c r="I103" s="507">
        <v>128.26666666666665</v>
      </c>
      <c r="J103" s="507">
        <v>130.53333333333333</v>
      </c>
      <c r="K103" s="506">
        <v>126</v>
      </c>
      <c r="L103" s="506">
        <v>122.25</v>
      </c>
      <c r="M103" s="506">
        <v>8.0009800000000002</v>
      </c>
    </row>
    <row r="104" spans="1:13">
      <c r="A104" s="254">
        <v>94</v>
      </c>
      <c r="B104" s="509" t="s">
        <v>327</v>
      </c>
      <c r="C104" s="506">
        <v>1556.55</v>
      </c>
      <c r="D104" s="507">
        <v>1553.6166666666668</v>
      </c>
      <c r="E104" s="507">
        <v>1528.3333333333335</v>
      </c>
      <c r="F104" s="507">
        <v>1500.1166666666668</v>
      </c>
      <c r="G104" s="507">
        <v>1474.8333333333335</v>
      </c>
      <c r="H104" s="507">
        <v>1581.8333333333335</v>
      </c>
      <c r="I104" s="507">
        <v>1607.1166666666668</v>
      </c>
      <c r="J104" s="507">
        <v>1635.3333333333335</v>
      </c>
      <c r="K104" s="506">
        <v>1578.9</v>
      </c>
      <c r="L104" s="506">
        <v>1525.4</v>
      </c>
      <c r="M104" s="506">
        <v>1.2824899999999999</v>
      </c>
    </row>
    <row r="105" spans="1:13">
      <c r="A105" s="254">
        <v>95</v>
      </c>
      <c r="B105" s="509" t="s">
        <v>328</v>
      </c>
      <c r="C105" s="506">
        <v>16.3</v>
      </c>
      <c r="D105" s="507">
        <v>16.383333333333336</v>
      </c>
      <c r="E105" s="507">
        <v>16.166666666666671</v>
      </c>
      <c r="F105" s="507">
        <v>16.033333333333335</v>
      </c>
      <c r="G105" s="507">
        <v>15.81666666666667</v>
      </c>
      <c r="H105" s="507">
        <v>16.516666666666673</v>
      </c>
      <c r="I105" s="507">
        <v>16.733333333333334</v>
      </c>
      <c r="J105" s="507">
        <v>16.866666666666674</v>
      </c>
      <c r="K105" s="506">
        <v>16.600000000000001</v>
      </c>
      <c r="L105" s="506">
        <v>16.25</v>
      </c>
      <c r="M105" s="506">
        <v>68.281480000000002</v>
      </c>
    </row>
    <row r="106" spans="1:13">
      <c r="A106" s="254">
        <v>96</v>
      </c>
      <c r="B106" s="509" t="s">
        <v>329</v>
      </c>
      <c r="C106" s="506">
        <v>656.05</v>
      </c>
      <c r="D106" s="507">
        <v>650.4666666666667</v>
      </c>
      <c r="E106" s="507">
        <v>626.93333333333339</v>
      </c>
      <c r="F106" s="507">
        <v>597.81666666666672</v>
      </c>
      <c r="G106" s="507">
        <v>574.28333333333342</v>
      </c>
      <c r="H106" s="507">
        <v>679.58333333333337</v>
      </c>
      <c r="I106" s="507">
        <v>703.11666666666667</v>
      </c>
      <c r="J106" s="507">
        <v>732.23333333333335</v>
      </c>
      <c r="K106" s="506">
        <v>674</v>
      </c>
      <c r="L106" s="506">
        <v>621.35</v>
      </c>
      <c r="M106" s="506">
        <v>10.444879999999999</v>
      </c>
    </row>
    <row r="107" spans="1:13">
      <c r="A107" s="254">
        <v>97</v>
      </c>
      <c r="B107" s="509" t="s">
        <v>330</v>
      </c>
      <c r="C107" s="506">
        <v>318.25</v>
      </c>
      <c r="D107" s="507">
        <v>318.11666666666667</v>
      </c>
      <c r="E107" s="507">
        <v>315.28333333333336</v>
      </c>
      <c r="F107" s="507">
        <v>312.31666666666666</v>
      </c>
      <c r="G107" s="507">
        <v>309.48333333333335</v>
      </c>
      <c r="H107" s="507">
        <v>321.08333333333337</v>
      </c>
      <c r="I107" s="507">
        <v>323.91666666666663</v>
      </c>
      <c r="J107" s="507">
        <v>326.88333333333338</v>
      </c>
      <c r="K107" s="506">
        <v>320.95</v>
      </c>
      <c r="L107" s="506">
        <v>315.14999999999998</v>
      </c>
      <c r="M107" s="506">
        <v>1.77237</v>
      </c>
    </row>
    <row r="108" spans="1:13">
      <c r="A108" s="254">
        <v>98</v>
      </c>
      <c r="B108" s="509" t="s">
        <v>79</v>
      </c>
      <c r="C108" s="506">
        <v>465.05</v>
      </c>
      <c r="D108" s="507">
        <v>460</v>
      </c>
      <c r="E108" s="507">
        <v>452.55</v>
      </c>
      <c r="F108" s="507">
        <v>440.05</v>
      </c>
      <c r="G108" s="507">
        <v>432.6</v>
      </c>
      <c r="H108" s="507">
        <v>472.5</v>
      </c>
      <c r="I108" s="507">
        <v>479.95000000000005</v>
      </c>
      <c r="J108" s="507">
        <v>492.45</v>
      </c>
      <c r="K108" s="506">
        <v>467.45</v>
      </c>
      <c r="L108" s="506">
        <v>447.5</v>
      </c>
      <c r="M108" s="506">
        <v>8.1603300000000001</v>
      </c>
    </row>
    <row r="109" spans="1:13">
      <c r="A109" s="254">
        <v>99</v>
      </c>
      <c r="B109" s="509" t="s">
        <v>331</v>
      </c>
      <c r="C109" s="506">
        <v>3907.3</v>
      </c>
      <c r="D109" s="507">
        <v>3909.9666666666672</v>
      </c>
      <c r="E109" s="507">
        <v>3849.3833333333341</v>
      </c>
      <c r="F109" s="507">
        <v>3791.4666666666672</v>
      </c>
      <c r="G109" s="507">
        <v>3730.8833333333341</v>
      </c>
      <c r="H109" s="507">
        <v>3967.8833333333341</v>
      </c>
      <c r="I109" s="507">
        <v>4028.4666666666672</v>
      </c>
      <c r="J109" s="507">
        <v>4086.3833333333341</v>
      </c>
      <c r="K109" s="506">
        <v>3970.55</v>
      </c>
      <c r="L109" s="506">
        <v>3852.05</v>
      </c>
      <c r="M109" s="506">
        <v>3.3910000000000003E-2</v>
      </c>
    </row>
    <row r="110" spans="1:13">
      <c r="A110" s="254">
        <v>100</v>
      </c>
      <c r="B110" s="509" t="s">
        <v>332</v>
      </c>
      <c r="C110" s="506">
        <v>146.30000000000001</v>
      </c>
      <c r="D110" s="507">
        <v>148.41666666666666</v>
      </c>
      <c r="E110" s="507">
        <v>143.58333333333331</v>
      </c>
      <c r="F110" s="507">
        <v>140.86666666666665</v>
      </c>
      <c r="G110" s="507">
        <v>136.0333333333333</v>
      </c>
      <c r="H110" s="507">
        <v>151.13333333333333</v>
      </c>
      <c r="I110" s="507">
        <v>155.96666666666664</v>
      </c>
      <c r="J110" s="507">
        <v>158.68333333333334</v>
      </c>
      <c r="K110" s="506">
        <v>153.25</v>
      </c>
      <c r="L110" s="506">
        <v>145.69999999999999</v>
      </c>
      <c r="M110" s="506">
        <v>6.6714099999999998</v>
      </c>
    </row>
    <row r="111" spans="1:13">
      <c r="A111" s="254">
        <v>101</v>
      </c>
      <c r="B111" s="509" t="s">
        <v>333</v>
      </c>
      <c r="C111" s="506">
        <v>229.05</v>
      </c>
      <c r="D111" s="507">
        <v>228.04999999999998</v>
      </c>
      <c r="E111" s="507">
        <v>226.09999999999997</v>
      </c>
      <c r="F111" s="507">
        <v>223.14999999999998</v>
      </c>
      <c r="G111" s="507">
        <v>221.19999999999996</v>
      </c>
      <c r="H111" s="507">
        <v>230.99999999999997</v>
      </c>
      <c r="I111" s="507">
        <v>232.94999999999996</v>
      </c>
      <c r="J111" s="507">
        <v>235.89999999999998</v>
      </c>
      <c r="K111" s="506">
        <v>230</v>
      </c>
      <c r="L111" s="506">
        <v>225.1</v>
      </c>
      <c r="M111" s="506">
        <v>3.0600399999999999</v>
      </c>
    </row>
    <row r="112" spans="1:13">
      <c r="A112" s="254">
        <v>102</v>
      </c>
      <c r="B112" s="509" t="s">
        <v>334</v>
      </c>
      <c r="C112" s="506">
        <v>100.15</v>
      </c>
      <c r="D112" s="507">
        <v>99.616666666666674</v>
      </c>
      <c r="E112" s="507">
        <v>96.233333333333348</v>
      </c>
      <c r="F112" s="507">
        <v>92.316666666666677</v>
      </c>
      <c r="G112" s="507">
        <v>88.933333333333351</v>
      </c>
      <c r="H112" s="507">
        <v>103.53333333333335</v>
      </c>
      <c r="I112" s="507">
        <v>106.91666666666667</v>
      </c>
      <c r="J112" s="507">
        <v>110.83333333333334</v>
      </c>
      <c r="K112" s="506">
        <v>103</v>
      </c>
      <c r="L112" s="506">
        <v>95.7</v>
      </c>
      <c r="M112" s="506">
        <v>8.8627699999999994</v>
      </c>
    </row>
    <row r="113" spans="1:13">
      <c r="A113" s="254">
        <v>103</v>
      </c>
      <c r="B113" s="509" t="s">
        <v>335</v>
      </c>
      <c r="C113" s="506">
        <v>599.20000000000005</v>
      </c>
      <c r="D113" s="507">
        <v>594.75</v>
      </c>
      <c r="E113" s="507">
        <v>587.5</v>
      </c>
      <c r="F113" s="507">
        <v>575.79999999999995</v>
      </c>
      <c r="G113" s="507">
        <v>568.54999999999995</v>
      </c>
      <c r="H113" s="507">
        <v>606.45000000000005</v>
      </c>
      <c r="I113" s="507">
        <v>613.70000000000005</v>
      </c>
      <c r="J113" s="507">
        <v>625.40000000000009</v>
      </c>
      <c r="K113" s="506">
        <v>602</v>
      </c>
      <c r="L113" s="506">
        <v>583.04999999999995</v>
      </c>
      <c r="M113" s="506">
        <v>0.53861999999999999</v>
      </c>
    </row>
    <row r="114" spans="1:13">
      <c r="A114" s="254">
        <v>104</v>
      </c>
      <c r="B114" s="509" t="s">
        <v>81</v>
      </c>
      <c r="C114" s="506">
        <v>558.79999999999995</v>
      </c>
      <c r="D114" s="507">
        <v>556.93333333333328</v>
      </c>
      <c r="E114" s="507">
        <v>548.86666666666656</v>
      </c>
      <c r="F114" s="507">
        <v>538.93333333333328</v>
      </c>
      <c r="G114" s="507">
        <v>530.86666666666656</v>
      </c>
      <c r="H114" s="507">
        <v>566.86666666666656</v>
      </c>
      <c r="I114" s="507">
        <v>574.93333333333339</v>
      </c>
      <c r="J114" s="507">
        <v>584.86666666666656</v>
      </c>
      <c r="K114" s="506">
        <v>565</v>
      </c>
      <c r="L114" s="506">
        <v>547</v>
      </c>
      <c r="M114" s="506">
        <v>27.66939</v>
      </c>
    </row>
    <row r="115" spans="1:13">
      <c r="A115" s="254">
        <v>105</v>
      </c>
      <c r="B115" s="509" t="s">
        <v>82</v>
      </c>
      <c r="C115" s="506">
        <v>815.1</v>
      </c>
      <c r="D115" s="507">
        <v>814.68333333333339</v>
      </c>
      <c r="E115" s="507">
        <v>805.41666666666674</v>
      </c>
      <c r="F115" s="507">
        <v>795.73333333333335</v>
      </c>
      <c r="G115" s="507">
        <v>786.4666666666667</v>
      </c>
      <c r="H115" s="507">
        <v>824.36666666666679</v>
      </c>
      <c r="I115" s="507">
        <v>833.63333333333344</v>
      </c>
      <c r="J115" s="507">
        <v>843.31666666666683</v>
      </c>
      <c r="K115" s="506">
        <v>823.95</v>
      </c>
      <c r="L115" s="506">
        <v>805</v>
      </c>
      <c r="M115" s="506">
        <v>30.754059999999999</v>
      </c>
    </row>
    <row r="116" spans="1:13">
      <c r="A116" s="254">
        <v>106</v>
      </c>
      <c r="B116" s="509" t="s">
        <v>231</v>
      </c>
      <c r="C116" s="506">
        <v>155.94999999999999</v>
      </c>
      <c r="D116" s="507">
        <v>156.86666666666667</v>
      </c>
      <c r="E116" s="507">
        <v>153.73333333333335</v>
      </c>
      <c r="F116" s="507">
        <v>151.51666666666668</v>
      </c>
      <c r="G116" s="507">
        <v>148.38333333333335</v>
      </c>
      <c r="H116" s="507">
        <v>159.08333333333334</v>
      </c>
      <c r="I116" s="507">
        <v>162.21666666666667</v>
      </c>
      <c r="J116" s="507">
        <v>164.43333333333334</v>
      </c>
      <c r="K116" s="506">
        <v>160</v>
      </c>
      <c r="L116" s="506">
        <v>154.65</v>
      </c>
      <c r="M116" s="506">
        <v>37.636479999999999</v>
      </c>
    </row>
    <row r="117" spans="1:13">
      <c r="A117" s="254">
        <v>107</v>
      </c>
      <c r="B117" s="509" t="s">
        <v>83</v>
      </c>
      <c r="C117" s="506">
        <v>130.35</v>
      </c>
      <c r="D117" s="507">
        <v>131.11666666666667</v>
      </c>
      <c r="E117" s="507">
        <v>129.23333333333335</v>
      </c>
      <c r="F117" s="507">
        <v>128.11666666666667</v>
      </c>
      <c r="G117" s="507">
        <v>126.23333333333335</v>
      </c>
      <c r="H117" s="507">
        <v>132.23333333333335</v>
      </c>
      <c r="I117" s="507">
        <v>134.11666666666667</v>
      </c>
      <c r="J117" s="507">
        <v>135.23333333333335</v>
      </c>
      <c r="K117" s="506">
        <v>133</v>
      </c>
      <c r="L117" s="506">
        <v>130</v>
      </c>
      <c r="M117" s="506">
        <v>149.0061</v>
      </c>
    </row>
    <row r="118" spans="1:13">
      <c r="A118" s="254">
        <v>108</v>
      </c>
      <c r="B118" s="509" t="s">
        <v>336</v>
      </c>
      <c r="C118" s="506">
        <v>374.3</v>
      </c>
      <c r="D118" s="507">
        <v>376.09999999999997</v>
      </c>
      <c r="E118" s="507">
        <v>368.19999999999993</v>
      </c>
      <c r="F118" s="507">
        <v>362.09999999999997</v>
      </c>
      <c r="G118" s="507">
        <v>354.19999999999993</v>
      </c>
      <c r="H118" s="507">
        <v>382.19999999999993</v>
      </c>
      <c r="I118" s="507">
        <v>390.09999999999991</v>
      </c>
      <c r="J118" s="507">
        <v>396.19999999999993</v>
      </c>
      <c r="K118" s="506">
        <v>384</v>
      </c>
      <c r="L118" s="506">
        <v>370</v>
      </c>
      <c r="M118" s="506">
        <v>3.5373000000000001</v>
      </c>
    </row>
    <row r="119" spans="1:13">
      <c r="A119" s="254">
        <v>109</v>
      </c>
      <c r="B119" s="509" t="s">
        <v>823</v>
      </c>
      <c r="C119" s="506">
        <v>2926.95</v>
      </c>
      <c r="D119" s="507">
        <v>2915.9833333333336</v>
      </c>
      <c r="E119" s="507">
        <v>2885.9666666666672</v>
      </c>
      <c r="F119" s="507">
        <v>2844.9833333333336</v>
      </c>
      <c r="G119" s="507">
        <v>2814.9666666666672</v>
      </c>
      <c r="H119" s="507">
        <v>2956.9666666666672</v>
      </c>
      <c r="I119" s="507">
        <v>2986.9833333333336</v>
      </c>
      <c r="J119" s="507">
        <v>3027.9666666666672</v>
      </c>
      <c r="K119" s="506">
        <v>2946</v>
      </c>
      <c r="L119" s="506">
        <v>2875</v>
      </c>
      <c r="M119" s="506">
        <v>3.37479</v>
      </c>
    </row>
    <row r="120" spans="1:13">
      <c r="A120" s="254">
        <v>110</v>
      </c>
      <c r="B120" s="509" t="s">
        <v>84</v>
      </c>
      <c r="C120" s="506">
        <v>1559.35</v>
      </c>
      <c r="D120" s="507">
        <v>1558.55</v>
      </c>
      <c r="E120" s="507">
        <v>1544.1</v>
      </c>
      <c r="F120" s="507">
        <v>1528.85</v>
      </c>
      <c r="G120" s="507">
        <v>1514.3999999999999</v>
      </c>
      <c r="H120" s="507">
        <v>1573.8</v>
      </c>
      <c r="I120" s="507">
        <v>1588.2500000000002</v>
      </c>
      <c r="J120" s="507">
        <v>1603.5</v>
      </c>
      <c r="K120" s="506">
        <v>1573</v>
      </c>
      <c r="L120" s="506">
        <v>1543.3</v>
      </c>
      <c r="M120" s="506">
        <v>4.5876000000000001</v>
      </c>
    </row>
    <row r="121" spans="1:13">
      <c r="A121" s="254">
        <v>111</v>
      </c>
      <c r="B121" s="509" t="s">
        <v>85</v>
      </c>
      <c r="C121" s="506">
        <v>598</v>
      </c>
      <c r="D121" s="507">
        <v>600.75</v>
      </c>
      <c r="E121" s="507">
        <v>586.15</v>
      </c>
      <c r="F121" s="507">
        <v>574.29999999999995</v>
      </c>
      <c r="G121" s="507">
        <v>559.69999999999993</v>
      </c>
      <c r="H121" s="507">
        <v>612.6</v>
      </c>
      <c r="I121" s="507">
        <v>627.19999999999993</v>
      </c>
      <c r="J121" s="507">
        <v>639.05000000000007</v>
      </c>
      <c r="K121" s="506">
        <v>615.35</v>
      </c>
      <c r="L121" s="506">
        <v>588.9</v>
      </c>
      <c r="M121" s="506">
        <v>37.869639999999997</v>
      </c>
    </row>
    <row r="122" spans="1:13">
      <c r="A122" s="254">
        <v>112</v>
      </c>
      <c r="B122" s="509" t="s">
        <v>232</v>
      </c>
      <c r="C122" s="506">
        <v>774.55</v>
      </c>
      <c r="D122" s="507">
        <v>768.51666666666677</v>
      </c>
      <c r="E122" s="507">
        <v>759.03333333333353</v>
      </c>
      <c r="F122" s="507">
        <v>743.51666666666677</v>
      </c>
      <c r="G122" s="507">
        <v>734.03333333333353</v>
      </c>
      <c r="H122" s="507">
        <v>784.03333333333353</v>
      </c>
      <c r="I122" s="507">
        <v>793.51666666666688</v>
      </c>
      <c r="J122" s="507">
        <v>809.03333333333353</v>
      </c>
      <c r="K122" s="506">
        <v>778</v>
      </c>
      <c r="L122" s="506">
        <v>753</v>
      </c>
      <c r="M122" s="506">
        <v>2.5598299999999998</v>
      </c>
    </row>
    <row r="123" spans="1:13">
      <c r="A123" s="254">
        <v>113</v>
      </c>
      <c r="B123" s="509" t="s">
        <v>337</v>
      </c>
      <c r="C123" s="506">
        <v>670.75</v>
      </c>
      <c r="D123" s="507">
        <v>674.58333333333337</v>
      </c>
      <c r="E123" s="507">
        <v>661.16666666666674</v>
      </c>
      <c r="F123" s="507">
        <v>651.58333333333337</v>
      </c>
      <c r="G123" s="507">
        <v>638.16666666666674</v>
      </c>
      <c r="H123" s="507">
        <v>684.16666666666674</v>
      </c>
      <c r="I123" s="507">
        <v>697.58333333333348</v>
      </c>
      <c r="J123" s="507">
        <v>707.16666666666674</v>
      </c>
      <c r="K123" s="506">
        <v>688</v>
      </c>
      <c r="L123" s="506">
        <v>665</v>
      </c>
      <c r="M123" s="506">
        <v>0.86282999999999999</v>
      </c>
    </row>
    <row r="124" spans="1:13">
      <c r="A124" s="254">
        <v>114</v>
      </c>
      <c r="B124" s="509" t="s">
        <v>233</v>
      </c>
      <c r="C124" s="506">
        <v>392.5</v>
      </c>
      <c r="D124" s="507">
        <v>390.2833333333333</v>
      </c>
      <c r="E124" s="507">
        <v>381.66666666666663</v>
      </c>
      <c r="F124" s="507">
        <v>370.83333333333331</v>
      </c>
      <c r="G124" s="507">
        <v>362.21666666666664</v>
      </c>
      <c r="H124" s="507">
        <v>401.11666666666662</v>
      </c>
      <c r="I124" s="507">
        <v>409.73333333333329</v>
      </c>
      <c r="J124" s="507">
        <v>420.56666666666661</v>
      </c>
      <c r="K124" s="506">
        <v>398.9</v>
      </c>
      <c r="L124" s="506">
        <v>379.45</v>
      </c>
      <c r="M124" s="506">
        <v>18.229289999999999</v>
      </c>
    </row>
    <row r="125" spans="1:13">
      <c r="A125" s="254">
        <v>115</v>
      </c>
      <c r="B125" s="509" t="s">
        <v>86</v>
      </c>
      <c r="C125" s="506">
        <v>919.65</v>
      </c>
      <c r="D125" s="507">
        <v>910.48333333333323</v>
      </c>
      <c r="E125" s="507">
        <v>895.96666666666647</v>
      </c>
      <c r="F125" s="507">
        <v>872.28333333333319</v>
      </c>
      <c r="G125" s="507">
        <v>857.76666666666642</v>
      </c>
      <c r="H125" s="507">
        <v>934.16666666666652</v>
      </c>
      <c r="I125" s="507">
        <v>948.68333333333317</v>
      </c>
      <c r="J125" s="507">
        <v>972.36666666666656</v>
      </c>
      <c r="K125" s="506">
        <v>925</v>
      </c>
      <c r="L125" s="506">
        <v>886.8</v>
      </c>
      <c r="M125" s="506">
        <v>14.194940000000001</v>
      </c>
    </row>
    <row r="126" spans="1:13">
      <c r="A126" s="254">
        <v>116</v>
      </c>
      <c r="B126" s="509" t="s">
        <v>338</v>
      </c>
      <c r="C126" s="506">
        <v>647.45000000000005</v>
      </c>
      <c r="D126" s="507">
        <v>647.81666666666672</v>
      </c>
      <c r="E126" s="507">
        <v>641.63333333333344</v>
      </c>
      <c r="F126" s="507">
        <v>635.81666666666672</v>
      </c>
      <c r="G126" s="507">
        <v>629.63333333333344</v>
      </c>
      <c r="H126" s="507">
        <v>653.63333333333344</v>
      </c>
      <c r="I126" s="507">
        <v>659.81666666666661</v>
      </c>
      <c r="J126" s="507">
        <v>665.63333333333344</v>
      </c>
      <c r="K126" s="506">
        <v>654</v>
      </c>
      <c r="L126" s="506">
        <v>642</v>
      </c>
      <c r="M126" s="506">
        <v>1.6849799999999999</v>
      </c>
    </row>
    <row r="127" spans="1:13">
      <c r="A127" s="254">
        <v>117</v>
      </c>
      <c r="B127" s="509" t="s">
        <v>339</v>
      </c>
      <c r="C127" s="506">
        <v>89.85</v>
      </c>
      <c r="D127" s="507">
        <v>90.966666666666654</v>
      </c>
      <c r="E127" s="507">
        <v>87.683333333333309</v>
      </c>
      <c r="F127" s="507">
        <v>85.516666666666652</v>
      </c>
      <c r="G127" s="507">
        <v>82.233333333333306</v>
      </c>
      <c r="H127" s="507">
        <v>93.133333333333312</v>
      </c>
      <c r="I127" s="507">
        <v>96.416666666666643</v>
      </c>
      <c r="J127" s="507">
        <v>98.583333333333314</v>
      </c>
      <c r="K127" s="506">
        <v>94.25</v>
      </c>
      <c r="L127" s="506">
        <v>88.8</v>
      </c>
      <c r="M127" s="506">
        <v>2.2336</v>
      </c>
    </row>
    <row r="128" spans="1:13">
      <c r="A128" s="254">
        <v>118</v>
      </c>
      <c r="B128" s="509" t="s">
        <v>340</v>
      </c>
      <c r="C128" s="506">
        <v>102.6</v>
      </c>
      <c r="D128" s="507">
        <v>103.51666666666667</v>
      </c>
      <c r="E128" s="507">
        <v>101.33333333333333</v>
      </c>
      <c r="F128" s="507">
        <v>100.06666666666666</v>
      </c>
      <c r="G128" s="507">
        <v>97.883333333333326</v>
      </c>
      <c r="H128" s="507">
        <v>104.78333333333333</v>
      </c>
      <c r="I128" s="507">
        <v>106.96666666666667</v>
      </c>
      <c r="J128" s="507">
        <v>108.23333333333333</v>
      </c>
      <c r="K128" s="506">
        <v>105.7</v>
      </c>
      <c r="L128" s="506">
        <v>102.25</v>
      </c>
      <c r="M128" s="506">
        <v>16.228670000000001</v>
      </c>
    </row>
    <row r="129" spans="1:13">
      <c r="A129" s="254">
        <v>119</v>
      </c>
      <c r="B129" s="509" t="s">
        <v>341</v>
      </c>
      <c r="C129" s="506">
        <v>501.15</v>
      </c>
      <c r="D129" s="507">
        <v>503.13333333333338</v>
      </c>
      <c r="E129" s="507">
        <v>488.86666666666679</v>
      </c>
      <c r="F129" s="507">
        <v>476.58333333333343</v>
      </c>
      <c r="G129" s="507">
        <v>462.31666666666683</v>
      </c>
      <c r="H129" s="507">
        <v>515.41666666666674</v>
      </c>
      <c r="I129" s="507">
        <v>529.68333333333328</v>
      </c>
      <c r="J129" s="507">
        <v>541.9666666666667</v>
      </c>
      <c r="K129" s="506">
        <v>517.4</v>
      </c>
      <c r="L129" s="506">
        <v>490.85</v>
      </c>
      <c r="M129" s="506">
        <v>1.4054800000000001</v>
      </c>
    </row>
    <row r="130" spans="1:13">
      <c r="A130" s="254">
        <v>120</v>
      </c>
      <c r="B130" s="509" t="s">
        <v>92</v>
      </c>
      <c r="C130" s="506">
        <v>287.05</v>
      </c>
      <c r="D130" s="507">
        <v>283.15000000000003</v>
      </c>
      <c r="E130" s="507">
        <v>277.95000000000005</v>
      </c>
      <c r="F130" s="507">
        <v>268.85000000000002</v>
      </c>
      <c r="G130" s="507">
        <v>263.65000000000003</v>
      </c>
      <c r="H130" s="507">
        <v>292.25000000000006</v>
      </c>
      <c r="I130" s="507">
        <v>297.45</v>
      </c>
      <c r="J130" s="507">
        <v>306.55000000000007</v>
      </c>
      <c r="K130" s="506">
        <v>288.35000000000002</v>
      </c>
      <c r="L130" s="506">
        <v>274.05</v>
      </c>
      <c r="M130" s="506">
        <v>89.211309999999997</v>
      </c>
    </row>
    <row r="131" spans="1:13">
      <c r="A131" s="254">
        <v>121</v>
      </c>
      <c r="B131" s="509" t="s">
        <v>87</v>
      </c>
      <c r="C131" s="506">
        <v>540.5</v>
      </c>
      <c r="D131" s="507">
        <v>539.98333333333323</v>
      </c>
      <c r="E131" s="507">
        <v>537.16666666666652</v>
      </c>
      <c r="F131" s="507">
        <v>533.83333333333326</v>
      </c>
      <c r="G131" s="507">
        <v>531.01666666666654</v>
      </c>
      <c r="H131" s="507">
        <v>543.31666666666649</v>
      </c>
      <c r="I131" s="507">
        <v>546.13333333333333</v>
      </c>
      <c r="J131" s="507">
        <v>549.46666666666647</v>
      </c>
      <c r="K131" s="506">
        <v>542.79999999999995</v>
      </c>
      <c r="L131" s="506">
        <v>536.65</v>
      </c>
      <c r="M131" s="506">
        <v>15.609260000000001</v>
      </c>
    </row>
    <row r="132" spans="1:13">
      <c r="A132" s="254">
        <v>122</v>
      </c>
      <c r="B132" s="509" t="s">
        <v>234</v>
      </c>
      <c r="C132" s="506">
        <v>1589</v>
      </c>
      <c r="D132" s="507">
        <v>1579.0166666666667</v>
      </c>
      <c r="E132" s="507">
        <v>1557.9833333333333</v>
      </c>
      <c r="F132" s="507">
        <v>1526.9666666666667</v>
      </c>
      <c r="G132" s="507">
        <v>1505.9333333333334</v>
      </c>
      <c r="H132" s="507">
        <v>1610.0333333333333</v>
      </c>
      <c r="I132" s="507">
        <v>1631.0666666666666</v>
      </c>
      <c r="J132" s="507">
        <v>1662.0833333333333</v>
      </c>
      <c r="K132" s="506">
        <v>1600.05</v>
      </c>
      <c r="L132" s="506">
        <v>1548</v>
      </c>
      <c r="M132" s="506">
        <v>1.03169</v>
      </c>
    </row>
    <row r="133" spans="1:13">
      <c r="A133" s="254">
        <v>123</v>
      </c>
      <c r="B133" s="509" t="s">
        <v>342</v>
      </c>
      <c r="C133" s="506">
        <v>1656.5</v>
      </c>
      <c r="D133" s="507">
        <v>1647.2</v>
      </c>
      <c r="E133" s="507">
        <v>1629.1000000000001</v>
      </c>
      <c r="F133" s="507">
        <v>1601.7</v>
      </c>
      <c r="G133" s="507">
        <v>1583.6000000000001</v>
      </c>
      <c r="H133" s="507">
        <v>1674.6000000000001</v>
      </c>
      <c r="I133" s="507">
        <v>1692.7</v>
      </c>
      <c r="J133" s="507">
        <v>1720.1000000000001</v>
      </c>
      <c r="K133" s="506">
        <v>1665.3</v>
      </c>
      <c r="L133" s="506">
        <v>1619.8</v>
      </c>
      <c r="M133" s="506">
        <v>13.64001</v>
      </c>
    </row>
    <row r="134" spans="1:13">
      <c r="A134" s="254">
        <v>124</v>
      </c>
      <c r="B134" s="509" t="s">
        <v>343</v>
      </c>
      <c r="C134" s="506">
        <v>162.15</v>
      </c>
      <c r="D134" s="507">
        <v>162.96666666666667</v>
      </c>
      <c r="E134" s="507">
        <v>159.68333333333334</v>
      </c>
      <c r="F134" s="507">
        <v>157.21666666666667</v>
      </c>
      <c r="G134" s="507">
        <v>153.93333333333334</v>
      </c>
      <c r="H134" s="507">
        <v>165.43333333333334</v>
      </c>
      <c r="I134" s="507">
        <v>168.7166666666667</v>
      </c>
      <c r="J134" s="507">
        <v>171.18333333333334</v>
      </c>
      <c r="K134" s="506">
        <v>166.25</v>
      </c>
      <c r="L134" s="506">
        <v>160.5</v>
      </c>
      <c r="M134" s="506">
        <v>26.08192</v>
      </c>
    </row>
    <row r="135" spans="1:13">
      <c r="A135" s="254">
        <v>125</v>
      </c>
      <c r="B135" s="509" t="s">
        <v>834</v>
      </c>
      <c r="C135" s="506">
        <v>168.1</v>
      </c>
      <c r="D135" s="507">
        <v>173.88333333333333</v>
      </c>
      <c r="E135" s="507">
        <v>162.31666666666666</v>
      </c>
      <c r="F135" s="507">
        <v>156.53333333333333</v>
      </c>
      <c r="G135" s="507">
        <v>144.96666666666667</v>
      </c>
      <c r="H135" s="507">
        <v>179.66666666666666</v>
      </c>
      <c r="I135" s="507">
        <v>191.23333333333332</v>
      </c>
      <c r="J135" s="507">
        <v>197.01666666666665</v>
      </c>
      <c r="K135" s="506">
        <v>185.45</v>
      </c>
      <c r="L135" s="506">
        <v>168.1</v>
      </c>
      <c r="M135" s="506">
        <v>82.010379999999998</v>
      </c>
    </row>
    <row r="136" spans="1:13">
      <c r="A136" s="254">
        <v>126</v>
      </c>
      <c r="B136" s="509" t="s">
        <v>740</v>
      </c>
      <c r="C136" s="506">
        <v>689.7</v>
      </c>
      <c r="D136" s="507">
        <v>682.08333333333337</v>
      </c>
      <c r="E136" s="507">
        <v>665.61666666666679</v>
      </c>
      <c r="F136" s="507">
        <v>641.53333333333342</v>
      </c>
      <c r="G136" s="507">
        <v>625.06666666666683</v>
      </c>
      <c r="H136" s="507">
        <v>706.16666666666674</v>
      </c>
      <c r="I136" s="507">
        <v>722.63333333333321</v>
      </c>
      <c r="J136" s="507">
        <v>746.7166666666667</v>
      </c>
      <c r="K136" s="506">
        <v>698.55</v>
      </c>
      <c r="L136" s="506">
        <v>658</v>
      </c>
      <c r="M136" s="506">
        <v>0.55772999999999995</v>
      </c>
    </row>
    <row r="137" spans="1:13">
      <c r="A137" s="254">
        <v>127</v>
      </c>
      <c r="B137" s="509" t="s">
        <v>345</v>
      </c>
      <c r="C137" s="506">
        <v>580</v>
      </c>
      <c r="D137" s="507">
        <v>582.38333333333333</v>
      </c>
      <c r="E137" s="507">
        <v>569.76666666666665</v>
      </c>
      <c r="F137" s="507">
        <v>559.5333333333333</v>
      </c>
      <c r="G137" s="507">
        <v>546.91666666666663</v>
      </c>
      <c r="H137" s="507">
        <v>592.61666666666667</v>
      </c>
      <c r="I137" s="507">
        <v>605.23333333333323</v>
      </c>
      <c r="J137" s="507">
        <v>615.4666666666667</v>
      </c>
      <c r="K137" s="506">
        <v>595</v>
      </c>
      <c r="L137" s="506">
        <v>572.15</v>
      </c>
      <c r="M137" s="506">
        <v>2.5743200000000002</v>
      </c>
    </row>
    <row r="138" spans="1:13">
      <c r="A138" s="254">
        <v>128</v>
      </c>
      <c r="B138" s="509" t="s">
        <v>89</v>
      </c>
      <c r="C138" s="506">
        <v>9.25</v>
      </c>
      <c r="D138" s="507">
        <v>9.2666666666666657</v>
      </c>
      <c r="E138" s="507">
        <v>9.1333333333333311</v>
      </c>
      <c r="F138" s="507">
        <v>9.0166666666666657</v>
      </c>
      <c r="G138" s="507">
        <v>8.8833333333333311</v>
      </c>
      <c r="H138" s="507">
        <v>9.3833333333333311</v>
      </c>
      <c r="I138" s="507">
        <v>9.5166666666666639</v>
      </c>
      <c r="J138" s="507">
        <v>9.6333333333333311</v>
      </c>
      <c r="K138" s="506">
        <v>9.4</v>
      </c>
      <c r="L138" s="506">
        <v>9.15</v>
      </c>
      <c r="M138" s="506">
        <v>104.3313</v>
      </c>
    </row>
    <row r="139" spans="1:13">
      <c r="A139" s="254">
        <v>129</v>
      </c>
      <c r="B139" s="509" t="s">
        <v>346</v>
      </c>
      <c r="C139" s="506">
        <v>109</v>
      </c>
      <c r="D139" s="507">
        <v>109.58333333333333</v>
      </c>
      <c r="E139" s="507">
        <v>106.51666666666665</v>
      </c>
      <c r="F139" s="507">
        <v>104.03333333333332</v>
      </c>
      <c r="G139" s="507">
        <v>100.96666666666664</v>
      </c>
      <c r="H139" s="507">
        <v>112.06666666666666</v>
      </c>
      <c r="I139" s="507">
        <v>115.13333333333335</v>
      </c>
      <c r="J139" s="507">
        <v>117.61666666666667</v>
      </c>
      <c r="K139" s="506">
        <v>112.65</v>
      </c>
      <c r="L139" s="506">
        <v>107.1</v>
      </c>
      <c r="M139" s="506">
        <v>4.0948700000000002</v>
      </c>
    </row>
    <row r="140" spans="1:13">
      <c r="A140" s="254">
        <v>130</v>
      </c>
      <c r="B140" s="509" t="s">
        <v>90</v>
      </c>
      <c r="C140" s="506">
        <v>3622.8</v>
      </c>
      <c r="D140" s="507">
        <v>3614.8166666666671</v>
      </c>
      <c r="E140" s="507">
        <v>3588.983333333334</v>
      </c>
      <c r="F140" s="507">
        <v>3555.166666666667</v>
      </c>
      <c r="G140" s="507">
        <v>3529.3333333333339</v>
      </c>
      <c r="H140" s="507">
        <v>3648.6333333333341</v>
      </c>
      <c r="I140" s="507">
        <v>3674.4666666666672</v>
      </c>
      <c r="J140" s="507">
        <v>3708.2833333333342</v>
      </c>
      <c r="K140" s="506">
        <v>3640.65</v>
      </c>
      <c r="L140" s="506">
        <v>3581</v>
      </c>
      <c r="M140" s="506">
        <v>8.8369900000000001</v>
      </c>
    </row>
    <row r="141" spans="1:13">
      <c r="A141" s="254">
        <v>131</v>
      </c>
      <c r="B141" s="509" t="s">
        <v>347</v>
      </c>
      <c r="C141" s="506">
        <v>3672.15</v>
      </c>
      <c r="D141" s="507">
        <v>3651.0499999999997</v>
      </c>
      <c r="E141" s="507">
        <v>3592.1999999999994</v>
      </c>
      <c r="F141" s="507">
        <v>3512.2499999999995</v>
      </c>
      <c r="G141" s="507">
        <v>3453.3999999999992</v>
      </c>
      <c r="H141" s="507">
        <v>3730.9999999999995</v>
      </c>
      <c r="I141" s="507">
        <v>3789.85</v>
      </c>
      <c r="J141" s="507">
        <v>3869.7999999999997</v>
      </c>
      <c r="K141" s="506">
        <v>3709.9</v>
      </c>
      <c r="L141" s="506">
        <v>3571.1</v>
      </c>
      <c r="M141" s="506">
        <v>2.5037199999999999</v>
      </c>
    </row>
    <row r="142" spans="1:13">
      <c r="A142" s="254">
        <v>132</v>
      </c>
      <c r="B142" s="509" t="s">
        <v>348</v>
      </c>
      <c r="C142" s="506">
        <v>2707.05</v>
      </c>
      <c r="D142" s="507">
        <v>2685.75</v>
      </c>
      <c r="E142" s="507">
        <v>2635.5</v>
      </c>
      <c r="F142" s="507">
        <v>2563.9499999999998</v>
      </c>
      <c r="G142" s="507">
        <v>2513.6999999999998</v>
      </c>
      <c r="H142" s="507">
        <v>2757.3</v>
      </c>
      <c r="I142" s="507">
        <v>2807.55</v>
      </c>
      <c r="J142" s="507">
        <v>2879.1000000000004</v>
      </c>
      <c r="K142" s="506">
        <v>2736</v>
      </c>
      <c r="L142" s="506">
        <v>2614.1999999999998</v>
      </c>
      <c r="M142" s="506">
        <v>5.1938800000000001</v>
      </c>
    </row>
    <row r="143" spans="1:13">
      <c r="A143" s="254">
        <v>133</v>
      </c>
      <c r="B143" s="509" t="s">
        <v>93</v>
      </c>
      <c r="C143" s="506">
        <v>4516</v>
      </c>
      <c r="D143" s="507">
        <v>4514.5666666666666</v>
      </c>
      <c r="E143" s="507">
        <v>4482.4333333333334</v>
      </c>
      <c r="F143" s="507">
        <v>4448.8666666666668</v>
      </c>
      <c r="G143" s="507">
        <v>4416.7333333333336</v>
      </c>
      <c r="H143" s="507">
        <v>4548.1333333333332</v>
      </c>
      <c r="I143" s="507">
        <v>4580.2666666666664</v>
      </c>
      <c r="J143" s="507">
        <v>4613.833333333333</v>
      </c>
      <c r="K143" s="506">
        <v>4546.7</v>
      </c>
      <c r="L143" s="506">
        <v>4481</v>
      </c>
      <c r="M143" s="506">
        <v>7.7251000000000003</v>
      </c>
    </row>
    <row r="144" spans="1:13">
      <c r="A144" s="254">
        <v>134</v>
      </c>
      <c r="B144" s="509" t="s">
        <v>349</v>
      </c>
      <c r="C144" s="506">
        <v>318.35000000000002</v>
      </c>
      <c r="D144" s="507">
        <v>320.7</v>
      </c>
      <c r="E144" s="507">
        <v>313.64999999999998</v>
      </c>
      <c r="F144" s="507">
        <v>308.95</v>
      </c>
      <c r="G144" s="507">
        <v>301.89999999999998</v>
      </c>
      <c r="H144" s="507">
        <v>325.39999999999998</v>
      </c>
      <c r="I144" s="507">
        <v>332.45000000000005</v>
      </c>
      <c r="J144" s="507">
        <v>337.15</v>
      </c>
      <c r="K144" s="506">
        <v>327.75</v>
      </c>
      <c r="L144" s="506">
        <v>316</v>
      </c>
      <c r="M144" s="506">
        <v>1.21357</v>
      </c>
    </row>
    <row r="145" spans="1:13">
      <c r="A145" s="254">
        <v>135</v>
      </c>
      <c r="B145" s="509" t="s">
        <v>350</v>
      </c>
      <c r="C145" s="506">
        <v>92.95</v>
      </c>
      <c r="D145" s="507">
        <v>93.850000000000009</v>
      </c>
      <c r="E145" s="507">
        <v>91.40000000000002</v>
      </c>
      <c r="F145" s="507">
        <v>89.850000000000009</v>
      </c>
      <c r="G145" s="507">
        <v>87.40000000000002</v>
      </c>
      <c r="H145" s="507">
        <v>95.40000000000002</v>
      </c>
      <c r="I145" s="507">
        <v>97.850000000000009</v>
      </c>
      <c r="J145" s="507">
        <v>99.40000000000002</v>
      </c>
      <c r="K145" s="506">
        <v>96.3</v>
      </c>
      <c r="L145" s="506">
        <v>92.3</v>
      </c>
      <c r="M145" s="506">
        <v>5.7809299999999997</v>
      </c>
    </row>
    <row r="146" spans="1:13">
      <c r="A146" s="254">
        <v>136</v>
      </c>
      <c r="B146" s="509" t="s">
        <v>835</v>
      </c>
      <c r="C146" s="506">
        <v>236.2</v>
      </c>
      <c r="D146" s="507">
        <v>234.03333333333333</v>
      </c>
      <c r="E146" s="507">
        <v>229.51666666666665</v>
      </c>
      <c r="F146" s="507">
        <v>222.83333333333331</v>
      </c>
      <c r="G146" s="507">
        <v>218.31666666666663</v>
      </c>
      <c r="H146" s="507">
        <v>240.71666666666667</v>
      </c>
      <c r="I146" s="507">
        <v>245.23333333333338</v>
      </c>
      <c r="J146" s="507">
        <v>251.91666666666669</v>
      </c>
      <c r="K146" s="506">
        <v>238.55</v>
      </c>
      <c r="L146" s="506">
        <v>227.35</v>
      </c>
      <c r="M146" s="506">
        <v>9.3484700000000007</v>
      </c>
    </row>
    <row r="147" spans="1:13">
      <c r="A147" s="254">
        <v>137</v>
      </c>
      <c r="B147" s="509" t="s">
        <v>742</v>
      </c>
      <c r="C147" s="506">
        <v>1789.75</v>
      </c>
      <c r="D147" s="507">
        <v>1795.2833333333335</v>
      </c>
      <c r="E147" s="507">
        <v>1776.5666666666671</v>
      </c>
      <c r="F147" s="507">
        <v>1763.3833333333334</v>
      </c>
      <c r="G147" s="507">
        <v>1744.666666666667</v>
      </c>
      <c r="H147" s="507">
        <v>1808.4666666666672</v>
      </c>
      <c r="I147" s="507">
        <v>1827.1833333333338</v>
      </c>
      <c r="J147" s="507">
        <v>1840.3666666666672</v>
      </c>
      <c r="K147" s="506">
        <v>1814</v>
      </c>
      <c r="L147" s="506">
        <v>1782.1</v>
      </c>
      <c r="M147" s="506">
        <v>3.8589999999999999E-2</v>
      </c>
    </row>
    <row r="148" spans="1:13">
      <c r="A148" s="254">
        <v>138</v>
      </c>
      <c r="B148" s="509" t="s">
        <v>235</v>
      </c>
      <c r="C148" s="506">
        <v>63.3</v>
      </c>
      <c r="D148" s="507">
        <v>64.45</v>
      </c>
      <c r="E148" s="507">
        <v>62.150000000000006</v>
      </c>
      <c r="F148" s="507">
        <v>61</v>
      </c>
      <c r="G148" s="507">
        <v>58.7</v>
      </c>
      <c r="H148" s="507">
        <v>65.600000000000009</v>
      </c>
      <c r="I148" s="507">
        <v>67.899999999999991</v>
      </c>
      <c r="J148" s="507">
        <v>69.050000000000011</v>
      </c>
      <c r="K148" s="506">
        <v>66.75</v>
      </c>
      <c r="L148" s="506">
        <v>63.3</v>
      </c>
      <c r="M148" s="506">
        <v>37.735729999999997</v>
      </c>
    </row>
    <row r="149" spans="1:13">
      <c r="A149" s="254">
        <v>139</v>
      </c>
      <c r="B149" s="509" t="s">
        <v>94</v>
      </c>
      <c r="C149" s="506">
        <v>2603.9499999999998</v>
      </c>
      <c r="D149" s="507">
        <v>2610.9166666666665</v>
      </c>
      <c r="E149" s="507">
        <v>2573.1333333333332</v>
      </c>
      <c r="F149" s="507">
        <v>2542.3166666666666</v>
      </c>
      <c r="G149" s="507">
        <v>2504.5333333333333</v>
      </c>
      <c r="H149" s="507">
        <v>2641.7333333333331</v>
      </c>
      <c r="I149" s="507">
        <v>2679.5166666666669</v>
      </c>
      <c r="J149" s="507">
        <v>2710.333333333333</v>
      </c>
      <c r="K149" s="506">
        <v>2648.7</v>
      </c>
      <c r="L149" s="506">
        <v>2580.1</v>
      </c>
      <c r="M149" s="506">
        <v>8.29495</v>
      </c>
    </row>
    <row r="150" spans="1:13">
      <c r="A150" s="254">
        <v>140</v>
      </c>
      <c r="B150" s="509" t="s">
        <v>351</v>
      </c>
      <c r="C150" s="506">
        <v>190.75</v>
      </c>
      <c r="D150" s="507">
        <v>188.58333333333334</v>
      </c>
      <c r="E150" s="507">
        <v>185.16666666666669</v>
      </c>
      <c r="F150" s="507">
        <v>179.58333333333334</v>
      </c>
      <c r="G150" s="507">
        <v>176.16666666666669</v>
      </c>
      <c r="H150" s="507">
        <v>194.16666666666669</v>
      </c>
      <c r="I150" s="507">
        <v>197.58333333333337</v>
      </c>
      <c r="J150" s="507">
        <v>203.16666666666669</v>
      </c>
      <c r="K150" s="506">
        <v>192</v>
      </c>
      <c r="L150" s="506">
        <v>183</v>
      </c>
      <c r="M150" s="506">
        <v>0.70226999999999995</v>
      </c>
    </row>
    <row r="151" spans="1:13">
      <c r="A151" s="254">
        <v>141</v>
      </c>
      <c r="B151" s="509" t="s">
        <v>236</v>
      </c>
      <c r="C151" s="506">
        <v>486</v>
      </c>
      <c r="D151" s="507">
        <v>484.40000000000003</v>
      </c>
      <c r="E151" s="507">
        <v>478.40000000000009</v>
      </c>
      <c r="F151" s="507">
        <v>470.80000000000007</v>
      </c>
      <c r="G151" s="507">
        <v>464.80000000000013</v>
      </c>
      <c r="H151" s="507">
        <v>492.00000000000006</v>
      </c>
      <c r="I151" s="507">
        <v>497.99999999999994</v>
      </c>
      <c r="J151" s="507">
        <v>505.6</v>
      </c>
      <c r="K151" s="506">
        <v>490.4</v>
      </c>
      <c r="L151" s="506">
        <v>476.8</v>
      </c>
      <c r="M151" s="506">
        <v>3.3175500000000002</v>
      </c>
    </row>
    <row r="152" spans="1:13">
      <c r="A152" s="254">
        <v>142</v>
      </c>
      <c r="B152" s="509" t="s">
        <v>237</v>
      </c>
      <c r="C152" s="506">
        <v>1456.15</v>
      </c>
      <c r="D152" s="507">
        <v>1446.45</v>
      </c>
      <c r="E152" s="507">
        <v>1420.5500000000002</v>
      </c>
      <c r="F152" s="507">
        <v>1384.95</v>
      </c>
      <c r="G152" s="507">
        <v>1359.0500000000002</v>
      </c>
      <c r="H152" s="507">
        <v>1482.0500000000002</v>
      </c>
      <c r="I152" s="507">
        <v>1507.9500000000003</v>
      </c>
      <c r="J152" s="507">
        <v>1543.5500000000002</v>
      </c>
      <c r="K152" s="506">
        <v>1472.35</v>
      </c>
      <c r="L152" s="506">
        <v>1410.85</v>
      </c>
      <c r="M152" s="506">
        <v>2.1509800000000001</v>
      </c>
    </row>
    <row r="153" spans="1:13">
      <c r="A153" s="254">
        <v>143</v>
      </c>
      <c r="B153" s="509" t="s">
        <v>238</v>
      </c>
      <c r="C153" s="506">
        <v>77</v>
      </c>
      <c r="D153" s="507">
        <v>76.933333333333337</v>
      </c>
      <c r="E153" s="507">
        <v>76.066666666666677</v>
      </c>
      <c r="F153" s="507">
        <v>75.13333333333334</v>
      </c>
      <c r="G153" s="507">
        <v>74.26666666666668</v>
      </c>
      <c r="H153" s="507">
        <v>77.866666666666674</v>
      </c>
      <c r="I153" s="507">
        <v>78.733333333333348</v>
      </c>
      <c r="J153" s="507">
        <v>79.666666666666671</v>
      </c>
      <c r="K153" s="506">
        <v>77.8</v>
      </c>
      <c r="L153" s="506">
        <v>76</v>
      </c>
      <c r="M153" s="506">
        <v>24.116109999999999</v>
      </c>
    </row>
    <row r="154" spans="1:13">
      <c r="A154" s="254">
        <v>144</v>
      </c>
      <c r="B154" s="509" t="s">
        <v>95</v>
      </c>
      <c r="C154" s="506">
        <v>87.25</v>
      </c>
      <c r="D154" s="507">
        <v>86.95</v>
      </c>
      <c r="E154" s="507">
        <v>85.5</v>
      </c>
      <c r="F154" s="507">
        <v>83.75</v>
      </c>
      <c r="G154" s="507">
        <v>82.3</v>
      </c>
      <c r="H154" s="507">
        <v>88.7</v>
      </c>
      <c r="I154" s="507">
        <v>90.15000000000002</v>
      </c>
      <c r="J154" s="507">
        <v>91.9</v>
      </c>
      <c r="K154" s="506">
        <v>88.4</v>
      </c>
      <c r="L154" s="506">
        <v>85.2</v>
      </c>
      <c r="M154" s="506">
        <v>9.8577399999999997</v>
      </c>
    </row>
    <row r="155" spans="1:13">
      <c r="A155" s="254">
        <v>145</v>
      </c>
      <c r="B155" s="509" t="s">
        <v>352</v>
      </c>
      <c r="C155" s="506">
        <v>605</v>
      </c>
      <c r="D155" s="507">
        <v>606.7166666666667</v>
      </c>
      <c r="E155" s="507">
        <v>594.43333333333339</v>
      </c>
      <c r="F155" s="507">
        <v>583.86666666666667</v>
      </c>
      <c r="G155" s="507">
        <v>571.58333333333337</v>
      </c>
      <c r="H155" s="507">
        <v>617.28333333333342</v>
      </c>
      <c r="I155" s="507">
        <v>629.56666666666672</v>
      </c>
      <c r="J155" s="507">
        <v>640.13333333333344</v>
      </c>
      <c r="K155" s="506">
        <v>619</v>
      </c>
      <c r="L155" s="506">
        <v>596.15</v>
      </c>
      <c r="M155" s="506">
        <v>9.80199</v>
      </c>
    </row>
    <row r="156" spans="1:13">
      <c r="A156" s="254">
        <v>146</v>
      </c>
      <c r="B156" s="509" t="s">
        <v>96</v>
      </c>
      <c r="C156" s="506">
        <v>1287.8</v>
      </c>
      <c r="D156" s="507">
        <v>1283.3</v>
      </c>
      <c r="E156" s="507">
        <v>1271.25</v>
      </c>
      <c r="F156" s="507">
        <v>1254.7</v>
      </c>
      <c r="G156" s="507">
        <v>1242.6500000000001</v>
      </c>
      <c r="H156" s="507">
        <v>1299.8499999999999</v>
      </c>
      <c r="I156" s="507">
        <v>1311.8999999999996</v>
      </c>
      <c r="J156" s="507">
        <v>1328.4499999999998</v>
      </c>
      <c r="K156" s="506">
        <v>1295.3499999999999</v>
      </c>
      <c r="L156" s="506">
        <v>1266.75</v>
      </c>
      <c r="M156" s="506">
        <v>6.7877000000000001</v>
      </c>
    </row>
    <row r="157" spans="1:13">
      <c r="A157" s="254">
        <v>147</v>
      </c>
      <c r="B157" s="509" t="s">
        <v>97</v>
      </c>
      <c r="C157" s="506">
        <v>183.6</v>
      </c>
      <c r="D157" s="507">
        <v>184.89999999999998</v>
      </c>
      <c r="E157" s="507">
        <v>181.84999999999997</v>
      </c>
      <c r="F157" s="507">
        <v>180.1</v>
      </c>
      <c r="G157" s="507">
        <v>177.04999999999998</v>
      </c>
      <c r="H157" s="507">
        <v>186.64999999999995</v>
      </c>
      <c r="I157" s="507">
        <v>189.69999999999996</v>
      </c>
      <c r="J157" s="507">
        <v>191.44999999999993</v>
      </c>
      <c r="K157" s="506">
        <v>187.95</v>
      </c>
      <c r="L157" s="506">
        <v>183.15</v>
      </c>
      <c r="M157" s="506">
        <v>33.762160000000002</v>
      </c>
    </row>
    <row r="158" spans="1:13">
      <c r="A158" s="254">
        <v>148</v>
      </c>
      <c r="B158" s="509" t="s">
        <v>354</v>
      </c>
      <c r="C158" s="506">
        <v>285.89999999999998</v>
      </c>
      <c r="D158" s="507">
        <v>283.16666666666669</v>
      </c>
      <c r="E158" s="507">
        <v>278.83333333333337</v>
      </c>
      <c r="F158" s="507">
        <v>271.76666666666671</v>
      </c>
      <c r="G158" s="507">
        <v>267.43333333333339</v>
      </c>
      <c r="H158" s="507">
        <v>290.23333333333335</v>
      </c>
      <c r="I158" s="507">
        <v>294.56666666666672</v>
      </c>
      <c r="J158" s="507">
        <v>301.63333333333333</v>
      </c>
      <c r="K158" s="506">
        <v>287.5</v>
      </c>
      <c r="L158" s="506">
        <v>276.10000000000002</v>
      </c>
      <c r="M158" s="506">
        <v>1.64323</v>
      </c>
    </row>
    <row r="159" spans="1:13">
      <c r="A159" s="254">
        <v>149</v>
      </c>
      <c r="B159" s="509" t="s">
        <v>98</v>
      </c>
      <c r="C159" s="506">
        <v>75.8</v>
      </c>
      <c r="D159" s="507">
        <v>76.099999999999994</v>
      </c>
      <c r="E159" s="507">
        <v>75.099999999999994</v>
      </c>
      <c r="F159" s="507">
        <v>74.400000000000006</v>
      </c>
      <c r="G159" s="507">
        <v>73.400000000000006</v>
      </c>
      <c r="H159" s="507">
        <v>76.799999999999983</v>
      </c>
      <c r="I159" s="507">
        <v>77.799999999999983</v>
      </c>
      <c r="J159" s="507">
        <v>78.499999999999972</v>
      </c>
      <c r="K159" s="506">
        <v>77.099999999999994</v>
      </c>
      <c r="L159" s="506">
        <v>75.400000000000006</v>
      </c>
      <c r="M159" s="506">
        <v>139.84956</v>
      </c>
    </row>
    <row r="160" spans="1:13">
      <c r="A160" s="254">
        <v>150</v>
      </c>
      <c r="B160" s="509" t="s">
        <v>355</v>
      </c>
      <c r="C160" s="506">
        <v>2283.85</v>
      </c>
      <c r="D160" s="507">
        <v>2283</v>
      </c>
      <c r="E160" s="507">
        <v>2251</v>
      </c>
      <c r="F160" s="507">
        <v>2218.15</v>
      </c>
      <c r="G160" s="507">
        <v>2186.15</v>
      </c>
      <c r="H160" s="507">
        <v>2315.85</v>
      </c>
      <c r="I160" s="507">
        <v>2347.85</v>
      </c>
      <c r="J160" s="507">
        <v>2380.6999999999998</v>
      </c>
      <c r="K160" s="506">
        <v>2315</v>
      </c>
      <c r="L160" s="506">
        <v>2250.15</v>
      </c>
      <c r="M160" s="506">
        <v>0.45265</v>
      </c>
    </row>
    <row r="161" spans="1:13">
      <c r="A161" s="254">
        <v>151</v>
      </c>
      <c r="B161" s="509" t="s">
        <v>356</v>
      </c>
      <c r="C161" s="506">
        <v>380.95</v>
      </c>
      <c r="D161" s="507">
        <v>383.64999999999992</v>
      </c>
      <c r="E161" s="507">
        <v>376.14999999999986</v>
      </c>
      <c r="F161" s="507">
        <v>371.34999999999997</v>
      </c>
      <c r="G161" s="507">
        <v>363.84999999999991</v>
      </c>
      <c r="H161" s="507">
        <v>388.44999999999982</v>
      </c>
      <c r="I161" s="507">
        <v>395.94999999999993</v>
      </c>
      <c r="J161" s="507">
        <v>400.74999999999977</v>
      </c>
      <c r="K161" s="506">
        <v>391.15</v>
      </c>
      <c r="L161" s="506">
        <v>378.85</v>
      </c>
      <c r="M161" s="506">
        <v>1.00414</v>
      </c>
    </row>
    <row r="162" spans="1:13">
      <c r="A162" s="254">
        <v>152</v>
      </c>
      <c r="B162" s="509" t="s">
        <v>357</v>
      </c>
      <c r="C162" s="506">
        <v>636</v>
      </c>
      <c r="D162" s="507">
        <v>633.4</v>
      </c>
      <c r="E162" s="507">
        <v>622.79999999999995</v>
      </c>
      <c r="F162" s="507">
        <v>609.6</v>
      </c>
      <c r="G162" s="507">
        <v>599</v>
      </c>
      <c r="H162" s="507">
        <v>646.59999999999991</v>
      </c>
      <c r="I162" s="507">
        <v>657.2</v>
      </c>
      <c r="J162" s="507">
        <v>670.39999999999986</v>
      </c>
      <c r="K162" s="506">
        <v>644</v>
      </c>
      <c r="L162" s="506">
        <v>620.20000000000005</v>
      </c>
      <c r="M162" s="506">
        <v>2.3169900000000001</v>
      </c>
    </row>
    <row r="163" spans="1:13">
      <c r="A163" s="254">
        <v>153</v>
      </c>
      <c r="B163" s="509" t="s">
        <v>358</v>
      </c>
      <c r="C163" s="506">
        <v>113.9</v>
      </c>
      <c r="D163" s="507">
        <v>112.78333333333335</v>
      </c>
      <c r="E163" s="507">
        <v>110.91666666666669</v>
      </c>
      <c r="F163" s="507">
        <v>107.93333333333334</v>
      </c>
      <c r="G163" s="507">
        <v>106.06666666666668</v>
      </c>
      <c r="H163" s="507">
        <v>115.76666666666669</v>
      </c>
      <c r="I163" s="507">
        <v>117.63333333333334</v>
      </c>
      <c r="J163" s="507">
        <v>120.6166666666667</v>
      </c>
      <c r="K163" s="506">
        <v>114.65</v>
      </c>
      <c r="L163" s="506">
        <v>109.8</v>
      </c>
      <c r="M163" s="506">
        <v>40.849049999999998</v>
      </c>
    </row>
    <row r="164" spans="1:13">
      <c r="A164" s="254">
        <v>154</v>
      </c>
      <c r="B164" s="509" t="s">
        <v>359</v>
      </c>
      <c r="C164" s="506">
        <v>199.15</v>
      </c>
      <c r="D164" s="507">
        <v>199.04999999999998</v>
      </c>
      <c r="E164" s="507">
        <v>196.09999999999997</v>
      </c>
      <c r="F164" s="507">
        <v>193.04999999999998</v>
      </c>
      <c r="G164" s="507">
        <v>190.09999999999997</v>
      </c>
      <c r="H164" s="507">
        <v>202.09999999999997</v>
      </c>
      <c r="I164" s="507">
        <v>205.04999999999995</v>
      </c>
      <c r="J164" s="507">
        <v>208.09999999999997</v>
      </c>
      <c r="K164" s="506">
        <v>202</v>
      </c>
      <c r="L164" s="506">
        <v>196</v>
      </c>
      <c r="M164" s="506">
        <v>22.895610000000001</v>
      </c>
    </row>
    <row r="165" spans="1:13">
      <c r="A165" s="254">
        <v>155</v>
      </c>
      <c r="B165" s="509" t="s">
        <v>239</v>
      </c>
      <c r="C165" s="506">
        <v>6</v>
      </c>
      <c r="D165" s="507">
        <v>6.0166666666666666</v>
      </c>
      <c r="E165" s="507">
        <v>5.8833333333333329</v>
      </c>
      <c r="F165" s="507">
        <v>5.7666666666666666</v>
      </c>
      <c r="G165" s="507">
        <v>5.6333333333333329</v>
      </c>
      <c r="H165" s="507">
        <v>6.1333333333333329</v>
      </c>
      <c r="I165" s="507">
        <v>6.2666666666666675</v>
      </c>
      <c r="J165" s="507">
        <v>6.3833333333333329</v>
      </c>
      <c r="K165" s="506">
        <v>6.15</v>
      </c>
      <c r="L165" s="506">
        <v>5.9</v>
      </c>
      <c r="M165" s="506">
        <v>79.824420000000003</v>
      </c>
    </row>
    <row r="166" spans="1:13">
      <c r="A166" s="254">
        <v>156</v>
      </c>
      <c r="B166" s="509" t="s">
        <v>240</v>
      </c>
      <c r="C166" s="506">
        <v>42.65</v>
      </c>
      <c r="D166" s="507">
        <v>43.066666666666663</v>
      </c>
      <c r="E166" s="507">
        <v>42.233333333333327</v>
      </c>
      <c r="F166" s="507">
        <v>41.816666666666663</v>
      </c>
      <c r="G166" s="507">
        <v>40.983333333333327</v>
      </c>
      <c r="H166" s="507">
        <v>43.483333333333327</v>
      </c>
      <c r="I166" s="507">
        <v>44.31666666666667</v>
      </c>
      <c r="J166" s="507">
        <v>44.733333333333327</v>
      </c>
      <c r="K166" s="506">
        <v>43.9</v>
      </c>
      <c r="L166" s="506">
        <v>42.65</v>
      </c>
      <c r="M166" s="506">
        <v>15.96677</v>
      </c>
    </row>
    <row r="167" spans="1:13">
      <c r="A167" s="254">
        <v>157</v>
      </c>
      <c r="B167" s="509" t="s">
        <v>99</v>
      </c>
      <c r="C167" s="506">
        <v>135.5</v>
      </c>
      <c r="D167" s="507">
        <v>135.5</v>
      </c>
      <c r="E167" s="507">
        <v>133.19999999999999</v>
      </c>
      <c r="F167" s="507">
        <v>130.89999999999998</v>
      </c>
      <c r="G167" s="507">
        <v>128.59999999999997</v>
      </c>
      <c r="H167" s="507">
        <v>137.80000000000001</v>
      </c>
      <c r="I167" s="507">
        <v>140.10000000000002</v>
      </c>
      <c r="J167" s="507">
        <v>142.40000000000003</v>
      </c>
      <c r="K167" s="506">
        <v>137.80000000000001</v>
      </c>
      <c r="L167" s="506">
        <v>133.19999999999999</v>
      </c>
      <c r="M167" s="506">
        <v>314.64260999999999</v>
      </c>
    </row>
    <row r="168" spans="1:13">
      <c r="A168" s="254">
        <v>158</v>
      </c>
      <c r="B168" s="509" t="s">
        <v>360</v>
      </c>
      <c r="C168" s="506">
        <v>287</v>
      </c>
      <c r="D168" s="507">
        <v>283.66666666666669</v>
      </c>
      <c r="E168" s="507">
        <v>278.63333333333338</v>
      </c>
      <c r="F168" s="507">
        <v>270.26666666666671</v>
      </c>
      <c r="G168" s="507">
        <v>265.23333333333341</v>
      </c>
      <c r="H168" s="507">
        <v>292.03333333333336</v>
      </c>
      <c r="I168" s="507">
        <v>297.06666666666666</v>
      </c>
      <c r="J168" s="507">
        <v>305.43333333333334</v>
      </c>
      <c r="K168" s="506">
        <v>288.7</v>
      </c>
      <c r="L168" s="506">
        <v>275.3</v>
      </c>
      <c r="M168" s="506">
        <v>1.08287</v>
      </c>
    </row>
    <row r="169" spans="1:13">
      <c r="A169" s="254">
        <v>159</v>
      </c>
      <c r="B169" s="509" t="s">
        <v>361</v>
      </c>
      <c r="C169" s="506">
        <v>229.5</v>
      </c>
      <c r="D169" s="507">
        <v>228.98333333333335</v>
      </c>
      <c r="E169" s="507">
        <v>226.01666666666671</v>
      </c>
      <c r="F169" s="507">
        <v>222.53333333333336</v>
      </c>
      <c r="G169" s="507">
        <v>219.56666666666672</v>
      </c>
      <c r="H169" s="507">
        <v>232.4666666666667</v>
      </c>
      <c r="I169" s="507">
        <v>235.43333333333334</v>
      </c>
      <c r="J169" s="507">
        <v>238.91666666666669</v>
      </c>
      <c r="K169" s="506">
        <v>231.95</v>
      </c>
      <c r="L169" s="506">
        <v>225.5</v>
      </c>
      <c r="M169" s="506">
        <v>1.4847399999999999</v>
      </c>
    </row>
    <row r="170" spans="1:13">
      <c r="A170" s="254">
        <v>160</v>
      </c>
      <c r="B170" s="509" t="s">
        <v>744</v>
      </c>
      <c r="C170" s="506">
        <v>4306.2</v>
      </c>
      <c r="D170" s="507">
        <v>4268.3833333333341</v>
      </c>
      <c r="E170" s="507">
        <v>4187.7666666666682</v>
      </c>
      <c r="F170" s="507">
        <v>4069.3333333333339</v>
      </c>
      <c r="G170" s="507">
        <v>3988.7166666666681</v>
      </c>
      <c r="H170" s="507">
        <v>4386.8166666666684</v>
      </c>
      <c r="I170" s="507">
        <v>4467.4333333333352</v>
      </c>
      <c r="J170" s="507">
        <v>4585.8666666666686</v>
      </c>
      <c r="K170" s="506">
        <v>4349</v>
      </c>
      <c r="L170" s="506">
        <v>4149.95</v>
      </c>
      <c r="M170" s="506">
        <v>0.59101000000000004</v>
      </c>
    </row>
    <row r="171" spans="1:13">
      <c r="A171" s="254">
        <v>161</v>
      </c>
      <c r="B171" s="509" t="s">
        <v>102</v>
      </c>
      <c r="C171" s="506">
        <v>24.3</v>
      </c>
      <c r="D171" s="507">
        <v>24.400000000000002</v>
      </c>
      <c r="E171" s="507">
        <v>24.100000000000005</v>
      </c>
      <c r="F171" s="507">
        <v>23.900000000000002</v>
      </c>
      <c r="G171" s="507">
        <v>23.600000000000005</v>
      </c>
      <c r="H171" s="507">
        <v>24.600000000000005</v>
      </c>
      <c r="I171" s="507">
        <v>24.900000000000002</v>
      </c>
      <c r="J171" s="507">
        <v>25.100000000000005</v>
      </c>
      <c r="K171" s="506">
        <v>24.7</v>
      </c>
      <c r="L171" s="506">
        <v>24.2</v>
      </c>
      <c r="M171" s="506">
        <v>281.99768999999998</v>
      </c>
    </row>
    <row r="172" spans="1:13">
      <c r="A172" s="254">
        <v>162</v>
      </c>
      <c r="B172" s="509" t="s">
        <v>362</v>
      </c>
      <c r="C172" s="506">
        <v>2546.75</v>
      </c>
      <c r="D172" s="507">
        <v>2516.85</v>
      </c>
      <c r="E172" s="507">
        <v>2461.6999999999998</v>
      </c>
      <c r="F172" s="507">
        <v>2376.65</v>
      </c>
      <c r="G172" s="507">
        <v>2321.5</v>
      </c>
      <c r="H172" s="507">
        <v>2601.8999999999996</v>
      </c>
      <c r="I172" s="507">
        <v>2657.05</v>
      </c>
      <c r="J172" s="507">
        <v>2742.0999999999995</v>
      </c>
      <c r="K172" s="506">
        <v>2572</v>
      </c>
      <c r="L172" s="506">
        <v>2431.8000000000002</v>
      </c>
      <c r="M172" s="506">
        <v>0.71716999999999997</v>
      </c>
    </row>
    <row r="173" spans="1:13">
      <c r="A173" s="254">
        <v>163</v>
      </c>
      <c r="B173" s="509" t="s">
        <v>745</v>
      </c>
      <c r="C173" s="506">
        <v>184.85</v>
      </c>
      <c r="D173" s="507">
        <v>186.06666666666669</v>
      </c>
      <c r="E173" s="507">
        <v>182.78333333333339</v>
      </c>
      <c r="F173" s="507">
        <v>180.7166666666667</v>
      </c>
      <c r="G173" s="507">
        <v>177.43333333333339</v>
      </c>
      <c r="H173" s="507">
        <v>188.13333333333338</v>
      </c>
      <c r="I173" s="507">
        <v>191.41666666666669</v>
      </c>
      <c r="J173" s="507">
        <v>193.48333333333338</v>
      </c>
      <c r="K173" s="506">
        <v>189.35</v>
      </c>
      <c r="L173" s="506">
        <v>184</v>
      </c>
      <c r="M173" s="506">
        <v>1.1642699999999999</v>
      </c>
    </row>
    <row r="174" spans="1:13">
      <c r="A174" s="254">
        <v>164</v>
      </c>
      <c r="B174" s="509" t="s">
        <v>363</v>
      </c>
      <c r="C174" s="506">
        <v>2567.15</v>
      </c>
      <c r="D174" s="507">
        <v>2544.0333333333333</v>
      </c>
      <c r="E174" s="507">
        <v>2503.1166666666668</v>
      </c>
      <c r="F174" s="507">
        <v>2439.0833333333335</v>
      </c>
      <c r="G174" s="507">
        <v>2398.166666666667</v>
      </c>
      <c r="H174" s="507">
        <v>2608.0666666666666</v>
      </c>
      <c r="I174" s="507">
        <v>2648.9833333333336</v>
      </c>
      <c r="J174" s="507">
        <v>2713.0166666666664</v>
      </c>
      <c r="K174" s="506">
        <v>2584.9499999999998</v>
      </c>
      <c r="L174" s="506">
        <v>2480</v>
      </c>
      <c r="M174" s="506">
        <v>0.11197</v>
      </c>
    </row>
    <row r="175" spans="1:13">
      <c r="A175" s="254">
        <v>165</v>
      </c>
      <c r="B175" s="509" t="s">
        <v>241</v>
      </c>
      <c r="C175" s="506">
        <v>199.4</v>
      </c>
      <c r="D175" s="507">
        <v>195.31666666666669</v>
      </c>
      <c r="E175" s="507">
        <v>189.13333333333338</v>
      </c>
      <c r="F175" s="507">
        <v>178.8666666666667</v>
      </c>
      <c r="G175" s="507">
        <v>172.68333333333339</v>
      </c>
      <c r="H175" s="507">
        <v>205.58333333333337</v>
      </c>
      <c r="I175" s="507">
        <v>211.76666666666671</v>
      </c>
      <c r="J175" s="507">
        <v>222.03333333333336</v>
      </c>
      <c r="K175" s="506">
        <v>201.5</v>
      </c>
      <c r="L175" s="506">
        <v>185.05</v>
      </c>
      <c r="M175" s="506">
        <v>36.808100000000003</v>
      </c>
    </row>
    <row r="176" spans="1:13">
      <c r="A176" s="254">
        <v>166</v>
      </c>
      <c r="B176" s="509" t="s">
        <v>364</v>
      </c>
      <c r="C176" s="506">
        <v>5900.05</v>
      </c>
      <c r="D176" s="507">
        <v>5848.333333333333</v>
      </c>
      <c r="E176" s="507">
        <v>5756.7166666666662</v>
      </c>
      <c r="F176" s="507">
        <v>5613.3833333333332</v>
      </c>
      <c r="G176" s="507">
        <v>5521.7666666666664</v>
      </c>
      <c r="H176" s="507">
        <v>5991.6666666666661</v>
      </c>
      <c r="I176" s="507">
        <v>6083.2833333333328</v>
      </c>
      <c r="J176" s="507">
        <v>6226.6166666666659</v>
      </c>
      <c r="K176" s="506">
        <v>5939.95</v>
      </c>
      <c r="L176" s="506">
        <v>5705</v>
      </c>
      <c r="M176" s="506">
        <v>0.19600999999999999</v>
      </c>
    </row>
    <row r="177" spans="1:13">
      <c r="A177" s="254">
        <v>167</v>
      </c>
      <c r="B177" s="509" t="s">
        <v>365</v>
      </c>
      <c r="C177" s="506">
        <v>1440.75</v>
      </c>
      <c r="D177" s="507">
        <v>1435.25</v>
      </c>
      <c r="E177" s="507">
        <v>1420.5</v>
      </c>
      <c r="F177" s="507">
        <v>1400.25</v>
      </c>
      <c r="G177" s="507">
        <v>1385.5</v>
      </c>
      <c r="H177" s="507">
        <v>1455.5</v>
      </c>
      <c r="I177" s="507">
        <v>1470.25</v>
      </c>
      <c r="J177" s="507">
        <v>1490.5</v>
      </c>
      <c r="K177" s="506">
        <v>1450</v>
      </c>
      <c r="L177" s="506">
        <v>1415</v>
      </c>
      <c r="M177" s="506">
        <v>0.43476999999999999</v>
      </c>
    </row>
    <row r="178" spans="1:13">
      <c r="A178" s="254">
        <v>168</v>
      </c>
      <c r="B178" s="509" t="s">
        <v>100</v>
      </c>
      <c r="C178" s="506">
        <v>464.7</v>
      </c>
      <c r="D178" s="507">
        <v>465.86666666666662</v>
      </c>
      <c r="E178" s="507">
        <v>460.73333333333323</v>
      </c>
      <c r="F178" s="507">
        <v>456.76666666666659</v>
      </c>
      <c r="G178" s="507">
        <v>451.63333333333321</v>
      </c>
      <c r="H178" s="507">
        <v>469.83333333333326</v>
      </c>
      <c r="I178" s="507">
        <v>474.96666666666658</v>
      </c>
      <c r="J178" s="507">
        <v>478.93333333333328</v>
      </c>
      <c r="K178" s="506">
        <v>471</v>
      </c>
      <c r="L178" s="506">
        <v>461.9</v>
      </c>
      <c r="M178" s="506">
        <v>10.301909999999999</v>
      </c>
    </row>
    <row r="179" spans="1:13">
      <c r="A179" s="254">
        <v>169</v>
      </c>
      <c r="B179" s="509" t="s">
        <v>366</v>
      </c>
      <c r="C179" s="506">
        <v>915.75</v>
      </c>
      <c r="D179" s="507">
        <v>910.33333333333337</v>
      </c>
      <c r="E179" s="507">
        <v>893.56666666666672</v>
      </c>
      <c r="F179" s="507">
        <v>871.38333333333333</v>
      </c>
      <c r="G179" s="507">
        <v>854.61666666666667</v>
      </c>
      <c r="H179" s="507">
        <v>932.51666666666677</v>
      </c>
      <c r="I179" s="507">
        <v>949.28333333333342</v>
      </c>
      <c r="J179" s="507">
        <v>971.46666666666681</v>
      </c>
      <c r="K179" s="506">
        <v>927.1</v>
      </c>
      <c r="L179" s="506">
        <v>888.15</v>
      </c>
      <c r="M179" s="506">
        <v>1.1813499999999999</v>
      </c>
    </row>
    <row r="180" spans="1:13">
      <c r="A180" s="254">
        <v>170</v>
      </c>
      <c r="B180" s="509" t="s">
        <v>242</v>
      </c>
      <c r="C180" s="506">
        <v>523.79999999999995</v>
      </c>
      <c r="D180" s="507">
        <v>516.63333333333333</v>
      </c>
      <c r="E180" s="507">
        <v>508.26666666666665</v>
      </c>
      <c r="F180" s="507">
        <v>492.73333333333335</v>
      </c>
      <c r="G180" s="507">
        <v>484.36666666666667</v>
      </c>
      <c r="H180" s="507">
        <v>532.16666666666663</v>
      </c>
      <c r="I180" s="507">
        <v>540.53333333333319</v>
      </c>
      <c r="J180" s="507">
        <v>556.06666666666661</v>
      </c>
      <c r="K180" s="506">
        <v>525</v>
      </c>
      <c r="L180" s="506">
        <v>501.1</v>
      </c>
      <c r="M180" s="506">
        <v>3.1684299999999999</v>
      </c>
    </row>
    <row r="181" spans="1:13">
      <c r="A181" s="254">
        <v>171</v>
      </c>
      <c r="B181" s="509" t="s">
        <v>103</v>
      </c>
      <c r="C181" s="506">
        <v>729.65</v>
      </c>
      <c r="D181" s="507">
        <v>727.43333333333339</v>
      </c>
      <c r="E181" s="507">
        <v>720.21666666666681</v>
      </c>
      <c r="F181" s="507">
        <v>710.78333333333342</v>
      </c>
      <c r="G181" s="507">
        <v>703.56666666666683</v>
      </c>
      <c r="H181" s="507">
        <v>736.86666666666679</v>
      </c>
      <c r="I181" s="507">
        <v>744.08333333333348</v>
      </c>
      <c r="J181" s="507">
        <v>753.51666666666677</v>
      </c>
      <c r="K181" s="506">
        <v>734.65</v>
      </c>
      <c r="L181" s="506">
        <v>718</v>
      </c>
      <c r="M181" s="506">
        <v>14.37209</v>
      </c>
    </row>
    <row r="182" spans="1:13">
      <c r="A182" s="254">
        <v>172</v>
      </c>
      <c r="B182" s="509" t="s">
        <v>243</v>
      </c>
      <c r="C182" s="506">
        <v>545.75</v>
      </c>
      <c r="D182" s="507">
        <v>537.7833333333333</v>
      </c>
      <c r="E182" s="507">
        <v>521.06666666666661</v>
      </c>
      <c r="F182" s="507">
        <v>496.38333333333333</v>
      </c>
      <c r="G182" s="507">
        <v>479.66666666666663</v>
      </c>
      <c r="H182" s="507">
        <v>562.46666666666658</v>
      </c>
      <c r="I182" s="507">
        <v>579.18333333333328</v>
      </c>
      <c r="J182" s="507">
        <v>603.86666666666656</v>
      </c>
      <c r="K182" s="506">
        <v>554.5</v>
      </c>
      <c r="L182" s="506">
        <v>513.1</v>
      </c>
      <c r="M182" s="506">
        <v>2.6651899999999999</v>
      </c>
    </row>
    <row r="183" spans="1:13">
      <c r="A183" s="254">
        <v>173</v>
      </c>
      <c r="B183" s="509" t="s">
        <v>244</v>
      </c>
      <c r="C183" s="506">
        <v>1406.75</v>
      </c>
      <c r="D183" s="507">
        <v>1387.9666666666665</v>
      </c>
      <c r="E183" s="507">
        <v>1358.9333333333329</v>
      </c>
      <c r="F183" s="507">
        <v>1311.1166666666666</v>
      </c>
      <c r="G183" s="507">
        <v>1282.083333333333</v>
      </c>
      <c r="H183" s="507">
        <v>1435.7833333333328</v>
      </c>
      <c r="I183" s="507">
        <v>1464.8166666666662</v>
      </c>
      <c r="J183" s="507">
        <v>1512.6333333333328</v>
      </c>
      <c r="K183" s="506">
        <v>1417</v>
      </c>
      <c r="L183" s="506">
        <v>1340.15</v>
      </c>
      <c r="M183" s="506">
        <v>13.685180000000001</v>
      </c>
    </row>
    <row r="184" spans="1:13">
      <c r="A184" s="254">
        <v>174</v>
      </c>
      <c r="B184" s="509" t="s">
        <v>367</v>
      </c>
      <c r="C184" s="506">
        <v>303.45</v>
      </c>
      <c r="D184" s="507">
        <v>306.8</v>
      </c>
      <c r="E184" s="507">
        <v>298.60000000000002</v>
      </c>
      <c r="F184" s="507">
        <v>293.75</v>
      </c>
      <c r="G184" s="507">
        <v>285.55</v>
      </c>
      <c r="H184" s="507">
        <v>311.65000000000003</v>
      </c>
      <c r="I184" s="507">
        <v>319.84999999999997</v>
      </c>
      <c r="J184" s="507">
        <v>324.70000000000005</v>
      </c>
      <c r="K184" s="506">
        <v>315</v>
      </c>
      <c r="L184" s="506">
        <v>301.95</v>
      </c>
      <c r="M184" s="506">
        <v>26.85914</v>
      </c>
    </row>
    <row r="185" spans="1:13">
      <c r="A185" s="254">
        <v>175</v>
      </c>
      <c r="B185" s="509" t="s">
        <v>245</v>
      </c>
      <c r="C185" s="506">
        <v>512</v>
      </c>
      <c r="D185" s="507">
        <v>505</v>
      </c>
      <c r="E185" s="507">
        <v>489</v>
      </c>
      <c r="F185" s="507">
        <v>466</v>
      </c>
      <c r="G185" s="507">
        <v>450</v>
      </c>
      <c r="H185" s="507">
        <v>528</v>
      </c>
      <c r="I185" s="507">
        <v>544</v>
      </c>
      <c r="J185" s="507">
        <v>567</v>
      </c>
      <c r="K185" s="506">
        <v>521</v>
      </c>
      <c r="L185" s="506">
        <v>482</v>
      </c>
      <c r="M185" s="506">
        <v>16.655049999999999</v>
      </c>
    </row>
    <row r="186" spans="1:13">
      <c r="A186" s="254">
        <v>176</v>
      </c>
      <c r="B186" s="509" t="s">
        <v>104</v>
      </c>
      <c r="C186" s="506">
        <v>1450.55</v>
      </c>
      <c r="D186" s="507">
        <v>1438.8500000000001</v>
      </c>
      <c r="E186" s="507">
        <v>1421.7000000000003</v>
      </c>
      <c r="F186" s="507">
        <v>1392.8500000000001</v>
      </c>
      <c r="G186" s="507">
        <v>1375.7000000000003</v>
      </c>
      <c r="H186" s="507">
        <v>1467.7000000000003</v>
      </c>
      <c r="I186" s="507">
        <v>1484.8500000000004</v>
      </c>
      <c r="J186" s="507">
        <v>1513.7000000000003</v>
      </c>
      <c r="K186" s="506">
        <v>1456</v>
      </c>
      <c r="L186" s="506">
        <v>1410</v>
      </c>
      <c r="M186" s="506">
        <v>12.421189999999999</v>
      </c>
    </row>
    <row r="187" spans="1:13">
      <c r="A187" s="254">
        <v>177</v>
      </c>
      <c r="B187" s="509" t="s">
        <v>368</v>
      </c>
      <c r="C187" s="506">
        <v>312.7</v>
      </c>
      <c r="D187" s="507">
        <v>310.84999999999997</v>
      </c>
      <c r="E187" s="507">
        <v>303.09999999999991</v>
      </c>
      <c r="F187" s="507">
        <v>293.49999999999994</v>
      </c>
      <c r="G187" s="507">
        <v>285.74999999999989</v>
      </c>
      <c r="H187" s="507">
        <v>320.44999999999993</v>
      </c>
      <c r="I187" s="507">
        <v>328.20000000000005</v>
      </c>
      <c r="J187" s="507">
        <v>337.79999999999995</v>
      </c>
      <c r="K187" s="506">
        <v>318.60000000000002</v>
      </c>
      <c r="L187" s="506">
        <v>301.25</v>
      </c>
      <c r="M187" s="506">
        <v>2.13273</v>
      </c>
    </row>
    <row r="188" spans="1:13">
      <c r="A188" s="254">
        <v>178</v>
      </c>
      <c r="B188" s="509" t="s">
        <v>369</v>
      </c>
      <c r="C188" s="506">
        <v>127.65</v>
      </c>
      <c r="D188" s="507">
        <v>129.03333333333333</v>
      </c>
      <c r="E188" s="507">
        <v>125.41666666666666</v>
      </c>
      <c r="F188" s="507">
        <v>123.18333333333332</v>
      </c>
      <c r="G188" s="507">
        <v>119.56666666666665</v>
      </c>
      <c r="H188" s="507">
        <v>131.26666666666665</v>
      </c>
      <c r="I188" s="507">
        <v>134.88333333333333</v>
      </c>
      <c r="J188" s="507">
        <v>137.11666666666667</v>
      </c>
      <c r="K188" s="506">
        <v>132.65</v>
      </c>
      <c r="L188" s="506">
        <v>126.8</v>
      </c>
      <c r="M188" s="506">
        <v>7.13605</v>
      </c>
    </row>
    <row r="189" spans="1:13">
      <c r="A189" s="254">
        <v>179</v>
      </c>
      <c r="B189" s="509" t="s">
        <v>370</v>
      </c>
      <c r="C189" s="506">
        <v>952.2</v>
      </c>
      <c r="D189" s="507">
        <v>939.4</v>
      </c>
      <c r="E189" s="507">
        <v>913.8</v>
      </c>
      <c r="F189" s="507">
        <v>875.4</v>
      </c>
      <c r="G189" s="507">
        <v>849.8</v>
      </c>
      <c r="H189" s="507">
        <v>977.8</v>
      </c>
      <c r="I189" s="507">
        <v>1003.4000000000001</v>
      </c>
      <c r="J189" s="507">
        <v>1041.8</v>
      </c>
      <c r="K189" s="506">
        <v>965</v>
      </c>
      <c r="L189" s="506">
        <v>901</v>
      </c>
      <c r="M189" s="506">
        <v>0.40032000000000001</v>
      </c>
    </row>
    <row r="190" spans="1:13">
      <c r="A190" s="254">
        <v>180</v>
      </c>
      <c r="B190" s="509" t="s">
        <v>371</v>
      </c>
      <c r="C190" s="506">
        <v>344.8</v>
      </c>
      <c r="D190" s="507">
        <v>344.06666666666666</v>
      </c>
      <c r="E190" s="507">
        <v>338.93333333333334</v>
      </c>
      <c r="F190" s="507">
        <v>333.06666666666666</v>
      </c>
      <c r="G190" s="507">
        <v>327.93333333333334</v>
      </c>
      <c r="H190" s="507">
        <v>349.93333333333334</v>
      </c>
      <c r="I190" s="507">
        <v>355.06666666666666</v>
      </c>
      <c r="J190" s="507">
        <v>360.93333333333334</v>
      </c>
      <c r="K190" s="506">
        <v>349.2</v>
      </c>
      <c r="L190" s="506">
        <v>338.2</v>
      </c>
      <c r="M190" s="506">
        <v>0.76587000000000005</v>
      </c>
    </row>
    <row r="191" spans="1:13">
      <c r="A191" s="254">
        <v>181</v>
      </c>
      <c r="B191" s="509" t="s">
        <v>743</v>
      </c>
      <c r="C191" s="506">
        <v>127.85</v>
      </c>
      <c r="D191" s="507">
        <v>128.88333333333335</v>
      </c>
      <c r="E191" s="507">
        <v>125.76666666666671</v>
      </c>
      <c r="F191" s="507">
        <v>123.68333333333335</v>
      </c>
      <c r="G191" s="507">
        <v>120.56666666666671</v>
      </c>
      <c r="H191" s="507">
        <v>130.9666666666667</v>
      </c>
      <c r="I191" s="507">
        <v>134.08333333333331</v>
      </c>
      <c r="J191" s="507">
        <v>136.16666666666671</v>
      </c>
      <c r="K191" s="506">
        <v>132</v>
      </c>
      <c r="L191" s="506">
        <v>126.8</v>
      </c>
      <c r="M191" s="506">
        <v>1.7093100000000001</v>
      </c>
    </row>
    <row r="192" spans="1:13">
      <c r="A192" s="254">
        <v>182</v>
      </c>
      <c r="B192" s="509" t="s">
        <v>773</v>
      </c>
      <c r="C192" s="506">
        <v>575.15</v>
      </c>
      <c r="D192" s="507">
        <v>573.76666666666665</v>
      </c>
      <c r="E192" s="507">
        <v>567.18333333333328</v>
      </c>
      <c r="F192" s="507">
        <v>559.21666666666658</v>
      </c>
      <c r="G192" s="507">
        <v>552.63333333333321</v>
      </c>
      <c r="H192" s="507">
        <v>581.73333333333335</v>
      </c>
      <c r="I192" s="507">
        <v>588.31666666666683</v>
      </c>
      <c r="J192" s="507">
        <v>596.28333333333342</v>
      </c>
      <c r="K192" s="506">
        <v>580.35</v>
      </c>
      <c r="L192" s="506">
        <v>565.79999999999995</v>
      </c>
      <c r="M192" s="506">
        <v>0.68008999999999997</v>
      </c>
    </row>
    <row r="193" spans="1:13">
      <c r="A193" s="254">
        <v>183</v>
      </c>
      <c r="B193" s="509" t="s">
        <v>372</v>
      </c>
      <c r="C193" s="506">
        <v>549.45000000000005</v>
      </c>
      <c r="D193" s="507">
        <v>545.15</v>
      </c>
      <c r="E193" s="507">
        <v>536.29999999999995</v>
      </c>
      <c r="F193" s="507">
        <v>523.15</v>
      </c>
      <c r="G193" s="507">
        <v>514.29999999999995</v>
      </c>
      <c r="H193" s="507">
        <v>558.29999999999995</v>
      </c>
      <c r="I193" s="507">
        <v>567.15000000000009</v>
      </c>
      <c r="J193" s="507">
        <v>580.29999999999995</v>
      </c>
      <c r="K193" s="506">
        <v>554</v>
      </c>
      <c r="L193" s="506">
        <v>532</v>
      </c>
      <c r="M193" s="506">
        <v>18.282499999999999</v>
      </c>
    </row>
    <row r="194" spans="1:13">
      <c r="A194" s="254">
        <v>184</v>
      </c>
      <c r="B194" s="509" t="s">
        <v>373</v>
      </c>
      <c r="C194" s="506">
        <v>55.25</v>
      </c>
      <c r="D194" s="507">
        <v>55.666666666666664</v>
      </c>
      <c r="E194" s="507">
        <v>54.68333333333333</v>
      </c>
      <c r="F194" s="507">
        <v>54.116666666666667</v>
      </c>
      <c r="G194" s="507">
        <v>53.133333333333333</v>
      </c>
      <c r="H194" s="507">
        <v>56.233333333333327</v>
      </c>
      <c r="I194" s="507">
        <v>57.216666666666661</v>
      </c>
      <c r="J194" s="507">
        <v>57.783333333333324</v>
      </c>
      <c r="K194" s="506">
        <v>56.65</v>
      </c>
      <c r="L194" s="506">
        <v>55.1</v>
      </c>
      <c r="M194" s="506">
        <v>7.5985500000000004</v>
      </c>
    </row>
    <row r="195" spans="1:13">
      <c r="A195" s="254">
        <v>185</v>
      </c>
      <c r="B195" s="509" t="s">
        <v>374</v>
      </c>
      <c r="C195" s="506">
        <v>300.2</v>
      </c>
      <c r="D195" s="507">
        <v>299.41666666666669</v>
      </c>
      <c r="E195" s="507">
        <v>293.58333333333337</v>
      </c>
      <c r="F195" s="507">
        <v>286.9666666666667</v>
      </c>
      <c r="G195" s="507">
        <v>281.13333333333338</v>
      </c>
      <c r="H195" s="507">
        <v>306.03333333333336</v>
      </c>
      <c r="I195" s="507">
        <v>311.86666666666673</v>
      </c>
      <c r="J195" s="507">
        <v>318.48333333333335</v>
      </c>
      <c r="K195" s="506">
        <v>305.25</v>
      </c>
      <c r="L195" s="506">
        <v>292.8</v>
      </c>
      <c r="M195" s="506">
        <v>6.4992299999999998</v>
      </c>
    </row>
    <row r="196" spans="1:13">
      <c r="A196" s="254">
        <v>186</v>
      </c>
      <c r="B196" s="509" t="s">
        <v>375</v>
      </c>
      <c r="C196" s="506">
        <v>97.05</v>
      </c>
      <c r="D196" s="507">
        <v>97.383333333333326</v>
      </c>
      <c r="E196" s="507">
        <v>95.816666666666649</v>
      </c>
      <c r="F196" s="507">
        <v>94.583333333333329</v>
      </c>
      <c r="G196" s="507">
        <v>93.016666666666652</v>
      </c>
      <c r="H196" s="507">
        <v>98.616666666666646</v>
      </c>
      <c r="I196" s="507">
        <v>100.18333333333331</v>
      </c>
      <c r="J196" s="507">
        <v>101.41666666666664</v>
      </c>
      <c r="K196" s="506">
        <v>98.95</v>
      </c>
      <c r="L196" s="506">
        <v>96.15</v>
      </c>
      <c r="M196" s="506">
        <v>3.49559</v>
      </c>
    </row>
    <row r="197" spans="1:13">
      <c r="A197" s="254">
        <v>187</v>
      </c>
      <c r="B197" s="509" t="s">
        <v>376</v>
      </c>
      <c r="C197" s="506">
        <v>81.3</v>
      </c>
      <c r="D197" s="507">
        <v>81.61666666666666</v>
      </c>
      <c r="E197" s="507">
        <v>80.683333333333323</v>
      </c>
      <c r="F197" s="507">
        <v>80.066666666666663</v>
      </c>
      <c r="G197" s="507">
        <v>79.133333333333326</v>
      </c>
      <c r="H197" s="507">
        <v>82.23333333333332</v>
      </c>
      <c r="I197" s="507">
        <v>83.166666666666657</v>
      </c>
      <c r="J197" s="507">
        <v>83.783333333333317</v>
      </c>
      <c r="K197" s="506">
        <v>82.55</v>
      </c>
      <c r="L197" s="506">
        <v>81</v>
      </c>
      <c r="M197" s="506">
        <v>11.282590000000001</v>
      </c>
    </row>
    <row r="198" spans="1:13">
      <c r="A198" s="254">
        <v>188</v>
      </c>
      <c r="B198" s="509" t="s">
        <v>246</v>
      </c>
      <c r="C198" s="506">
        <v>273.35000000000002</v>
      </c>
      <c r="D198" s="507">
        <v>270.78333333333336</v>
      </c>
      <c r="E198" s="507">
        <v>266.06666666666672</v>
      </c>
      <c r="F198" s="507">
        <v>258.78333333333336</v>
      </c>
      <c r="G198" s="507">
        <v>254.06666666666672</v>
      </c>
      <c r="H198" s="507">
        <v>278.06666666666672</v>
      </c>
      <c r="I198" s="507">
        <v>282.7833333333333</v>
      </c>
      <c r="J198" s="507">
        <v>290.06666666666672</v>
      </c>
      <c r="K198" s="506">
        <v>275.5</v>
      </c>
      <c r="L198" s="506">
        <v>263.5</v>
      </c>
      <c r="M198" s="506">
        <v>12.19666</v>
      </c>
    </row>
    <row r="199" spans="1:13">
      <c r="A199" s="254">
        <v>189</v>
      </c>
      <c r="B199" s="509" t="s">
        <v>377</v>
      </c>
      <c r="C199" s="506">
        <v>722.2</v>
      </c>
      <c r="D199" s="507">
        <v>725.4666666666667</v>
      </c>
      <c r="E199" s="507">
        <v>715.93333333333339</v>
      </c>
      <c r="F199" s="507">
        <v>709.66666666666674</v>
      </c>
      <c r="G199" s="507">
        <v>700.13333333333344</v>
      </c>
      <c r="H199" s="507">
        <v>731.73333333333335</v>
      </c>
      <c r="I199" s="507">
        <v>741.26666666666665</v>
      </c>
      <c r="J199" s="507">
        <v>747.5333333333333</v>
      </c>
      <c r="K199" s="506">
        <v>735</v>
      </c>
      <c r="L199" s="506">
        <v>719.2</v>
      </c>
      <c r="M199" s="506">
        <v>0.11020000000000001</v>
      </c>
    </row>
    <row r="200" spans="1:13">
      <c r="A200" s="254">
        <v>190</v>
      </c>
      <c r="B200" s="509" t="s">
        <v>247</v>
      </c>
      <c r="C200" s="506">
        <v>1464.05</v>
      </c>
      <c r="D200" s="507">
        <v>1462.2666666666667</v>
      </c>
      <c r="E200" s="507">
        <v>1439.7833333333333</v>
      </c>
      <c r="F200" s="507">
        <v>1415.5166666666667</v>
      </c>
      <c r="G200" s="507">
        <v>1393.0333333333333</v>
      </c>
      <c r="H200" s="507">
        <v>1486.5333333333333</v>
      </c>
      <c r="I200" s="507">
        <v>1509.0166666666664</v>
      </c>
      <c r="J200" s="507">
        <v>1533.2833333333333</v>
      </c>
      <c r="K200" s="506">
        <v>1484.75</v>
      </c>
      <c r="L200" s="506">
        <v>1438</v>
      </c>
      <c r="M200" s="506">
        <v>3.7426900000000001</v>
      </c>
    </row>
    <row r="201" spans="1:13">
      <c r="A201" s="254">
        <v>191</v>
      </c>
      <c r="B201" s="509" t="s">
        <v>107</v>
      </c>
      <c r="C201" s="506">
        <v>982.65</v>
      </c>
      <c r="D201" s="507">
        <v>987.1</v>
      </c>
      <c r="E201" s="507">
        <v>974.2</v>
      </c>
      <c r="F201" s="507">
        <v>965.75</v>
      </c>
      <c r="G201" s="507">
        <v>952.85</v>
      </c>
      <c r="H201" s="507">
        <v>995.55000000000007</v>
      </c>
      <c r="I201" s="507">
        <v>1008.4499999999999</v>
      </c>
      <c r="J201" s="507">
        <v>1016.9000000000001</v>
      </c>
      <c r="K201" s="506">
        <v>1000</v>
      </c>
      <c r="L201" s="506">
        <v>978.65</v>
      </c>
      <c r="M201" s="506">
        <v>44.4514</v>
      </c>
    </row>
    <row r="202" spans="1:13">
      <c r="A202" s="254">
        <v>192</v>
      </c>
      <c r="B202" s="509" t="s">
        <v>248</v>
      </c>
      <c r="C202" s="506">
        <v>2919</v>
      </c>
      <c r="D202" s="507">
        <v>2922.6666666666665</v>
      </c>
      <c r="E202" s="507">
        <v>2871.333333333333</v>
      </c>
      <c r="F202" s="507">
        <v>2823.6666666666665</v>
      </c>
      <c r="G202" s="507">
        <v>2772.333333333333</v>
      </c>
      <c r="H202" s="507">
        <v>2970.333333333333</v>
      </c>
      <c r="I202" s="507">
        <v>3021.6666666666661</v>
      </c>
      <c r="J202" s="507">
        <v>3069.333333333333</v>
      </c>
      <c r="K202" s="506">
        <v>2974</v>
      </c>
      <c r="L202" s="506">
        <v>2875</v>
      </c>
      <c r="M202" s="506">
        <v>2.5108000000000001</v>
      </c>
    </row>
    <row r="203" spans="1:13">
      <c r="A203" s="254">
        <v>193</v>
      </c>
      <c r="B203" s="509" t="s">
        <v>109</v>
      </c>
      <c r="C203" s="506">
        <v>1493.65</v>
      </c>
      <c r="D203" s="507">
        <v>1509.8833333333332</v>
      </c>
      <c r="E203" s="507">
        <v>1471.7666666666664</v>
      </c>
      <c r="F203" s="507">
        <v>1449.8833333333332</v>
      </c>
      <c r="G203" s="507">
        <v>1411.7666666666664</v>
      </c>
      <c r="H203" s="507">
        <v>1531.7666666666664</v>
      </c>
      <c r="I203" s="507">
        <v>1569.8833333333332</v>
      </c>
      <c r="J203" s="507">
        <v>1591.7666666666664</v>
      </c>
      <c r="K203" s="506">
        <v>1548</v>
      </c>
      <c r="L203" s="506">
        <v>1488</v>
      </c>
      <c r="M203" s="506">
        <v>153.87253000000001</v>
      </c>
    </row>
    <row r="204" spans="1:13">
      <c r="A204" s="254">
        <v>194</v>
      </c>
      <c r="B204" s="509" t="s">
        <v>249</v>
      </c>
      <c r="C204" s="506">
        <v>696.2</v>
      </c>
      <c r="D204" s="507">
        <v>691.66666666666663</v>
      </c>
      <c r="E204" s="507">
        <v>685.5333333333333</v>
      </c>
      <c r="F204" s="507">
        <v>674.86666666666667</v>
      </c>
      <c r="G204" s="507">
        <v>668.73333333333335</v>
      </c>
      <c r="H204" s="507">
        <v>702.33333333333326</v>
      </c>
      <c r="I204" s="507">
        <v>708.4666666666667</v>
      </c>
      <c r="J204" s="507">
        <v>719.13333333333321</v>
      </c>
      <c r="K204" s="506">
        <v>697.8</v>
      </c>
      <c r="L204" s="506">
        <v>681</v>
      </c>
      <c r="M204" s="506">
        <v>23.684239999999999</v>
      </c>
    </row>
    <row r="205" spans="1:13">
      <c r="A205" s="254">
        <v>195</v>
      </c>
      <c r="B205" s="509" t="s">
        <v>382</v>
      </c>
      <c r="C205" s="506">
        <v>25.15</v>
      </c>
      <c r="D205" s="507">
        <v>25.366666666666664</v>
      </c>
      <c r="E205" s="507">
        <v>24.883333333333326</v>
      </c>
      <c r="F205" s="507">
        <v>24.616666666666664</v>
      </c>
      <c r="G205" s="507">
        <v>24.133333333333326</v>
      </c>
      <c r="H205" s="507">
        <v>25.633333333333326</v>
      </c>
      <c r="I205" s="507">
        <v>26.116666666666667</v>
      </c>
      <c r="J205" s="507">
        <v>26.383333333333326</v>
      </c>
      <c r="K205" s="506">
        <v>25.85</v>
      </c>
      <c r="L205" s="506">
        <v>25.1</v>
      </c>
      <c r="M205" s="506">
        <v>32.344630000000002</v>
      </c>
    </row>
    <row r="206" spans="1:13">
      <c r="A206" s="254">
        <v>196</v>
      </c>
      <c r="B206" s="509" t="s">
        <v>378</v>
      </c>
      <c r="C206" s="506">
        <v>25.7</v>
      </c>
      <c r="D206" s="507">
        <v>25.599999999999998</v>
      </c>
      <c r="E206" s="507">
        <v>24.999999999999996</v>
      </c>
      <c r="F206" s="507">
        <v>24.299999999999997</v>
      </c>
      <c r="G206" s="507">
        <v>23.699999999999996</v>
      </c>
      <c r="H206" s="507">
        <v>26.299999999999997</v>
      </c>
      <c r="I206" s="507">
        <v>26.9</v>
      </c>
      <c r="J206" s="507">
        <v>27.599999999999998</v>
      </c>
      <c r="K206" s="506">
        <v>26.2</v>
      </c>
      <c r="L206" s="506">
        <v>24.9</v>
      </c>
      <c r="M206" s="506">
        <v>20.38165</v>
      </c>
    </row>
    <row r="207" spans="1:13">
      <c r="A207" s="254">
        <v>197</v>
      </c>
      <c r="B207" s="509" t="s">
        <v>379</v>
      </c>
      <c r="C207" s="506">
        <v>724.85</v>
      </c>
      <c r="D207" s="507">
        <v>724.2833333333333</v>
      </c>
      <c r="E207" s="507">
        <v>716.56666666666661</v>
      </c>
      <c r="F207" s="507">
        <v>708.2833333333333</v>
      </c>
      <c r="G207" s="507">
        <v>700.56666666666661</v>
      </c>
      <c r="H207" s="507">
        <v>732.56666666666661</v>
      </c>
      <c r="I207" s="507">
        <v>740.2833333333333</v>
      </c>
      <c r="J207" s="507">
        <v>748.56666666666661</v>
      </c>
      <c r="K207" s="506">
        <v>732</v>
      </c>
      <c r="L207" s="506">
        <v>716</v>
      </c>
      <c r="M207" s="506">
        <v>0.1565</v>
      </c>
    </row>
    <row r="208" spans="1:13">
      <c r="A208" s="254">
        <v>198</v>
      </c>
      <c r="B208" s="509" t="s">
        <v>105</v>
      </c>
      <c r="C208" s="506">
        <v>1050.4000000000001</v>
      </c>
      <c r="D208" s="507">
        <v>1056.05</v>
      </c>
      <c r="E208" s="507">
        <v>1042.5999999999999</v>
      </c>
      <c r="F208" s="507">
        <v>1034.8</v>
      </c>
      <c r="G208" s="507">
        <v>1021.3499999999999</v>
      </c>
      <c r="H208" s="507">
        <v>1063.8499999999999</v>
      </c>
      <c r="I208" s="507">
        <v>1077.3000000000002</v>
      </c>
      <c r="J208" s="507">
        <v>1085.0999999999999</v>
      </c>
      <c r="K208" s="506">
        <v>1069.5</v>
      </c>
      <c r="L208" s="506">
        <v>1048.25</v>
      </c>
      <c r="M208" s="506">
        <v>9.5007000000000001</v>
      </c>
    </row>
    <row r="209" spans="1:13">
      <c r="A209" s="254">
        <v>199</v>
      </c>
      <c r="B209" s="509" t="s">
        <v>380</v>
      </c>
      <c r="C209" s="506">
        <v>233.6</v>
      </c>
      <c r="D209" s="507">
        <v>232.41666666666666</v>
      </c>
      <c r="E209" s="507">
        <v>229.83333333333331</v>
      </c>
      <c r="F209" s="507">
        <v>226.06666666666666</v>
      </c>
      <c r="G209" s="507">
        <v>223.48333333333332</v>
      </c>
      <c r="H209" s="507">
        <v>236.18333333333331</v>
      </c>
      <c r="I209" s="507">
        <v>238.76666666666662</v>
      </c>
      <c r="J209" s="507">
        <v>242.5333333333333</v>
      </c>
      <c r="K209" s="506">
        <v>235</v>
      </c>
      <c r="L209" s="506">
        <v>228.65</v>
      </c>
      <c r="M209" s="506">
        <v>2.7282199999999999</v>
      </c>
    </row>
    <row r="210" spans="1:13">
      <c r="A210" s="254">
        <v>200</v>
      </c>
      <c r="B210" s="509" t="s">
        <v>381</v>
      </c>
      <c r="C210" s="506">
        <v>294.3</v>
      </c>
      <c r="D210" s="507">
        <v>296.2166666666667</v>
      </c>
      <c r="E210" s="507">
        <v>288.03333333333342</v>
      </c>
      <c r="F210" s="507">
        <v>281.76666666666671</v>
      </c>
      <c r="G210" s="507">
        <v>273.58333333333343</v>
      </c>
      <c r="H210" s="507">
        <v>302.48333333333341</v>
      </c>
      <c r="I210" s="507">
        <v>310.66666666666669</v>
      </c>
      <c r="J210" s="507">
        <v>316.93333333333339</v>
      </c>
      <c r="K210" s="506">
        <v>304.39999999999998</v>
      </c>
      <c r="L210" s="506">
        <v>289.95</v>
      </c>
      <c r="M210" s="506">
        <v>1.95275</v>
      </c>
    </row>
    <row r="211" spans="1:13">
      <c r="A211" s="254">
        <v>201</v>
      </c>
      <c r="B211" s="509" t="s">
        <v>110</v>
      </c>
      <c r="C211" s="506">
        <v>2913.6</v>
      </c>
      <c r="D211" s="507">
        <v>2925.8666666666668</v>
      </c>
      <c r="E211" s="507">
        <v>2889.7333333333336</v>
      </c>
      <c r="F211" s="507">
        <v>2865.8666666666668</v>
      </c>
      <c r="G211" s="507">
        <v>2829.7333333333336</v>
      </c>
      <c r="H211" s="507">
        <v>2949.7333333333336</v>
      </c>
      <c r="I211" s="507">
        <v>2985.8666666666668</v>
      </c>
      <c r="J211" s="507">
        <v>3009.7333333333336</v>
      </c>
      <c r="K211" s="506">
        <v>2962</v>
      </c>
      <c r="L211" s="506">
        <v>2902</v>
      </c>
      <c r="M211" s="506">
        <v>12.12659</v>
      </c>
    </row>
    <row r="212" spans="1:13">
      <c r="A212" s="254">
        <v>202</v>
      </c>
      <c r="B212" s="509" t="s">
        <v>383</v>
      </c>
      <c r="C212" s="506">
        <v>41.65</v>
      </c>
      <c r="D212" s="507">
        <v>41.9</v>
      </c>
      <c r="E212" s="507">
        <v>41</v>
      </c>
      <c r="F212" s="507">
        <v>40.35</v>
      </c>
      <c r="G212" s="507">
        <v>39.450000000000003</v>
      </c>
      <c r="H212" s="507">
        <v>42.55</v>
      </c>
      <c r="I212" s="507">
        <v>43.449999999999989</v>
      </c>
      <c r="J212" s="507">
        <v>44.099999999999994</v>
      </c>
      <c r="K212" s="506">
        <v>42.8</v>
      </c>
      <c r="L212" s="506">
        <v>41.25</v>
      </c>
      <c r="M212" s="506">
        <v>30.857949999999999</v>
      </c>
    </row>
    <row r="213" spans="1:13">
      <c r="A213" s="254">
        <v>203</v>
      </c>
      <c r="B213" s="509" t="s">
        <v>112</v>
      </c>
      <c r="C213" s="506">
        <v>326.85000000000002</v>
      </c>
      <c r="D213" s="507">
        <v>327.91666666666669</v>
      </c>
      <c r="E213" s="507">
        <v>319.83333333333337</v>
      </c>
      <c r="F213" s="507">
        <v>312.81666666666666</v>
      </c>
      <c r="G213" s="507">
        <v>304.73333333333335</v>
      </c>
      <c r="H213" s="507">
        <v>334.93333333333339</v>
      </c>
      <c r="I213" s="507">
        <v>343.01666666666677</v>
      </c>
      <c r="J213" s="507">
        <v>350.03333333333342</v>
      </c>
      <c r="K213" s="506">
        <v>336</v>
      </c>
      <c r="L213" s="506">
        <v>320.89999999999998</v>
      </c>
      <c r="M213" s="506">
        <v>103.87652</v>
      </c>
    </row>
    <row r="214" spans="1:13">
      <c r="A214" s="254">
        <v>204</v>
      </c>
      <c r="B214" s="509" t="s">
        <v>384</v>
      </c>
      <c r="C214" s="506">
        <v>994.95</v>
      </c>
      <c r="D214" s="507">
        <v>995.06666666666661</v>
      </c>
      <c r="E214" s="507">
        <v>985.13333333333321</v>
      </c>
      <c r="F214" s="507">
        <v>975.31666666666661</v>
      </c>
      <c r="G214" s="507">
        <v>965.38333333333321</v>
      </c>
      <c r="H214" s="507">
        <v>1004.8833333333332</v>
      </c>
      <c r="I214" s="507">
        <v>1014.8166666666666</v>
      </c>
      <c r="J214" s="507">
        <v>1024.6333333333332</v>
      </c>
      <c r="K214" s="506">
        <v>1005</v>
      </c>
      <c r="L214" s="506">
        <v>985.25</v>
      </c>
      <c r="M214" s="506">
        <v>1.44991</v>
      </c>
    </row>
    <row r="215" spans="1:13">
      <c r="A215" s="254">
        <v>205</v>
      </c>
      <c r="B215" s="509" t="s">
        <v>385</v>
      </c>
      <c r="C215" s="506">
        <v>119.6</v>
      </c>
      <c r="D215" s="507">
        <v>121.03333333333335</v>
      </c>
      <c r="E215" s="507">
        <v>117.36666666666669</v>
      </c>
      <c r="F215" s="507">
        <v>115.13333333333334</v>
      </c>
      <c r="G215" s="507">
        <v>111.46666666666668</v>
      </c>
      <c r="H215" s="507">
        <v>123.26666666666669</v>
      </c>
      <c r="I215" s="507">
        <v>126.93333333333335</v>
      </c>
      <c r="J215" s="507">
        <v>129.16666666666669</v>
      </c>
      <c r="K215" s="506">
        <v>124.7</v>
      </c>
      <c r="L215" s="506">
        <v>118.8</v>
      </c>
      <c r="M215" s="506">
        <v>15.50522</v>
      </c>
    </row>
    <row r="216" spans="1:13">
      <c r="A216" s="254">
        <v>206</v>
      </c>
      <c r="B216" s="509" t="s">
        <v>113</v>
      </c>
      <c r="C216" s="506">
        <v>234.5</v>
      </c>
      <c r="D216" s="507">
        <v>233.05000000000004</v>
      </c>
      <c r="E216" s="507">
        <v>230.00000000000009</v>
      </c>
      <c r="F216" s="507">
        <v>225.50000000000006</v>
      </c>
      <c r="G216" s="507">
        <v>222.4500000000001</v>
      </c>
      <c r="H216" s="507">
        <v>237.55000000000007</v>
      </c>
      <c r="I216" s="507">
        <v>240.60000000000002</v>
      </c>
      <c r="J216" s="507">
        <v>245.10000000000005</v>
      </c>
      <c r="K216" s="506">
        <v>236.1</v>
      </c>
      <c r="L216" s="506">
        <v>228.55</v>
      </c>
      <c r="M216" s="506">
        <v>82.793520000000001</v>
      </c>
    </row>
    <row r="217" spans="1:13">
      <c r="A217" s="254">
        <v>207</v>
      </c>
      <c r="B217" s="509" t="s">
        <v>114</v>
      </c>
      <c r="C217" s="506">
        <v>2431.5</v>
      </c>
      <c r="D217" s="507">
        <v>2417.25</v>
      </c>
      <c r="E217" s="507">
        <v>2395.9</v>
      </c>
      <c r="F217" s="507">
        <v>2360.3000000000002</v>
      </c>
      <c r="G217" s="507">
        <v>2338.9500000000003</v>
      </c>
      <c r="H217" s="507">
        <v>2452.85</v>
      </c>
      <c r="I217" s="507">
        <v>2474.2000000000003</v>
      </c>
      <c r="J217" s="507">
        <v>2509.7999999999997</v>
      </c>
      <c r="K217" s="506">
        <v>2438.6</v>
      </c>
      <c r="L217" s="506">
        <v>2381.65</v>
      </c>
      <c r="M217" s="506">
        <v>27.097560000000001</v>
      </c>
    </row>
    <row r="218" spans="1:13">
      <c r="A218" s="254">
        <v>208</v>
      </c>
      <c r="B218" s="509" t="s">
        <v>250</v>
      </c>
      <c r="C218" s="506">
        <v>272.89999999999998</v>
      </c>
      <c r="D218" s="507">
        <v>270.7833333333333</v>
      </c>
      <c r="E218" s="507">
        <v>266.56666666666661</v>
      </c>
      <c r="F218" s="507">
        <v>260.23333333333329</v>
      </c>
      <c r="G218" s="507">
        <v>256.01666666666659</v>
      </c>
      <c r="H218" s="507">
        <v>277.11666666666662</v>
      </c>
      <c r="I218" s="507">
        <v>281.33333333333331</v>
      </c>
      <c r="J218" s="507">
        <v>287.66666666666663</v>
      </c>
      <c r="K218" s="506">
        <v>275</v>
      </c>
      <c r="L218" s="506">
        <v>264.45</v>
      </c>
      <c r="M218" s="506">
        <v>17.83503</v>
      </c>
    </row>
    <row r="219" spans="1:13">
      <c r="A219" s="254">
        <v>209</v>
      </c>
      <c r="B219" s="509" t="s">
        <v>386</v>
      </c>
      <c r="C219" s="506">
        <v>47479.85</v>
      </c>
      <c r="D219" s="507">
        <v>47057.116666666661</v>
      </c>
      <c r="E219" s="507">
        <v>46339.18333333332</v>
      </c>
      <c r="F219" s="507">
        <v>45198.516666666656</v>
      </c>
      <c r="G219" s="507">
        <v>44480.583333333314</v>
      </c>
      <c r="H219" s="507">
        <v>48197.783333333326</v>
      </c>
      <c r="I219" s="507">
        <v>48915.71666666666</v>
      </c>
      <c r="J219" s="507">
        <v>50056.383333333331</v>
      </c>
      <c r="K219" s="506">
        <v>47775.05</v>
      </c>
      <c r="L219" s="506">
        <v>45916.45</v>
      </c>
      <c r="M219" s="506">
        <v>0.12136</v>
      </c>
    </row>
    <row r="220" spans="1:13">
      <c r="A220" s="254">
        <v>210</v>
      </c>
      <c r="B220" s="509" t="s">
        <v>251</v>
      </c>
      <c r="C220" s="506">
        <v>43.85</v>
      </c>
      <c r="D220" s="507">
        <v>44.016666666666673</v>
      </c>
      <c r="E220" s="507">
        <v>43.333333333333343</v>
      </c>
      <c r="F220" s="507">
        <v>42.81666666666667</v>
      </c>
      <c r="G220" s="507">
        <v>42.13333333333334</v>
      </c>
      <c r="H220" s="507">
        <v>44.533333333333346</v>
      </c>
      <c r="I220" s="507">
        <v>45.216666666666669</v>
      </c>
      <c r="J220" s="507">
        <v>45.733333333333348</v>
      </c>
      <c r="K220" s="506">
        <v>44.7</v>
      </c>
      <c r="L220" s="506">
        <v>43.5</v>
      </c>
      <c r="M220" s="506">
        <v>11.6866</v>
      </c>
    </row>
    <row r="221" spans="1:13">
      <c r="A221" s="254">
        <v>211</v>
      </c>
      <c r="B221" s="509" t="s">
        <v>108</v>
      </c>
      <c r="C221" s="506">
        <v>2498.1</v>
      </c>
      <c r="D221" s="507">
        <v>2529.2333333333331</v>
      </c>
      <c r="E221" s="507">
        <v>2458.8666666666663</v>
      </c>
      <c r="F221" s="507">
        <v>2419.6333333333332</v>
      </c>
      <c r="G221" s="507">
        <v>2349.2666666666664</v>
      </c>
      <c r="H221" s="507">
        <v>2568.4666666666662</v>
      </c>
      <c r="I221" s="507">
        <v>2638.833333333333</v>
      </c>
      <c r="J221" s="507">
        <v>2678.0666666666662</v>
      </c>
      <c r="K221" s="506">
        <v>2599.6</v>
      </c>
      <c r="L221" s="506">
        <v>2490</v>
      </c>
      <c r="M221" s="506">
        <v>54.926189999999998</v>
      </c>
    </row>
    <row r="222" spans="1:13">
      <c r="A222" s="254">
        <v>212</v>
      </c>
      <c r="B222" s="509" t="s">
        <v>836</v>
      </c>
      <c r="C222" s="506">
        <v>279.89999999999998</v>
      </c>
      <c r="D222" s="507">
        <v>278.98333333333335</v>
      </c>
      <c r="E222" s="507">
        <v>270.91666666666669</v>
      </c>
      <c r="F222" s="507">
        <v>261.93333333333334</v>
      </c>
      <c r="G222" s="507">
        <v>253.86666666666667</v>
      </c>
      <c r="H222" s="507">
        <v>287.9666666666667</v>
      </c>
      <c r="I222" s="507">
        <v>296.0333333333333</v>
      </c>
      <c r="J222" s="507">
        <v>305.01666666666671</v>
      </c>
      <c r="K222" s="506">
        <v>287.05</v>
      </c>
      <c r="L222" s="506">
        <v>270</v>
      </c>
      <c r="M222" s="506">
        <v>0.69308000000000003</v>
      </c>
    </row>
    <row r="223" spans="1:13">
      <c r="A223" s="254">
        <v>213</v>
      </c>
      <c r="B223" s="509" t="s">
        <v>116</v>
      </c>
      <c r="C223" s="506">
        <v>582.1</v>
      </c>
      <c r="D223" s="507">
        <v>583.58333333333337</v>
      </c>
      <c r="E223" s="507">
        <v>577.51666666666677</v>
      </c>
      <c r="F223" s="507">
        <v>572.93333333333339</v>
      </c>
      <c r="G223" s="507">
        <v>566.86666666666679</v>
      </c>
      <c r="H223" s="507">
        <v>588.16666666666674</v>
      </c>
      <c r="I223" s="507">
        <v>594.23333333333335</v>
      </c>
      <c r="J223" s="507">
        <v>598.81666666666672</v>
      </c>
      <c r="K223" s="506">
        <v>589.65</v>
      </c>
      <c r="L223" s="506">
        <v>579</v>
      </c>
      <c r="M223" s="506">
        <v>201.19972000000001</v>
      </c>
    </row>
    <row r="224" spans="1:13">
      <c r="A224" s="254">
        <v>214</v>
      </c>
      <c r="B224" s="509" t="s">
        <v>252</v>
      </c>
      <c r="C224" s="506">
        <v>1433.2</v>
      </c>
      <c r="D224" s="507">
        <v>1433.3833333333334</v>
      </c>
      <c r="E224" s="507">
        <v>1418.8666666666668</v>
      </c>
      <c r="F224" s="507">
        <v>1404.5333333333333</v>
      </c>
      <c r="G224" s="507">
        <v>1390.0166666666667</v>
      </c>
      <c r="H224" s="507">
        <v>1447.7166666666669</v>
      </c>
      <c r="I224" s="507">
        <v>1462.2333333333338</v>
      </c>
      <c r="J224" s="507">
        <v>1476.5666666666671</v>
      </c>
      <c r="K224" s="506">
        <v>1447.9</v>
      </c>
      <c r="L224" s="506">
        <v>1419.05</v>
      </c>
      <c r="M224" s="506">
        <v>3.4662199999999999</v>
      </c>
    </row>
    <row r="225" spans="1:13">
      <c r="A225" s="254">
        <v>215</v>
      </c>
      <c r="B225" s="509" t="s">
        <v>117</v>
      </c>
      <c r="C225" s="506">
        <v>445.6</v>
      </c>
      <c r="D225" s="507">
        <v>442</v>
      </c>
      <c r="E225" s="507">
        <v>435.35</v>
      </c>
      <c r="F225" s="507">
        <v>425.1</v>
      </c>
      <c r="G225" s="507">
        <v>418.45000000000005</v>
      </c>
      <c r="H225" s="507">
        <v>452.25</v>
      </c>
      <c r="I225" s="507">
        <v>458.9</v>
      </c>
      <c r="J225" s="507">
        <v>469.15</v>
      </c>
      <c r="K225" s="506">
        <v>448.65</v>
      </c>
      <c r="L225" s="506">
        <v>431.75</v>
      </c>
      <c r="M225" s="506">
        <v>33.482930000000003</v>
      </c>
    </row>
    <row r="226" spans="1:13">
      <c r="A226" s="254">
        <v>216</v>
      </c>
      <c r="B226" s="509" t="s">
        <v>387</v>
      </c>
      <c r="C226" s="506">
        <v>382.8</v>
      </c>
      <c r="D226" s="507">
        <v>383.88333333333338</v>
      </c>
      <c r="E226" s="507">
        <v>375.81666666666678</v>
      </c>
      <c r="F226" s="507">
        <v>368.83333333333337</v>
      </c>
      <c r="G226" s="507">
        <v>360.76666666666677</v>
      </c>
      <c r="H226" s="507">
        <v>390.86666666666679</v>
      </c>
      <c r="I226" s="507">
        <v>398.93333333333339</v>
      </c>
      <c r="J226" s="507">
        <v>405.9166666666668</v>
      </c>
      <c r="K226" s="506">
        <v>391.95</v>
      </c>
      <c r="L226" s="506">
        <v>376.9</v>
      </c>
      <c r="M226" s="506">
        <v>8.6152300000000004</v>
      </c>
    </row>
    <row r="227" spans="1:13">
      <c r="A227" s="254">
        <v>217</v>
      </c>
      <c r="B227" s="509" t="s">
        <v>388</v>
      </c>
      <c r="C227" s="506">
        <v>3270</v>
      </c>
      <c r="D227" s="507">
        <v>3308.7833333333333</v>
      </c>
      <c r="E227" s="507">
        <v>3197.5666666666666</v>
      </c>
      <c r="F227" s="507">
        <v>3125.1333333333332</v>
      </c>
      <c r="G227" s="507">
        <v>3013.9166666666665</v>
      </c>
      <c r="H227" s="507">
        <v>3381.2166666666667</v>
      </c>
      <c r="I227" s="507">
        <v>3492.4333333333329</v>
      </c>
      <c r="J227" s="507">
        <v>3564.8666666666668</v>
      </c>
      <c r="K227" s="506">
        <v>3420</v>
      </c>
      <c r="L227" s="506">
        <v>3236.35</v>
      </c>
      <c r="M227" s="506">
        <v>0.15859999999999999</v>
      </c>
    </row>
    <row r="228" spans="1:13">
      <c r="A228" s="254">
        <v>218</v>
      </c>
      <c r="B228" s="509" t="s">
        <v>253</v>
      </c>
      <c r="C228" s="506">
        <v>38.549999999999997</v>
      </c>
      <c r="D228" s="507">
        <v>38.699999999999996</v>
      </c>
      <c r="E228" s="507">
        <v>38.149999999999991</v>
      </c>
      <c r="F228" s="507">
        <v>37.749999999999993</v>
      </c>
      <c r="G228" s="507">
        <v>37.199999999999989</v>
      </c>
      <c r="H228" s="507">
        <v>39.099999999999994</v>
      </c>
      <c r="I228" s="507">
        <v>39.649999999999991</v>
      </c>
      <c r="J228" s="507">
        <v>40.049999999999997</v>
      </c>
      <c r="K228" s="506">
        <v>39.25</v>
      </c>
      <c r="L228" s="506">
        <v>38.299999999999997</v>
      </c>
      <c r="M228" s="506">
        <v>135.00688</v>
      </c>
    </row>
    <row r="229" spans="1:13">
      <c r="A229" s="254">
        <v>219</v>
      </c>
      <c r="B229" s="509" t="s">
        <v>119</v>
      </c>
      <c r="C229" s="506">
        <v>55.7</v>
      </c>
      <c r="D229" s="507">
        <v>56.866666666666674</v>
      </c>
      <c r="E229" s="507">
        <v>54.133333333333347</v>
      </c>
      <c r="F229" s="507">
        <v>52.56666666666667</v>
      </c>
      <c r="G229" s="507">
        <v>49.833333333333343</v>
      </c>
      <c r="H229" s="507">
        <v>58.433333333333351</v>
      </c>
      <c r="I229" s="507">
        <v>61.166666666666671</v>
      </c>
      <c r="J229" s="507">
        <v>62.733333333333356</v>
      </c>
      <c r="K229" s="506">
        <v>59.6</v>
      </c>
      <c r="L229" s="506">
        <v>55.3</v>
      </c>
      <c r="M229" s="506">
        <v>687.07872999999995</v>
      </c>
    </row>
    <row r="230" spans="1:13">
      <c r="A230" s="254">
        <v>220</v>
      </c>
      <c r="B230" s="509" t="s">
        <v>389</v>
      </c>
      <c r="C230" s="506">
        <v>47.35</v>
      </c>
      <c r="D230" s="507">
        <v>47.316666666666663</v>
      </c>
      <c r="E230" s="507">
        <v>46.133333333333326</v>
      </c>
      <c r="F230" s="507">
        <v>44.916666666666664</v>
      </c>
      <c r="G230" s="507">
        <v>43.733333333333327</v>
      </c>
      <c r="H230" s="507">
        <v>48.533333333333324</v>
      </c>
      <c r="I230" s="507">
        <v>49.716666666666661</v>
      </c>
      <c r="J230" s="507">
        <v>50.933333333333323</v>
      </c>
      <c r="K230" s="506">
        <v>48.5</v>
      </c>
      <c r="L230" s="506">
        <v>46.1</v>
      </c>
      <c r="M230" s="506">
        <v>44.335129999999999</v>
      </c>
    </row>
    <row r="231" spans="1:13">
      <c r="A231" s="254">
        <v>221</v>
      </c>
      <c r="B231" s="509" t="s">
        <v>390</v>
      </c>
      <c r="C231" s="506">
        <v>1111.55</v>
      </c>
      <c r="D231" s="507">
        <v>1125.4833333333333</v>
      </c>
      <c r="E231" s="507">
        <v>1091.1666666666667</v>
      </c>
      <c r="F231" s="507">
        <v>1070.7833333333333</v>
      </c>
      <c r="G231" s="507">
        <v>1036.4666666666667</v>
      </c>
      <c r="H231" s="507">
        <v>1145.8666666666668</v>
      </c>
      <c r="I231" s="507">
        <v>1180.1833333333334</v>
      </c>
      <c r="J231" s="507">
        <v>1200.5666666666668</v>
      </c>
      <c r="K231" s="506">
        <v>1159.8</v>
      </c>
      <c r="L231" s="506">
        <v>1105.0999999999999</v>
      </c>
      <c r="M231" s="506">
        <v>0.54088000000000003</v>
      </c>
    </row>
    <row r="232" spans="1:13">
      <c r="A232" s="254">
        <v>222</v>
      </c>
      <c r="B232" s="509" t="s">
        <v>391</v>
      </c>
      <c r="C232" s="506">
        <v>281.85000000000002</v>
      </c>
      <c r="D232" s="507">
        <v>277.91666666666669</v>
      </c>
      <c r="E232" s="507">
        <v>272.98333333333335</v>
      </c>
      <c r="F232" s="507">
        <v>264.11666666666667</v>
      </c>
      <c r="G232" s="507">
        <v>259.18333333333334</v>
      </c>
      <c r="H232" s="507">
        <v>286.78333333333336</v>
      </c>
      <c r="I232" s="507">
        <v>291.71666666666664</v>
      </c>
      <c r="J232" s="507">
        <v>300.58333333333337</v>
      </c>
      <c r="K232" s="506">
        <v>282.85000000000002</v>
      </c>
      <c r="L232" s="506">
        <v>269.05</v>
      </c>
      <c r="M232" s="506">
        <v>2.74932</v>
      </c>
    </row>
    <row r="233" spans="1:13">
      <c r="A233" s="254">
        <v>223</v>
      </c>
      <c r="B233" s="509" t="s">
        <v>746</v>
      </c>
      <c r="C233" s="506">
        <v>1239.4000000000001</v>
      </c>
      <c r="D233" s="507">
        <v>1235.7500000000002</v>
      </c>
      <c r="E233" s="507">
        <v>1211.5500000000004</v>
      </c>
      <c r="F233" s="507">
        <v>1183.7000000000003</v>
      </c>
      <c r="G233" s="507">
        <v>1159.5000000000005</v>
      </c>
      <c r="H233" s="507">
        <v>1263.6000000000004</v>
      </c>
      <c r="I233" s="507">
        <v>1287.8000000000002</v>
      </c>
      <c r="J233" s="507">
        <v>1315.6500000000003</v>
      </c>
      <c r="K233" s="506">
        <v>1259.95</v>
      </c>
      <c r="L233" s="506">
        <v>1207.9000000000001</v>
      </c>
      <c r="M233" s="506">
        <v>0.14729999999999999</v>
      </c>
    </row>
    <row r="234" spans="1:13">
      <c r="A234" s="254">
        <v>224</v>
      </c>
      <c r="B234" s="509" t="s">
        <v>750</v>
      </c>
      <c r="C234" s="506">
        <v>550.85</v>
      </c>
      <c r="D234" s="507">
        <v>556.5</v>
      </c>
      <c r="E234" s="507">
        <v>542.45000000000005</v>
      </c>
      <c r="F234" s="507">
        <v>534.05000000000007</v>
      </c>
      <c r="G234" s="507">
        <v>520.00000000000011</v>
      </c>
      <c r="H234" s="507">
        <v>564.9</v>
      </c>
      <c r="I234" s="507">
        <v>578.94999999999993</v>
      </c>
      <c r="J234" s="507">
        <v>587.34999999999991</v>
      </c>
      <c r="K234" s="506">
        <v>570.54999999999995</v>
      </c>
      <c r="L234" s="506">
        <v>548.1</v>
      </c>
      <c r="M234" s="506">
        <v>6.7713799999999997</v>
      </c>
    </row>
    <row r="235" spans="1:13">
      <c r="A235" s="254">
        <v>225</v>
      </c>
      <c r="B235" s="509" t="s">
        <v>392</v>
      </c>
      <c r="C235" s="506">
        <v>108.6</v>
      </c>
      <c r="D235" s="507">
        <v>109.34999999999998</v>
      </c>
      <c r="E235" s="507">
        <v>106.59999999999997</v>
      </c>
      <c r="F235" s="507">
        <v>104.59999999999998</v>
      </c>
      <c r="G235" s="507">
        <v>101.84999999999997</v>
      </c>
      <c r="H235" s="507">
        <v>111.34999999999997</v>
      </c>
      <c r="I235" s="507">
        <v>114.1</v>
      </c>
      <c r="J235" s="507">
        <v>116.09999999999997</v>
      </c>
      <c r="K235" s="506">
        <v>112.1</v>
      </c>
      <c r="L235" s="506">
        <v>107.35</v>
      </c>
      <c r="M235" s="506">
        <v>75.89725</v>
      </c>
    </row>
    <row r="236" spans="1:13">
      <c r="A236" s="254">
        <v>226</v>
      </c>
      <c r="B236" s="509" t="s">
        <v>393</v>
      </c>
      <c r="C236" s="506">
        <v>88.3</v>
      </c>
      <c r="D236" s="507">
        <v>88.75</v>
      </c>
      <c r="E236" s="507">
        <v>87.55</v>
      </c>
      <c r="F236" s="507">
        <v>86.8</v>
      </c>
      <c r="G236" s="507">
        <v>85.6</v>
      </c>
      <c r="H236" s="507">
        <v>89.5</v>
      </c>
      <c r="I236" s="507">
        <v>90.699999999999989</v>
      </c>
      <c r="J236" s="507">
        <v>91.45</v>
      </c>
      <c r="K236" s="506">
        <v>89.95</v>
      </c>
      <c r="L236" s="506">
        <v>88</v>
      </c>
      <c r="M236" s="506">
        <v>58.980159999999998</v>
      </c>
    </row>
    <row r="237" spans="1:13">
      <c r="A237" s="254">
        <v>227</v>
      </c>
      <c r="B237" s="509" t="s">
        <v>126</v>
      </c>
      <c r="C237" s="506">
        <v>218.5</v>
      </c>
      <c r="D237" s="507">
        <v>216.83333333333334</v>
      </c>
      <c r="E237" s="507">
        <v>214.36666666666667</v>
      </c>
      <c r="F237" s="507">
        <v>210.23333333333332</v>
      </c>
      <c r="G237" s="507">
        <v>207.76666666666665</v>
      </c>
      <c r="H237" s="507">
        <v>220.9666666666667</v>
      </c>
      <c r="I237" s="507">
        <v>223.43333333333334</v>
      </c>
      <c r="J237" s="507">
        <v>227.56666666666672</v>
      </c>
      <c r="K237" s="506">
        <v>219.3</v>
      </c>
      <c r="L237" s="506">
        <v>212.7</v>
      </c>
      <c r="M237" s="506">
        <v>364.85322000000002</v>
      </c>
    </row>
    <row r="238" spans="1:13">
      <c r="A238" s="254">
        <v>228</v>
      </c>
      <c r="B238" s="509" t="s">
        <v>395</v>
      </c>
      <c r="C238" s="506">
        <v>114.95</v>
      </c>
      <c r="D238" s="507">
        <v>115.64999999999999</v>
      </c>
      <c r="E238" s="507">
        <v>113.54999999999998</v>
      </c>
      <c r="F238" s="507">
        <v>112.14999999999999</v>
      </c>
      <c r="G238" s="507">
        <v>110.04999999999998</v>
      </c>
      <c r="H238" s="507">
        <v>117.04999999999998</v>
      </c>
      <c r="I238" s="507">
        <v>119.14999999999998</v>
      </c>
      <c r="J238" s="507">
        <v>120.54999999999998</v>
      </c>
      <c r="K238" s="506">
        <v>117.75</v>
      </c>
      <c r="L238" s="506">
        <v>114.25</v>
      </c>
      <c r="M238" s="506">
        <v>4.0304099999999998</v>
      </c>
    </row>
    <row r="239" spans="1:13">
      <c r="A239" s="254">
        <v>229</v>
      </c>
      <c r="B239" s="509" t="s">
        <v>396</v>
      </c>
      <c r="C239" s="506">
        <v>167.35</v>
      </c>
      <c r="D239" s="507">
        <v>168.14999999999998</v>
      </c>
      <c r="E239" s="507">
        <v>165.59999999999997</v>
      </c>
      <c r="F239" s="507">
        <v>163.85</v>
      </c>
      <c r="G239" s="507">
        <v>161.29999999999998</v>
      </c>
      <c r="H239" s="507">
        <v>169.89999999999995</v>
      </c>
      <c r="I239" s="507">
        <v>172.44999999999996</v>
      </c>
      <c r="J239" s="507">
        <v>174.19999999999993</v>
      </c>
      <c r="K239" s="506">
        <v>170.7</v>
      </c>
      <c r="L239" s="506">
        <v>166.4</v>
      </c>
      <c r="M239" s="506">
        <v>18.19078</v>
      </c>
    </row>
    <row r="240" spans="1:13">
      <c r="A240" s="254">
        <v>230</v>
      </c>
      <c r="B240" s="509" t="s">
        <v>115</v>
      </c>
      <c r="C240" s="506">
        <v>196.5</v>
      </c>
      <c r="D240" s="507">
        <v>196.94999999999996</v>
      </c>
      <c r="E240" s="507">
        <v>192.74999999999991</v>
      </c>
      <c r="F240" s="507">
        <v>188.99999999999994</v>
      </c>
      <c r="G240" s="507">
        <v>184.7999999999999</v>
      </c>
      <c r="H240" s="507">
        <v>200.69999999999993</v>
      </c>
      <c r="I240" s="507">
        <v>204.89999999999998</v>
      </c>
      <c r="J240" s="507">
        <v>208.64999999999995</v>
      </c>
      <c r="K240" s="506">
        <v>201.15</v>
      </c>
      <c r="L240" s="506">
        <v>193.2</v>
      </c>
      <c r="M240" s="506">
        <v>135.80819</v>
      </c>
    </row>
    <row r="241" spans="1:13">
      <c r="A241" s="254">
        <v>231</v>
      </c>
      <c r="B241" s="509" t="s">
        <v>397</v>
      </c>
      <c r="C241" s="506">
        <v>81.099999999999994</v>
      </c>
      <c r="D241" s="507">
        <v>81.016666666666666</v>
      </c>
      <c r="E241" s="507">
        <v>78.683333333333337</v>
      </c>
      <c r="F241" s="507">
        <v>76.266666666666666</v>
      </c>
      <c r="G241" s="507">
        <v>73.933333333333337</v>
      </c>
      <c r="H241" s="507">
        <v>83.433333333333337</v>
      </c>
      <c r="I241" s="507">
        <v>85.76666666666668</v>
      </c>
      <c r="J241" s="507">
        <v>88.183333333333337</v>
      </c>
      <c r="K241" s="506">
        <v>83.35</v>
      </c>
      <c r="L241" s="506">
        <v>78.599999999999994</v>
      </c>
      <c r="M241" s="506">
        <v>152.66591</v>
      </c>
    </row>
    <row r="242" spans="1:13">
      <c r="A242" s="254">
        <v>232</v>
      </c>
      <c r="B242" s="509" t="s">
        <v>747</v>
      </c>
      <c r="C242" s="506">
        <v>7737.95</v>
      </c>
      <c r="D242" s="507">
        <v>7756.6500000000005</v>
      </c>
      <c r="E242" s="507">
        <v>7683.3000000000011</v>
      </c>
      <c r="F242" s="507">
        <v>7628.6500000000005</v>
      </c>
      <c r="G242" s="507">
        <v>7555.3000000000011</v>
      </c>
      <c r="H242" s="507">
        <v>7811.3000000000011</v>
      </c>
      <c r="I242" s="507">
        <v>7884.6500000000015</v>
      </c>
      <c r="J242" s="507">
        <v>7939.3000000000011</v>
      </c>
      <c r="K242" s="506">
        <v>7830</v>
      </c>
      <c r="L242" s="506">
        <v>7702</v>
      </c>
      <c r="M242" s="506">
        <v>0.62902000000000002</v>
      </c>
    </row>
    <row r="243" spans="1:13">
      <c r="A243" s="254">
        <v>233</v>
      </c>
      <c r="B243" s="509" t="s">
        <v>254</v>
      </c>
      <c r="C243" s="506">
        <v>116.1</v>
      </c>
      <c r="D243" s="507">
        <v>116.96666666666665</v>
      </c>
      <c r="E243" s="507">
        <v>112.93333333333331</v>
      </c>
      <c r="F243" s="507">
        <v>109.76666666666665</v>
      </c>
      <c r="G243" s="507">
        <v>105.73333333333331</v>
      </c>
      <c r="H243" s="507">
        <v>120.13333333333331</v>
      </c>
      <c r="I243" s="507">
        <v>124.16666666666664</v>
      </c>
      <c r="J243" s="507">
        <v>127.33333333333331</v>
      </c>
      <c r="K243" s="506">
        <v>121</v>
      </c>
      <c r="L243" s="506">
        <v>113.8</v>
      </c>
      <c r="M243" s="506">
        <v>20.291779999999999</v>
      </c>
    </row>
    <row r="244" spans="1:13">
      <c r="A244" s="254">
        <v>234</v>
      </c>
      <c r="B244" s="509" t="s">
        <v>398</v>
      </c>
      <c r="C244" s="506">
        <v>332.8</v>
      </c>
      <c r="D244" s="507">
        <v>337.63333333333338</v>
      </c>
      <c r="E244" s="507">
        <v>324.71666666666675</v>
      </c>
      <c r="F244" s="507">
        <v>316.63333333333338</v>
      </c>
      <c r="G244" s="507">
        <v>303.71666666666675</v>
      </c>
      <c r="H244" s="507">
        <v>345.71666666666675</v>
      </c>
      <c r="I244" s="507">
        <v>358.63333333333338</v>
      </c>
      <c r="J244" s="507">
        <v>366.71666666666675</v>
      </c>
      <c r="K244" s="506">
        <v>350.55</v>
      </c>
      <c r="L244" s="506">
        <v>329.55</v>
      </c>
      <c r="M244" s="506">
        <v>25.441659999999999</v>
      </c>
    </row>
    <row r="245" spans="1:13">
      <c r="A245" s="254">
        <v>235</v>
      </c>
      <c r="B245" s="509" t="s">
        <v>255</v>
      </c>
      <c r="C245" s="506">
        <v>110.85</v>
      </c>
      <c r="D245" s="507">
        <v>110.16666666666667</v>
      </c>
      <c r="E245" s="507">
        <v>105.43333333333334</v>
      </c>
      <c r="F245" s="507">
        <v>100.01666666666667</v>
      </c>
      <c r="G245" s="507">
        <v>95.283333333333331</v>
      </c>
      <c r="H245" s="507">
        <v>115.58333333333334</v>
      </c>
      <c r="I245" s="507">
        <v>120.31666666666666</v>
      </c>
      <c r="J245" s="507">
        <v>125.73333333333335</v>
      </c>
      <c r="K245" s="506">
        <v>114.9</v>
      </c>
      <c r="L245" s="506">
        <v>104.75</v>
      </c>
      <c r="M245" s="506">
        <v>42.418190000000003</v>
      </c>
    </row>
    <row r="246" spans="1:13">
      <c r="A246" s="254">
        <v>236</v>
      </c>
      <c r="B246" s="509" t="s">
        <v>125</v>
      </c>
      <c r="C246" s="506">
        <v>91.85</v>
      </c>
      <c r="D246" s="507">
        <v>91.699999999999989</v>
      </c>
      <c r="E246" s="507">
        <v>91.09999999999998</v>
      </c>
      <c r="F246" s="507">
        <v>90.35</v>
      </c>
      <c r="G246" s="507">
        <v>89.749999999999986</v>
      </c>
      <c r="H246" s="507">
        <v>92.449999999999974</v>
      </c>
      <c r="I246" s="507">
        <v>93.05</v>
      </c>
      <c r="J246" s="507">
        <v>93.799999999999969</v>
      </c>
      <c r="K246" s="506">
        <v>92.3</v>
      </c>
      <c r="L246" s="506">
        <v>90.95</v>
      </c>
      <c r="M246" s="506">
        <v>134.95180999999999</v>
      </c>
    </row>
    <row r="247" spans="1:13">
      <c r="A247" s="254">
        <v>237</v>
      </c>
      <c r="B247" s="509" t="s">
        <v>399</v>
      </c>
      <c r="C247" s="506">
        <v>16</v>
      </c>
      <c r="D247" s="507">
        <v>16.116666666666667</v>
      </c>
      <c r="E247" s="507">
        <v>15.783333333333335</v>
      </c>
      <c r="F247" s="507">
        <v>15.566666666666668</v>
      </c>
      <c r="G247" s="507">
        <v>15.233333333333336</v>
      </c>
      <c r="H247" s="507">
        <v>16.333333333333336</v>
      </c>
      <c r="I247" s="507">
        <v>16.666666666666664</v>
      </c>
      <c r="J247" s="507">
        <v>16.883333333333333</v>
      </c>
      <c r="K247" s="506">
        <v>16.45</v>
      </c>
      <c r="L247" s="506">
        <v>15.9</v>
      </c>
      <c r="M247" s="506">
        <v>45.951860000000003</v>
      </c>
    </row>
    <row r="248" spans="1:13">
      <c r="A248" s="254">
        <v>238</v>
      </c>
      <c r="B248" s="509" t="s">
        <v>772</v>
      </c>
      <c r="C248" s="506">
        <v>1757</v>
      </c>
      <c r="D248" s="507">
        <v>1755.6499999999999</v>
      </c>
      <c r="E248" s="507">
        <v>1736.3499999999997</v>
      </c>
      <c r="F248" s="507">
        <v>1715.6999999999998</v>
      </c>
      <c r="G248" s="507">
        <v>1696.3999999999996</v>
      </c>
      <c r="H248" s="507">
        <v>1776.2999999999997</v>
      </c>
      <c r="I248" s="507">
        <v>1795.6</v>
      </c>
      <c r="J248" s="507">
        <v>1816.2499999999998</v>
      </c>
      <c r="K248" s="506">
        <v>1774.95</v>
      </c>
      <c r="L248" s="506">
        <v>1735</v>
      </c>
      <c r="M248" s="506">
        <v>10.860010000000001</v>
      </c>
    </row>
    <row r="249" spans="1:13">
      <c r="A249" s="254">
        <v>239</v>
      </c>
      <c r="B249" s="509" t="s">
        <v>748</v>
      </c>
      <c r="C249" s="506">
        <v>287.55</v>
      </c>
      <c r="D249" s="507">
        <v>289.3</v>
      </c>
      <c r="E249" s="507">
        <v>284.25</v>
      </c>
      <c r="F249" s="507">
        <v>280.95</v>
      </c>
      <c r="G249" s="507">
        <v>275.89999999999998</v>
      </c>
      <c r="H249" s="507">
        <v>292.60000000000002</v>
      </c>
      <c r="I249" s="507">
        <v>297.65000000000009</v>
      </c>
      <c r="J249" s="507">
        <v>300.95000000000005</v>
      </c>
      <c r="K249" s="506">
        <v>294.35000000000002</v>
      </c>
      <c r="L249" s="506">
        <v>286</v>
      </c>
      <c r="M249" s="506">
        <v>0.29105999999999999</v>
      </c>
    </row>
    <row r="250" spans="1:13">
      <c r="A250" s="254">
        <v>240</v>
      </c>
      <c r="B250" s="509" t="s">
        <v>120</v>
      </c>
      <c r="C250" s="506">
        <v>512.35</v>
      </c>
      <c r="D250" s="507">
        <v>515.21666666666658</v>
      </c>
      <c r="E250" s="507">
        <v>505.43333333333317</v>
      </c>
      <c r="F250" s="507">
        <v>498.51666666666659</v>
      </c>
      <c r="G250" s="507">
        <v>488.73333333333318</v>
      </c>
      <c r="H250" s="507">
        <v>522.13333333333321</v>
      </c>
      <c r="I250" s="507">
        <v>531.91666666666674</v>
      </c>
      <c r="J250" s="507">
        <v>538.83333333333314</v>
      </c>
      <c r="K250" s="506">
        <v>525</v>
      </c>
      <c r="L250" s="506">
        <v>508.3</v>
      </c>
      <c r="M250" s="506">
        <v>21.75018</v>
      </c>
    </row>
    <row r="251" spans="1:13">
      <c r="A251" s="254">
        <v>241</v>
      </c>
      <c r="B251" s="509" t="s">
        <v>827</v>
      </c>
      <c r="C251" s="506">
        <v>245</v>
      </c>
      <c r="D251" s="507">
        <v>248.08333333333334</v>
      </c>
      <c r="E251" s="507">
        <v>240.4666666666667</v>
      </c>
      <c r="F251" s="507">
        <v>235.93333333333337</v>
      </c>
      <c r="G251" s="507">
        <v>228.31666666666672</v>
      </c>
      <c r="H251" s="507">
        <v>252.61666666666667</v>
      </c>
      <c r="I251" s="507">
        <v>260.23333333333329</v>
      </c>
      <c r="J251" s="507">
        <v>264.76666666666665</v>
      </c>
      <c r="K251" s="506">
        <v>255.7</v>
      </c>
      <c r="L251" s="506">
        <v>243.55</v>
      </c>
      <c r="M251" s="506">
        <v>48.221890000000002</v>
      </c>
    </row>
    <row r="252" spans="1:13">
      <c r="A252" s="254">
        <v>242</v>
      </c>
      <c r="B252" s="509" t="s">
        <v>122</v>
      </c>
      <c r="C252" s="506">
        <v>954.45</v>
      </c>
      <c r="D252" s="507">
        <v>957.81666666666661</v>
      </c>
      <c r="E252" s="507">
        <v>946.63333333333321</v>
      </c>
      <c r="F252" s="507">
        <v>938.81666666666661</v>
      </c>
      <c r="G252" s="507">
        <v>927.63333333333321</v>
      </c>
      <c r="H252" s="507">
        <v>965.63333333333321</v>
      </c>
      <c r="I252" s="507">
        <v>976.81666666666661</v>
      </c>
      <c r="J252" s="507">
        <v>984.63333333333321</v>
      </c>
      <c r="K252" s="506">
        <v>969</v>
      </c>
      <c r="L252" s="506">
        <v>950</v>
      </c>
      <c r="M252" s="506">
        <v>44.537460000000003</v>
      </c>
    </row>
    <row r="253" spans="1:13">
      <c r="A253" s="254">
        <v>243</v>
      </c>
      <c r="B253" s="509" t="s">
        <v>256</v>
      </c>
      <c r="C253" s="506">
        <v>4280.55</v>
      </c>
      <c r="D253" s="507">
        <v>4305.7333333333336</v>
      </c>
      <c r="E253" s="507">
        <v>4224.8166666666675</v>
      </c>
      <c r="F253" s="507">
        <v>4169.0833333333339</v>
      </c>
      <c r="G253" s="507">
        <v>4088.1666666666679</v>
      </c>
      <c r="H253" s="507">
        <v>4361.4666666666672</v>
      </c>
      <c r="I253" s="507">
        <v>4442.3833333333332</v>
      </c>
      <c r="J253" s="507">
        <v>4498.1166666666668</v>
      </c>
      <c r="K253" s="506">
        <v>4386.6499999999996</v>
      </c>
      <c r="L253" s="506">
        <v>4250</v>
      </c>
      <c r="M253" s="506">
        <v>11.552429999999999</v>
      </c>
    </row>
    <row r="254" spans="1:13">
      <c r="A254" s="254">
        <v>244</v>
      </c>
      <c r="B254" s="509" t="s">
        <v>124</v>
      </c>
      <c r="C254" s="506">
        <v>1368.05</v>
      </c>
      <c r="D254" s="507">
        <v>1373.1166666666668</v>
      </c>
      <c r="E254" s="507">
        <v>1358.2333333333336</v>
      </c>
      <c r="F254" s="507">
        <v>1348.4166666666667</v>
      </c>
      <c r="G254" s="507">
        <v>1333.5333333333335</v>
      </c>
      <c r="H254" s="507">
        <v>1382.9333333333336</v>
      </c>
      <c r="I254" s="507">
        <v>1397.8166666666668</v>
      </c>
      <c r="J254" s="507">
        <v>1407.6333333333337</v>
      </c>
      <c r="K254" s="506">
        <v>1388</v>
      </c>
      <c r="L254" s="506">
        <v>1363.3</v>
      </c>
      <c r="M254" s="506">
        <v>82.209869999999995</v>
      </c>
    </row>
    <row r="255" spans="1:13">
      <c r="A255" s="254">
        <v>245</v>
      </c>
      <c r="B255" s="509" t="s">
        <v>749</v>
      </c>
      <c r="C255" s="506">
        <v>682.95</v>
      </c>
      <c r="D255" s="507">
        <v>685</v>
      </c>
      <c r="E255" s="507">
        <v>678</v>
      </c>
      <c r="F255" s="507">
        <v>673.05</v>
      </c>
      <c r="G255" s="507">
        <v>666.05</v>
      </c>
      <c r="H255" s="507">
        <v>689.95</v>
      </c>
      <c r="I255" s="507">
        <v>696.95</v>
      </c>
      <c r="J255" s="507">
        <v>701.90000000000009</v>
      </c>
      <c r="K255" s="506">
        <v>692</v>
      </c>
      <c r="L255" s="506">
        <v>680.05</v>
      </c>
      <c r="M255" s="506">
        <v>7.5389999999999999E-2</v>
      </c>
    </row>
    <row r="256" spans="1:13">
      <c r="A256" s="254">
        <v>246</v>
      </c>
      <c r="B256" s="509" t="s">
        <v>400</v>
      </c>
      <c r="C256" s="506">
        <v>285.10000000000002</v>
      </c>
      <c r="D256" s="507">
        <v>286.83333333333331</v>
      </c>
      <c r="E256" s="507">
        <v>281.26666666666665</v>
      </c>
      <c r="F256" s="507">
        <v>277.43333333333334</v>
      </c>
      <c r="G256" s="507">
        <v>271.86666666666667</v>
      </c>
      <c r="H256" s="507">
        <v>290.66666666666663</v>
      </c>
      <c r="I256" s="507">
        <v>296.23333333333335</v>
      </c>
      <c r="J256" s="507">
        <v>300.06666666666661</v>
      </c>
      <c r="K256" s="506">
        <v>292.39999999999998</v>
      </c>
      <c r="L256" s="506">
        <v>283</v>
      </c>
      <c r="M256" s="506">
        <v>4.5614499999999998</v>
      </c>
    </row>
    <row r="257" spans="1:13">
      <c r="A257" s="254">
        <v>247</v>
      </c>
      <c r="B257" s="509" t="s">
        <v>121</v>
      </c>
      <c r="C257" s="506">
        <v>1631.95</v>
      </c>
      <c r="D257" s="507">
        <v>1622.25</v>
      </c>
      <c r="E257" s="507">
        <v>1589.5</v>
      </c>
      <c r="F257" s="507">
        <v>1547.05</v>
      </c>
      <c r="G257" s="507">
        <v>1514.3</v>
      </c>
      <c r="H257" s="507">
        <v>1664.7</v>
      </c>
      <c r="I257" s="507">
        <v>1697.45</v>
      </c>
      <c r="J257" s="507">
        <v>1739.9</v>
      </c>
      <c r="K257" s="506">
        <v>1655</v>
      </c>
      <c r="L257" s="506">
        <v>1579.8</v>
      </c>
      <c r="M257" s="506">
        <v>12.830080000000001</v>
      </c>
    </row>
    <row r="258" spans="1:13">
      <c r="A258" s="254">
        <v>248</v>
      </c>
      <c r="B258" s="509" t="s">
        <v>257</v>
      </c>
      <c r="C258" s="506">
        <v>1903.75</v>
      </c>
      <c r="D258" s="507">
        <v>1901.7833333333335</v>
      </c>
      <c r="E258" s="507">
        <v>1883.5166666666671</v>
      </c>
      <c r="F258" s="507">
        <v>1863.2833333333335</v>
      </c>
      <c r="G258" s="507">
        <v>1845.0166666666671</v>
      </c>
      <c r="H258" s="507">
        <v>1922.0166666666671</v>
      </c>
      <c r="I258" s="507">
        <v>1940.2833333333335</v>
      </c>
      <c r="J258" s="507">
        <v>1960.5166666666671</v>
      </c>
      <c r="K258" s="506">
        <v>1920.05</v>
      </c>
      <c r="L258" s="506">
        <v>1881.55</v>
      </c>
      <c r="M258" s="506">
        <v>1.64272</v>
      </c>
    </row>
    <row r="259" spans="1:13">
      <c r="A259" s="254">
        <v>249</v>
      </c>
      <c r="B259" s="509" t="s">
        <v>401</v>
      </c>
      <c r="C259" s="506">
        <v>1255.45</v>
      </c>
      <c r="D259" s="507">
        <v>1251.6333333333332</v>
      </c>
      <c r="E259" s="507">
        <v>1228.2666666666664</v>
      </c>
      <c r="F259" s="507">
        <v>1201.0833333333333</v>
      </c>
      <c r="G259" s="507">
        <v>1177.7166666666665</v>
      </c>
      <c r="H259" s="507">
        <v>1278.8166666666664</v>
      </c>
      <c r="I259" s="507">
        <v>1302.1833333333332</v>
      </c>
      <c r="J259" s="507">
        <v>1329.3666666666663</v>
      </c>
      <c r="K259" s="506">
        <v>1275</v>
      </c>
      <c r="L259" s="506">
        <v>1224.45</v>
      </c>
      <c r="M259" s="506">
        <v>1.3888</v>
      </c>
    </row>
    <row r="260" spans="1:13">
      <c r="A260" s="254">
        <v>250</v>
      </c>
      <c r="B260" s="509" t="s">
        <v>402</v>
      </c>
      <c r="C260" s="506">
        <v>2897.25</v>
      </c>
      <c r="D260" s="507">
        <v>2903.7000000000003</v>
      </c>
      <c r="E260" s="507">
        <v>2858.5500000000006</v>
      </c>
      <c r="F260" s="507">
        <v>2819.8500000000004</v>
      </c>
      <c r="G260" s="507">
        <v>2774.7000000000007</v>
      </c>
      <c r="H260" s="507">
        <v>2942.4000000000005</v>
      </c>
      <c r="I260" s="507">
        <v>2987.55</v>
      </c>
      <c r="J260" s="507">
        <v>3026.2500000000005</v>
      </c>
      <c r="K260" s="506">
        <v>2948.85</v>
      </c>
      <c r="L260" s="506">
        <v>2865</v>
      </c>
      <c r="M260" s="506">
        <v>0.21262</v>
      </c>
    </row>
    <row r="261" spans="1:13">
      <c r="A261" s="254">
        <v>251</v>
      </c>
      <c r="B261" s="509" t="s">
        <v>403</v>
      </c>
      <c r="C261" s="506">
        <v>432.95</v>
      </c>
      <c r="D261" s="507">
        <v>429.88333333333338</v>
      </c>
      <c r="E261" s="507">
        <v>420.06666666666678</v>
      </c>
      <c r="F261" s="507">
        <v>407.18333333333339</v>
      </c>
      <c r="G261" s="507">
        <v>397.36666666666679</v>
      </c>
      <c r="H261" s="507">
        <v>442.76666666666677</v>
      </c>
      <c r="I261" s="507">
        <v>452.58333333333337</v>
      </c>
      <c r="J261" s="507">
        <v>465.46666666666675</v>
      </c>
      <c r="K261" s="506">
        <v>439.7</v>
      </c>
      <c r="L261" s="506">
        <v>417</v>
      </c>
      <c r="M261" s="506">
        <v>5.2627300000000004</v>
      </c>
    </row>
    <row r="262" spans="1:13">
      <c r="A262" s="254">
        <v>252</v>
      </c>
      <c r="B262" s="509" t="s">
        <v>404</v>
      </c>
      <c r="C262" s="506">
        <v>149.85</v>
      </c>
      <c r="D262" s="507">
        <v>149.6</v>
      </c>
      <c r="E262" s="507">
        <v>147.54999999999998</v>
      </c>
      <c r="F262" s="507">
        <v>145.25</v>
      </c>
      <c r="G262" s="507">
        <v>143.19999999999999</v>
      </c>
      <c r="H262" s="507">
        <v>151.89999999999998</v>
      </c>
      <c r="I262" s="507">
        <v>153.94999999999999</v>
      </c>
      <c r="J262" s="507">
        <v>156.24999999999997</v>
      </c>
      <c r="K262" s="506">
        <v>151.65</v>
      </c>
      <c r="L262" s="506">
        <v>147.30000000000001</v>
      </c>
      <c r="M262" s="506">
        <v>7.9121300000000003</v>
      </c>
    </row>
    <row r="263" spans="1:13">
      <c r="A263" s="254">
        <v>253</v>
      </c>
      <c r="B263" s="509" t="s">
        <v>405</v>
      </c>
      <c r="C263" s="506">
        <v>109</v>
      </c>
      <c r="D263" s="507">
        <v>109.23333333333333</v>
      </c>
      <c r="E263" s="507">
        <v>107.26666666666667</v>
      </c>
      <c r="F263" s="507">
        <v>105.53333333333333</v>
      </c>
      <c r="G263" s="507">
        <v>103.56666666666666</v>
      </c>
      <c r="H263" s="507">
        <v>110.96666666666667</v>
      </c>
      <c r="I263" s="507">
        <v>112.93333333333334</v>
      </c>
      <c r="J263" s="507">
        <v>114.66666666666667</v>
      </c>
      <c r="K263" s="506">
        <v>111.2</v>
      </c>
      <c r="L263" s="506">
        <v>107.5</v>
      </c>
      <c r="M263" s="506">
        <v>5.9503300000000001</v>
      </c>
    </row>
    <row r="264" spans="1:13">
      <c r="A264" s="254">
        <v>254</v>
      </c>
      <c r="B264" s="509" t="s">
        <v>406</v>
      </c>
      <c r="C264" s="506">
        <v>84.55</v>
      </c>
      <c r="D264" s="507">
        <v>85.649999999999991</v>
      </c>
      <c r="E264" s="507">
        <v>83.09999999999998</v>
      </c>
      <c r="F264" s="507">
        <v>81.649999999999991</v>
      </c>
      <c r="G264" s="507">
        <v>79.09999999999998</v>
      </c>
      <c r="H264" s="507">
        <v>87.09999999999998</v>
      </c>
      <c r="I264" s="507">
        <v>89.649999999999991</v>
      </c>
      <c r="J264" s="507">
        <v>91.09999999999998</v>
      </c>
      <c r="K264" s="506">
        <v>88.2</v>
      </c>
      <c r="L264" s="506">
        <v>84.2</v>
      </c>
      <c r="M264" s="506">
        <v>8.4298800000000007</v>
      </c>
    </row>
    <row r="265" spans="1:13">
      <c r="A265" s="254">
        <v>255</v>
      </c>
      <c r="B265" s="509" t="s">
        <v>258</v>
      </c>
      <c r="C265" s="506">
        <v>87.85</v>
      </c>
      <c r="D265" s="507">
        <v>88.350000000000009</v>
      </c>
      <c r="E265" s="507">
        <v>86.500000000000014</v>
      </c>
      <c r="F265" s="507">
        <v>85.15</v>
      </c>
      <c r="G265" s="507">
        <v>83.300000000000011</v>
      </c>
      <c r="H265" s="507">
        <v>89.700000000000017</v>
      </c>
      <c r="I265" s="507">
        <v>91.550000000000011</v>
      </c>
      <c r="J265" s="507">
        <v>92.90000000000002</v>
      </c>
      <c r="K265" s="506">
        <v>90.2</v>
      </c>
      <c r="L265" s="506">
        <v>87</v>
      </c>
      <c r="M265" s="506">
        <v>45.730640000000001</v>
      </c>
    </row>
    <row r="266" spans="1:13">
      <c r="A266" s="254">
        <v>256</v>
      </c>
      <c r="B266" s="509" t="s">
        <v>128</v>
      </c>
      <c r="C266" s="506">
        <v>468.45</v>
      </c>
      <c r="D266" s="507">
        <v>467.84999999999997</v>
      </c>
      <c r="E266" s="507">
        <v>461.89999999999992</v>
      </c>
      <c r="F266" s="507">
        <v>455.34999999999997</v>
      </c>
      <c r="G266" s="507">
        <v>449.39999999999992</v>
      </c>
      <c r="H266" s="507">
        <v>474.39999999999992</v>
      </c>
      <c r="I266" s="507">
        <v>480.34999999999997</v>
      </c>
      <c r="J266" s="507">
        <v>486.89999999999992</v>
      </c>
      <c r="K266" s="506">
        <v>473.8</v>
      </c>
      <c r="L266" s="506">
        <v>461.3</v>
      </c>
      <c r="M266" s="506">
        <v>76.357839999999996</v>
      </c>
    </row>
    <row r="267" spans="1:13">
      <c r="A267" s="254">
        <v>257</v>
      </c>
      <c r="B267" s="509" t="s">
        <v>751</v>
      </c>
      <c r="C267" s="506">
        <v>84.15</v>
      </c>
      <c r="D267" s="507">
        <v>84</v>
      </c>
      <c r="E267" s="507">
        <v>83.15</v>
      </c>
      <c r="F267" s="507">
        <v>82.15</v>
      </c>
      <c r="G267" s="507">
        <v>81.300000000000011</v>
      </c>
      <c r="H267" s="507">
        <v>85</v>
      </c>
      <c r="I267" s="507">
        <v>85.85</v>
      </c>
      <c r="J267" s="507">
        <v>86.85</v>
      </c>
      <c r="K267" s="506">
        <v>84.85</v>
      </c>
      <c r="L267" s="506">
        <v>83</v>
      </c>
      <c r="M267" s="506">
        <v>1.3227899999999999</v>
      </c>
    </row>
    <row r="268" spans="1:13">
      <c r="A268" s="254">
        <v>258</v>
      </c>
      <c r="B268" s="509" t="s">
        <v>407</v>
      </c>
      <c r="C268" s="506">
        <v>58.75</v>
      </c>
      <c r="D268" s="507">
        <v>59.066666666666663</v>
      </c>
      <c r="E268" s="507">
        <v>58.333333333333329</v>
      </c>
      <c r="F268" s="507">
        <v>57.916666666666664</v>
      </c>
      <c r="G268" s="507">
        <v>57.18333333333333</v>
      </c>
      <c r="H268" s="507">
        <v>59.483333333333327</v>
      </c>
      <c r="I268" s="507">
        <v>60.216666666666661</v>
      </c>
      <c r="J268" s="507">
        <v>60.633333333333326</v>
      </c>
      <c r="K268" s="506">
        <v>59.8</v>
      </c>
      <c r="L268" s="506">
        <v>58.65</v>
      </c>
      <c r="M268" s="506">
        <v>3.2129099999999999</v>
      </c>
    </row>
    <row r="269" spans="1:13">
      <c r="A269" s="254">
        <v>259</v>
      </c>
      <c r="B269" s="509" t="s">
        <v>408</v>
      </c>
      <c r="C269" s="506">
        <v>84.65</v>
      </c>
      <c r="D269" s="507">
        <v>84.750000000000014</v>
      </c>
      <c r="E269" s="507">
        <v>83.800000000000026</v>
      </c>
      <c r="F269" s="507">
        <v>82.950000000000017</v>
      </c>
      <c r="G269" s="507">
        <v>82.000000000000028</v>
      </c>
      <c r="H269" s="507">
        <v>85.600000000000023</v>
      </c>
      <c r="I269" s="507">
        <v>86.550000000000011</v>
      </c>
      <c r="J269" s="507">
        <v>87.40000000000002</v>
      </c>
      <c r="K269" s="506">
        <v>85.7</v>
      </c>
      <c r="L269" s="506">
        <v>83.9</v>
      </c>
      <c r="M269" s="506">
        <v>5.9887699999999997</v>
      </c>
    </row>
    <row r="270" spans="1:13">
      <c r="A270" s="254">
        <v>260</v>
      </c>
      <c r="B270" s="509" t="s">
        <v>409</v>
      </c>
      <c r="C270" s="506">
        <v>25.65</v>
      </c>
      <c r="D270" s="507">
        <v>25.8</v>
      </c>
      <c r="E270" s="507">
        <v>25.35</v>
      </c>
      <c r="F270" s="507">
        <v>25.05</v>
      </c>
      <c r="G270" s="507">
        <v>24.6</v>
      </c>
      <c r="H270" s="507">
        <v>26.1</v>
      </c>
      <c r="I270" s="507">
        <v>26.549999999999997</v>
      </c>
      <c r="J270" s="507">
        <v>26.85</v>
      </c>
      <c r="K270" s="506">
        <v>26.25</v>
      </c>
      <c r="L270" s="506">
        <v>25.5</v>
      </c>
      <c r="M270" s="506">
        <v>14.898479999999999</v>
      </c>
    </row>
    <row r="271" spans="1:13">
      <c r="A271" s="254">
        <v>261</v>
      </c>
      <c r="B271" s="509" t="s">
        <v>410</v>
      </c>
      <c r="C271" s="506">
        <v>67.849999999999994</v>
      </c>
      <c r="D271" s="507">
        <v>67.833333333333329</v>
      </c>
      <c r="E271" s="507">
        <v>66.916666666666657</v>
      </c>
      <c r="F271" s="507">
        <v>65.983333333333334</v>
      </c>
      <c r="G271" s="507">
        <v>65.066666666666663</v>
      </c>
      <c r="H271" s="507">
        <v>68.766666666666652</v>
      </c>
      <c r="I271" s="507">
        <v>69.683333333333309</v>
      </c>
      <c r="J271" s="507">
        <v>70.616666666666646</v>
      </c>
      <c r="K271" s="506">
        <v>68.75</v>
      </c>
      <c r="L271" s="506">
        <v>66.900000000000006</v>
      </c>
      <c r="M271" s="506">
        <v>5.0183299999999997</v>
      </c>
    </row>
    <row r="272" spans="1:13">
      <c r="A272" s="254">
        <v>262</v>
      </c>
      <c r="B272" s="509" t="s">
        <v>411</v>
      </c>
      <c r="C272" s="506">
        <v>74.150000000000006</v>
      </c>
      <c r="D272" s="507">
        <v>73.86666666666666</v>
      </c>
      <c r="E272" s="507">
        <v>71.933333333333323</v>
      </c>
      <c r="F272" s="507">
        <v>69.716666666666669</v>
      </c>
      <c r="G272" s="507">
        <v>67.783333333333331</v>
      </c>
      <c r="H272" s="507">
        <v>76.083333333333314</v>
      </c>
      <c r="I272" s="507">
        <v>78.016666666666652</v>
      </c>
      <c r="J272" s="507">
        <v>80.233333333333306</v>
      </c>
      <c r="K272" s="506">
        <v>75.8</v>
      </c>
      <c r="L272" s="506">
        <v>71.650000000000006</v>
      </c>
      <c r="M272" s="506">
        <v>22.648230000000002</v>
      </c>
    </row>
    <row r="273" spans="1:13">
      <c r="A273" s="254">
        <v>263</v>
      </c>
      <c r="B273" s="509" t="s">
        <v>412</v>
      </c>
      <c r="C273" s="506">
        <v>125.05</v>
      </c>
      <c r="D273" s="507">
        <v>124.64999999999999</v>
      </c>
      <c r="E273" s="507">
        <v>122.39999999999998</v>
      </c>
      <c r="F273" s="507">
        <v>119.74999999999999</v>
      </c>
      <c r="G273" s="507">
        <v>117.49999999999997</v>
      </c>
      <c r="H273" s="507">
        <v>127.29999999999998</v>
      </c>
      <c r="I273" s="507">
        <v>129.55000000000001</v>
      </c>
      <c r="J273" s="507">
        <v>132.19999999999999</v>
      </c>
      <c r="K273" s="506">
        <v>126.9</v>
      </c>
      <c r="L273" s="506">
        <v>122</v>
      </c>
      <c r="M273" s="506">
        <v>7.7539199999999999</v>
      </c>
    </row>
    <row r="274" spans="1:13">
      <c r="A274" s="254">
        <v>264</v>
      </c>
      <c r="B274" s="509" t="s">
        <v>413</v>
      </c>
      <c r="C274" s="506">
        <v>67.599999999999994</v>
      </c>
      <c r="D274" s="507">
        <v>68.133333333333326</v>
      </c>
      <c r="E274" s="507">
        <v>66.466666666666654</v>
      </c>
      <c r="F274" s="507">
        <v>65.333333333333329</v>
      </c>
      <c r="G274" s="507">
        <v>63.666666666666657</v>
      </c>
      <c r="H274" s="507">
        <v>69.266666666666652</v>
      </c>
      <c r="I274" s="507">
        <v>70.933333333333337</v>
      </c>
      <c r="J274" s="507">
        <v>72.066666666666649</v>
      </c>
      <c r="K274" s="506">
        <v>69.8</v>
      </c>
      <c r="L274" s="506">
        <v>67</v>
      </c>
      <c r="M274" s="506">
        <v>10.383089999999999</v>
      </c>
    </row>
    <row r="275" spans="1:13">
      <c r="A275" s="254">
        <v>265</v>
      </c>
      <c r="B275" s="509" t="s">
        <v>127</v>
      </c>
      <c r="C275" s="506">
        <v>343.6</v>
      </c>
      <c r="D275" s="507">
        <v>341.7</v>
      </c>
      <c r="E275" s="507">
        <v>335.9</v>
      </c>
      <c r="F275" s="507">
        <v>328.2</v>
      </c>
      <c r="G275" s="507">
        <v>322.39999999999998</v>
      </c>
      <c r="H275" s="507">
        <v>349.4</v>
      </c>
      <c r="I275" s="507">
        <v>355.20000000000005</v>
      </c>
      <c r="J275" s="507">
        <v>362.9</v>
      </c>
      <c r="K275" s="506">
        <v>347.5</v>
      </c>
      <c r="L275" s="506">
        <v>334</v>
      </c>
      <c r="M275" s="506">
        <v>69.121020000000001</v>
      </c>
    </row>
    <row r="276" spans="1:13">
      <c r="A276" s="254">
        <v>266</v>
      </c>
      <c r="B276" s="509" t="s">
        <v>414</v>
      </c>
      <c r="C276" s="506">
        <v>2652.6</v>
      </c>
      <c r="D276" s="507">
        <v>2636.6166666666668</v>
      </c>
      <c r="E276" s="507">
        <v>2578.0833333333335</v>
      </c>
      <c r="F276" s="507">
        <v>2503.5666666666666</v>
      </c>
      <c r="G276" s="507">
        <v>2445.0333333333333</v>
      </c>
      <c r="H276" s="507">
        <v>2711.1333333333337</v>
      </c>
      <c r="I276" s="507">
        <v>2769.6666666666665</v>
      </c>
      <c r="J276" s="507">
        <v>2844.1833333333338</v>
      </c>
      <c r="K276" s="506">
        <v>2695.15</v>
      </c>
      <c r="L276" s="506">
        <v>2562.1</v>
      </c>
      <c r="M276" s="506">
        <v>0.20205000000000001</v>
      </c>
    </row>
    <row r="277" spans="1:13">
      <c r="A277" s="254">
        <v>267</v>
      </c>
      <c r="B277" s="509" t="s">
        <v>129</v>
      </c>
      <c r="C277" s="506">
        <v>2910.95</v>
      </c>
      <c r="D277" s="507">
        <v>2942.5333333333333</v>
      </c>
      <c r="E277" s="507">
        <v>2860.0666666666666</v>
      </c>
      <c r="F277" s="507">
        <v>2809.1833333333334</v>
      </c>
      <c r="G277" s="507">
        <v>2726.7166666666667</v>
      </c>
      <c r="H277" s="507">
        <v>2993.4166666666665</v>
      </c>
      <c r="I277" s="507">
        <v>3075.8833333333328</v>
      </c>
      <c r="J277" s="507">
        <v>3126.7666666666664</v>
      </c>
      <c r="K277" s="506">
        <v>3025</v>
      </c>
      <c r="L277" s="506">
        <v>2891.65</v>
      </c>
      <c r="M277" s="506">
        <v>10.084210000000001</v>
      </c>
    </row>
    <row r="278" spans="1:13">
      <c r="A278" s="254">
        <v>268</v>
      </c>
      <c r="B278" s="509" t="s">
        <v>130</v>
      </c>
      <c r="C278" s="506">
        <v>862.95</v>
      </c>
      <c r="D278" s="507">
        <v>868.4</v>
      </c>
      <c r="E278" s="507">
        <v>852.8</v>
      </c>
      <c r="F278" s="507">
        <v>842.65</v>
      </c>
      <c r="G278" s="507">
        <v>827.05</v>
      </c>
      <c r="H278" s="507">
        <v>878.55</v>
      </c>
      <c r="I278" s="507">
        <v>894.15000000000009</v>
      </c>
      <c r="J278" s="507">
        <v>904.3</v>
      </c>
      <c r="K278" s="506">
        <v>884</v>
      </c>
      <c r="L278" s="506">
        <v>858.25</v>
      </c>
      <c r="M278" s="506">
        <v>6.3988300000000002</v>
      </c>
    </row>
    <row r="279" spans="1:13">
      <c r="A279" s="254">
        <v>269</v>
      </c>
      <c r="B279" s="509" t="s">
        <v>415</v>
      </c>
      <c r="C279" s="506">
        <v>136.80000000000001</v>
      </c>
      <c r="D279" s="507">
        <v>136.91666666666666</v>
      </c>
      <c r="E279" s="507">
        <v>135.88333333333333</v>
      </c>
      <c r="F279" s="507">
        <v>134.96666666666667</v>
      </c>
      <c r="G279" s="507">
        <v>133.93333333333334</v>
      </c>
      <c r="H279" s="507">
        <v>137.83333333333331</v>
      </c>
      <c r="I279" s="507">
        <v>138.86666666666667</v>
      </c>
      <c r="J279" s="507">
        <v>139.7833333333333</v>
      </c>
      <c r="K279" s="506">
        <v>137.94999999999999</v>
      </c>
      <c r="L279" s="506">
        <v>136</v>
      </c>
      <c r="M279" s="506">
        <v>2.7439100000000001</v>
      </c>
    </row>
    <row r="280" spans="1:13">
      <c r="A280" s="254">
        <v>270</v>
      </c>
      <c r="B280" s="509" t="s">
        <v>417</v>
      </c>
      <c r="C280" s="506">
        <v>522.70000000000005</v>
      </c>
      <c r="D280" s="507">
        <v>521.9</v>
      </c>
      <c r="E280" s="507">
        <v>515.79999999999995</v>
      </c>
      <c r="F280" s="507">
        <v>508.9</v>
      </c>
      <c r="G280" s="507">
        <v>502.79999999999995</v>
      </c>
      <c r="H280" s="507">
        <v>528.79999999999995</v>
      </c>
      <c r="I280" s="507">
        <v>534.90000000000009</v>
      </c>
      <c r="J280" s="507">
        <v>541.79999999999995</v>
      </c>
      <c r="K280" s="506">
        <v>528</v>
      </c>
      <c r="L280" s="506">
        <v>515</v>
      </c>
      <c r="M280" s="506">
        <v>1.29149</v>
      </c>
    </row>
    <row r="281" spans="1:13">
      <c r="A281" s="254">
        <v>271</v>
      </c>
      <c r="B281" s="509" t="s">
        <v>418</v>
      </c>
      <c r="C281" s="506">
        <v>213.4</v>
      </c>
      <c r="D281" s="507">
        <v>213.75</v>
      </c>
      <c r="E281" s="507">
        <v>210.7</v>
      </c>
      <c r="F281" s="507">
        <v>208</v>
      </c>
      <c r="G281" s="507">
        <v>204.95</v>
      </c>
      <c r="H281" s="507">
        <v>216.45</v>
      </c>
      <c r="I281" s="507">
        <v>219.5</v>
      </c>
      <c r="J281" s="507">
        <v>222.2</v>
      </c>
      <c r="K281" s="506">
        <v>216.8</v>
      </c>
      <c r="L281" s="506">
        <v>211.05</v>
      </c>
      <c r="M281" s="506">
        <v>16.42229</v>
      </c>
    </row>
    <row r="282" spans="1:13">
      <c r="A282" s="254">
        <v>272</v>
      </c>
      <c r="B282" s="509" t="s">
        <v>419</v>
      </c>
      <c r="C282" s="506">
        <v>179.5</v>
      </c>
      <c r="D282" s="507">
        <v>180.35</v>
      </c>
      <c r="E282" s="507">
        <v>178.14999999999998</v>
      </c>
      <c r="F282" s="507">
        <v>176.79999999999998</v>
      </c>
      <c r="G282" s="507">
        <v>174.59999999999997</v>
      </c>
      <c r="H282" s="507">
        <v>181.7</v>
      </c>
      <c r="I282" s="507">
        <v>183.89999999999998</v>
      </c>
      <c r="J282" s="507">
        <v>185.25</v>
      </c>
      <c r="K282" s="506">
        <v>182.55</v>
      </c>
      <c r="L282" s="506">
        <v>179</v>
      </c>
      <c r="M282" s="506">
        <v>4.1081500000000002</v>
      </c>
    </row>
    <row r="283" spans="1:13">
      <c r="A283" s="254">
        <v>273</v>
      </c>
      <c r="B283" s="509" t="s">
        <v>752</v>
      </c>
      <c r="C283" s="506">
        <v>896.25</v>
      </c>
      <c r="D283" s="507">
        <v>895.75</v>
      </c>
      <c r="E283" s="507">
        <v>886.5</v>
      </c>
      <c r="F283" s="507">
        <v>876.75</v>
      </c>
      <c r="G283" s="507">
        <v>867.5</v>
      </c>
      <c r="H283" s="507">
        <v>905.5</v>
      </c>
      <c r="I283" s="507">
        <v>914.75</v>
      </c>
      <c r="J283" s="507">
        <v>924.5</v>
      </c>
      <c r="K283" s="506">
        <v>905</v>
      </c>
      <c r="L283" s="506">
        <v>886</v>
      </c>
      <c r="M283" s="506">
        <v>0.22373000000000001</v>
      </c>
    </row>
    <row r="284" spans="1:13">
      <c r="A284" s="254">
        <v>274</v>
      </c>
      <c r="B284" s="509" t="s">
        <v>420</v>
      </c>
      <c r="C284" s="506">
        <v>926.9</v>
      </c>
      <c r="D284" s="507">
        <v>931.06666666666661</v>
      </c>
      <c r="E284" s="507">
        <v>906.13333333333321</v>
      </c>
      <c r="F284" s="507">
        <v>885.36666666666656</v>
      </c>
      <c r="G284" s="507">
        <v>860.43333333333317</v>
      </c>
      <c r="H284" s="507">
        <v>951.83333333333326</v>
      </c>
      <c r="I284" s="507">
        <v>976.76666666666665</v>
      </c>
      <c r="J284" s="507">
        <v>997.5333333333333</v>
      </c>
      <c r="K284" s="506">
        <v>956</v>
      </c>
      <c r="L284" s="506">
        <v>910.3</v>
      </c>
      <c r="M284" s="506">
        <v>2.7940700000000001</v>
      </c>
    </row>
    <row r="285" spans="1:13">
      <c r="A285" s="254">
        <v>275</v>
      </c>
      <c r="B285" s="509" t="s">
        <v>421</v>
      </c>
      <c r="C285" s="506">
        <v>377</v>
      </c>
      <c r="D285" s="507">
        <v>379.90000000000003</v>
      </c>
      <c r="E285" s="507">
        <v>372.10000000000008</v>
      </c>
      <c r="F285" s="507">
        <v>367.20000000000005</v>
      </c>
      <c r="G285" s="507">
        <v>359.40000000000009</v>
      </c>
      <c r="H285" s="507">
        <v>384.80000000000007</v>
      </c>
      <c r="I285" s="507">
        <v>392.6</v>
      </c>
      <c r="J285" s="507">
        <v>397.50000000000006</v>
      </c>
      <c r="K285" s="506">
        <v>387.7</v>
      </c>
      <c r="L285" s="506">
        <v>375</v>
      </c>
      <c r="M285" s="506">
        <v>1.23505</v>
      </c>
    </row>
    <row r="286" spans="1:13">
      <c r="A286" s="254">
        <v>276</v>
      </c>
      <c r="B286" s="509" t="s">
        <v>422</v>
      </c>
      <c r="C286" s="506">
        <v>601.04999999999995</v>
      </c>
      <c r="D286" s="507">
        <v>595.38333333333333</v>
      </c>
      <c r="E286" s="507">
        <v>580.76666666666665</v>
      </c>
      <c r="F286" s="507">
        <v>560.48333333333335</v>
      </c>
      <c r="G286" s="507">
        <v>545.86666666666667</v>
      </c>
      <c r="H286" s="507">
        <v>615.66666666666663</v>
      </c>
      <c r="I286" s="507">
        <v>630.28333333333319</v>
      </c>
      <c r="J286" s="507">
        <v>650.56666666666661</v>
      </c>
      <c r="K286" s="506">
        <v>610</v>
      </c>
      <c r="L286" s="506">
        <v>575.1</v>
      </c>
      <c r="M286" s="506">
        <v>2.97818</v>
      </c>
    </row>
    <row r="287" spans="1:13">
      <c r="A287" s="254">
        <v>277</v>
      </c>
      <c r="B287" s="509" t="s">
        <v>423</v>
      </c>
      <c r="C287" s="506">
        <v>61.1</v>
      </c>
      <c r="D287" s="507">
        <v>61.199999999999996</v>
      </c>
      <c r="E287" s="507">
        <v>60.04999999999999</v>
      </c>
      <c r="F287" s="507">
        <v>58.999999999999993</v>
      </c>
      <c r="G287" s="507">
        <v>57.849999999999987</v>
      </c>
      <c r="H287" s="507">
        <v>62.249999999999993</v>
      </c>
      <c r="I287" s="507">
        <v>63.4</v>
      </c>
      <c r="J287" s="507">
        <v>64.449999999999989</v>
      </c>
      <c r="K287" s="506">
        <v>62.35</v>
      </c>
      <c r="L287" s="506">
        <v>60.15</v>
      </c>
      <c r="M287" s="506">
        <v>18.48649</v>
      </c>
    </row>
    <row r="288" spans="1:13">
      <c r="A288" s="254">
        <v>278</v>
      </c>
      <c r="B288" s="509" t="s">
        <v>424</v>
      </c>
      <c r="C288" s="506">
        <v>55.6</v>
      </c>
      <c r="D288" s="507">
        <v>55.616666666666667</v>
      </c>
      <c r="E288" s="507">
        <v>54.833333333333336</v>
      </c>
      <c r="F288" s="507">
        <v>54.06666666666667</v>
      </c>
      <c r="G288" s="507">
        <v>53.283333333333339</v>
      </c>
      <c r="H288" s="507">
        <v>56.383333333333333</v>
      </c>
      <c r="I288" s="507">
        <v>57.166666666666664</v>
      </c>
      <c r="J288" s="507">
        <v>57.93333333333333</v>
      </c>
      <c r="K288" s="506">
        <v>56.4</v>
      </c>
      <c r="L288" s="506">
        <v>54.85</v>
      </c>
      <c r="M288" s="506">
        <v>11.62425</v>
      </c>
    </row>
    <row r="289" spans="1:13">
      <c r="A289" s="254">
        <v>279</v>
      </c>
      <c r="B289" s="509" t="s">
        <v>425</v>
      </c>
      <c r="C289" s="506">
        <v>513.04999999999995</v>
      </c>
      <c r="D289" s="507">
        <v>509.58333333333331</v>
      </c>
      <c r="E289" s="507">
        <v>493.16666666666663</v>
      </c>
      <c r="F289" s="507">
        <v>473.2833333333333</v>
      </c>
      <c r="G289" s="507">
        <v>456.86666666666662</v>
      </c>
      <c r="H289" s="507">
        <v>529.4666666666667</v>
      </c>
      <c r="I289" s="507">
        <v>545.88333333333321</v>
      </c>
      <c r="J289" s="507">
        <v>565.76666666666665</v>
      </c>
      <c r="K289" s="506">
        <v>526</v>
      </c>
      <c r="L289" s="506">
        <v>489.7</v>
      </c>
      <c r="M289" s="506">
        <v>9.2173200000000008</v>
      </c>
    </row>
    <row r="290" spans="1:13">
      <c r="A290" s="254">
        <v>280</v>
      </c>
      <c r="B290" s="509" t="s">
        <v>426</v>
      </c>
      <c r="C290" s="506">
        <v>410.85</v>
      </c>
      <c r="D290" s="507">
        <v>406.5333333333333</v>
      </c>
      <c r="E290" s="507">
        <v>400.36666666666662</v>
      </c>
      <c r="F290" s="507">
        <v>389.88333333333333</v>
      </c>
      <c r="G290" s="507">
        <v>383.71666666666664</v>
      </c>
      <c r="H290" s="507">
        <v>417.01666666666659</v>
      </c>
      <c r="I290" s="507">
        <v>423.18333333333334</v>
      </c>
      <c r="J290" s="507">
        <v>433.66666666666657</v>
      </c>
      <c r="K290" s="506">
        <v>412.7</v>
      </c>
      <c r="L290" s="506">
        <v>396.05</v>
      </c>
      <c r="M290" s="506">
        <v>3.1692800000000001</v>
      </c>
    </row>
    <row r="291" spans="1:13">
      <c r="A291" s="254">
        <v>281</v>
      </c>
      <c r="B291" s="509" t="s">
        <v>427</v>
      </c>
      <c r="C291" s="506">
        <v>226.15</v>
      </c>
      <c r="D291" s="507">
        <v>228.06666666666669</v>
      </c>
      <c r="E291" s="507">
        <v>222.13333333333338</v>
      </c>
      <c r="F291" s="507">
        <v>218.1166666666667</v>
      </c>
      <c r="G291" s="507">
        <v>212.18333333333339</v>
      </c>
      <c r="H291" s="507">
        <v>232.08333333333337</v>
      </c>
      <c r="I291" s="507">
        <v>238.01666666666671</v>
      </c>
      <c r="J291" s="507">
        <v>242.03333333333336</v>
      </c>
      <c r="K291" s="506">
        <v>234</v>
      </c>
      <c r="L291" s="506">
        <v>224.05</v>
      </c>
      <c r="M291" s="506">
        <v>0.90624000000000005</v>
      </c>
    </row>
    <row r="292" spans="1:13">
      <c r="A292" s="254">
        <v>282</v>
      </c>
      <c r="B292" s="509" t="s">
        <v>131</v>
      </c>
      <c r="C292" s="506">
        <v>1753</v>
      </c>
      <c r="D292" s="507">
        <v>1758.2</v>
      </c>
      <c r="E292" s="507">
        <v>1737.4</v>
      </c>
      <c r="F292" s="507">
        <v>1721.8</v>
      </c>
      <c r="G292" s="507">
        <v>1701</v>
      </c>
      <c r="H292" s="507">
        <v>1773.8000000000002</v>
      </c>
      <c r="I292" s="507">
        <v>1794.6</v>
      </c>
      <c r="J292" s="507">
        <v>1810.2000000000003</v>
      </c>
      <c r="K292" s="506">
        <v>1779</v>
      </c>
      <c r="L292" s="506">
        <v>1742.6</v>
      </c>
      <c r="M292" s="506">
        <v>37.983829999999998</v>
      </c>
    </row>
    <row r="293" spans="1:13">
      <c r="A293" s="254">
        <v>283</v>
      </c>
      <c r="B293" s="509" t="s">
        <v>132</v>
      </c>
      <c r="C293" s="506">
        <v>95.85</v>
      </c>
      <c r="D293" s="507">
        <v>96.016666666666666</v>
      </c>
      <c r="E293" s="507">
        <v>94.833333333333329</v>
      </c>
      <c r="F293" s="507">
        <v>93.816666666666663</v>
      </c>
      <c r="G293" s="507">
        <v>92.633333333333326</v>
      </c>
      <c r="H293" s="507">
        <v>97.033333333333331</v>
      </c>
      <c r="I293" s="507">
        <v>98.216666666666669</v>
      </c>
      <c r="J293" s="507">
        <v>99.233333333333334</v>
      </c>
      <c r="K293" s="506">
        <v>97.2</v>
      </c>
      <c r="L293" s="506">
        <v>95</v>
      </c>
      <c r="M293" s="506">
        <v>66.473659999999995</v>
      </c>
    </row>
    <row r="294" spans="1:13">
      <c r="A294" s="254">
        <v>284</v>
      </c>
      <c r="B294" s="509" t="s">
        <v>259</v>
      </c>
      <c r="C294" s="506">
        <v>2653.9</v>
      </c>
      <c r="D294" s="507">
        <v>2668.0833333333335</v>
      </c>
      <c r="E294" s="507">
        <v>2616.166666666667</v>
      </c>
      <c r="F294" s="507">
        <v>2578.4333333333334</v>
      </c>
      <c r="G294" s="507">
        <v>2526.5166666666669</v>
      </c>
      <c r="H294" s="507">
        <v>2705.8166666666671</v>
      </c>
      <c r="I294" s="507">
        <v>2757.733333333334</v>
      </c>
      <c r="J294" s="507">
        <v>2795.4666666666672</v>
      </c>
      <c r="K294" s="506">
        <v>2720</v>
      </c>
      <c r="L294" s="506">
        <v>2630.35</v>
      </c>
      <c r="M294" s="506">
        <v>3.3822899999999998</v>
      </c>
    </row>
    <row r="295" spans="1:13">
      <c r="A295" s="254">
        <v>285</v>
      </c>
      <c r="B295" s="509" t="s">
        <v>133</v>
      </c>
      <c r="C295" s="506">
        <v>428.2</v>
      </c>
      <c r="D295" s="507">
        <v>426.91666666666669</v>
      </c>
      <c r="E295" s="507">
        <v>421.38333333333338</v>
      </c>
      <c r="F295" s="507">
        <v>414.56666666666672</v>
      </c>
      <c r="G295" s="507">
        <v>409.03333333333342</v>
      </c>
      <c r="H295" s="507">
        <v>433.73333333333335</v>
      </c>
      <c r="I295" s="507">
        <v>439.26666666666665</v>
      </c>
      <c r="J295" s="507">
        <v>446.08333333333331</v>
      </c>
      <c r="K295" s="506">
        <v>432.45</v>
      </c>
      <c r="L295" s="506">
        <v>420.1</v>
      </c>
      <c r="M295" s="506">
        <v>35.22833</v>
      </c>
    </row>
    <row r="296" spans="1:13">
      <c r="A296" s="254">
        <v>286</v>
      </c>
      <c r="B296" s="509" t="s">
        <v>753</v>
      </c>
      <c r="C296" s="506">
        <v>221.8</v>
      </c>
      <c r="D296" s="507">
        <v>222.56666666666669</v>
      </c>
      <c r="E296" s="507">
        <v>217.58333333333337</v>
      </c>
      <c r="F296" s="507">
        <v>213.36666666666667</v>
      </c>
      <c r="G296" s="507">
        <v>208.38333333333335</v>
      </c>
      <c r="H296" s="507">
        <v>226.78333333333339</v>
      </c>
      <c r="I296" s="507">
        <v>231.76666666666668</v>
      </c>
      <c r="J296" s="507">
        <v>235.98333333333341</v>
      </c>
      <c r="K296" s="506">
        <v>227.55</v>
      </c>
      <c r="L296" s="506">
        <v>218.35</v>
      </c>
      <c r="M296" s="506">
        <v>0.81150999999999995</v>
      </c>
    </row>
    <row r="297" spans="1:13">
      <c r="A297" s="254">
        <v>287</v>
      </c>
      <c r="B297" s="509" t="s">
        <v>428</v>
      </c>
      <c r="C297" s="506">
        <v>6791.3</v>
      </c>
      <c r="D297" s="507">
        <v>6844.083333333333</v>
      </c>
      <c r="E297" s="507">
        <v>6688.3166666666657</v>
      </c>
      <c r="F297" s="507">
        <v>6585.333333333333</v>
      </c>
      <c r="G297" s="507">
        <v>6429.5666666666657</v>
      </c>
      <c r="H297" s="507">
        <v>6947.0666666666657</v>
      </c>
      <c r="I297" s="507">
        <v>7102.8333333333339</v>
      </c>
      <c r="J297" s="507">
        <v>7205.8166666666657</v>
      </c>
      <c r="K297" s="506">
        <v>6999.85</v>
      </c>
      <c r="L297" s="506">
        <v>6741.1</v>
      </c>
      <c r="M297" s="506">
        <v>4.233E-2</v>
      </c>
    </row>
    <row r="298" spans="1:13">
      <c r="A298" s="254">
        <v>288</v>
      </c>
      <c r="B298" s="509" t="s">
        <v>260</v>
      </c>
      <c r="C298" s="506">
        <v>4054.3</v>
      </c>
      <c r="D298" s="507">
        <v>4084.0166666666664</v>
      </c>
      <c r="E298" s="507">
        <v>3993.0333333333328</v>
      </c>
      <c r="F298" s="507">
        <v>3931.7666666666664</v>
      </c>
      <c r="G298" s="507">
        <v>3840.7833333333328</v>
      </c>
      <c r="H298" s="507">
        <v>4145.2833333333328</v>
      </c>
      <c r="I298" s="507">
        <v>4236.2666666666664</v>
      </c>
      <c r="J298" s="507">
        <v>4297.5333333333328</v>
      </c>
      <c r="K298" s="506">
        <v>4175</v>
      </c>
      <c r="L298" s="506">
        <v>4022.75</v>
      </c>
      <c r="M298" s="506">
        <v>2.29616</v>
      </c>
    </row>
    <row r="299" spans="1:13">
      <c r="A299" s="254">
        <v>289</v>
      </c>
      <c r="B299" s="509" t="s">
        <v>134</v>
      </c>
      <c r="C299" s="506">
        <v>1418.9</v>
      </c>
      <c r="D299" s="507">
        <v>1420.3</v>
      </c>
      <c r="E299" s="507">
        <v>1409</v>
      </c>
      <c r="F299" s="507">
        <v>1399.1000000000001</v>
      </c>
      <c r="G299" s="507">
        <v>1387.8000000000002</v>
      </c>
      <c r="H299" s="507">
        <v>1430.1999999999998</v>
      </c>
      <c r="I299" s="507">
        <v>1441.4999999999995</v>
      </c>
      <c r="J299" s="507">
        <v>1451.3999999999996</v>
      </c>
      <c r="K299" s="506">
        <v>1431.6</v>
      </c>
      <c r="L299" s="506">
        <v>1410.4</v>
      </c>
      <c r="M299" s="506">
        <v>24.008710000000001</v>
      </c>
    </row>
    <row r="300" spans="1:13">
      <c r="A300" s="254">
        <v>290</v>
      </c>
      <c r="B300" s="509" t="s">
        <v>429</v>
      </c>
      <c r="C300" s="506">
        <v>362</v>
      </c>
      <c r="D300" s="507">
        <v>360.90000000000003</v>
      </c>
      <c r="E300" s="507">
        <v>358.10000000000008</v>
      </c>
      <c r="F300" s="507">
        <v>354.20000000000005</v>
      </c>
      <c r="G300" s="507">
        <v>351.40000000000009</v>
      </c>
      <c r="H300" s="507">
        <v>364.80000000000007</v>
      </c>
      <c r="I300" s="507">
        <v>367.6</v>
      </c>
      <c r="J300" s="507">
        <v>371.50000000000006</v>
      </c>
      <c r="K300" s="506">
        <v>363.7</v>
      </c>
      <c r="L300" s="506">
        <v>357</v>
      </c>
      <c r="M300" s="506">
        <v>15.7456</v>
      </c>
    </row>
    <row r="301" spans="1:13">
      <c r="A301" s="254">
        <v>291</v>
      </c>
      <c r="B301" s="509" t="s">
        <v>430</v>
      </c>
      <c r="C301" s="506">
        <v>37</v>
      </c>
      <c r="D301" s="507">
        <v>36.983333333333327</v>
      </c>
      <c r="E301" s="507">
        <v>35.416666666666657</v>
      </c>
      <c r="F301" s="507">
        <v>33.833333333333329</v>
      </c>
      <c r="G301" s="507">
        <v>32.266666666666659</v>
      </c>
      <c r="H301" s="507">
        <v>38.566666666666656</v>
      </c>
      <c r="I301" s="507">
        <v>40.133333333333333</v>
      </c>
      <c r="J301" s="507">
        <v>41.716666666666654</v>
      </c>
      <c r="K301" s="506">
        <v>38.549999999999997</v>
      </c>
      <c r="L301" s="506">
        <v>35.4</v>
      </c>
      <c r="M301" s="506">
        <v>21.265540000000001</v>
      </c>
    </row>
    <row r="302" spans="1:13">
      <c r="A302" s="254">
        <v>292</v>
      </c>
      <c r="B302" s="509" t="s">
        <v>431</v>
      </c>
      <c r="C302" s="506">
        <v>1799.5</v>
      </c>
      <c r="D302" s="507">
        <v>1781.5</v>
      </c>
      <c r="E302" s="507">
        <v>1749</v>
      </c>
      <c r="F302" s="507">
        <v>1698.5</v>
      </c>
      <c r="G302" s="507">
        <v>1666</v>
      </c>
      <c r="H302" s="507">
        <v>1832</v>
      </c>
      <c r="I302" s="507">
        <v>1864.5</v>
      </c>
      <c r="J302" s="507">
        <v>1915</v>
      </c>
      <c r="K302" s="506">
        <v>1814</v>
      </c>
      <c r="L302" s="506">
        <v>1731</v>
      </c>
      <c r="M302" s="506">
        <v>0.47986000000000001</v>
      </c>
    </row>
    <row r="303" spans="1:13">
      <c r="A303" s="254">
        <v>293</v>
      </c>
      <c r="B303" s="509" t="s">
        <v>135</v>
      </c>
      <c r="C303" s="506">
        <v>1020.45</v>
      </c>
      <c r="D303" s="507">
        <v>1016.4666666666667</v>
      </c>
      <c r="E303" s="507">
        <v>1008.7333333333333</v>
      </c>
      <c r="F303" s="507">
        <v>997.01666666666665</v>
      </c>
      <c r="G303" s="507">
        <v>989.2833333333333</v>
      </c>
      <c r="H303" s="507">
        <v>1028.1833333333334</v>
      </c>
      <c r="I303" s="507">
        <v>1035.9166666666667</v>
      </c>
      <c r="J303" s="507">
        <v>1047.6333333333334</v>
      </c>
      <c r="K303" s="506">
        <v>1024.2</v>
      </c>
      <c r="L303" s="506">
        <v>1004.75</v>
      </c>
      <c r="M303" s="506">
        <v>13.32484</v>
      </c>
    </row>
    <row r="304" spans="1:13">
      <c r="A304" s="254">
        <v>294</v>
      </c>
      <c r="B304" s="509" t="s">
        <v>432</v>
      </c>
      <c r="C304" s="506">
        <v>1748.35</v>
      </c>
      <c r="D304" s="507">
        <v>1748.1166666666668</v>
      </c>
      <c r="E304" s="507">
        <v>1721.2333333333336</v>
      </c>
      <c r="F304" s="507">
        <v>1694.1166666666668</v>
      </c>
      <c r="G304" s="507">
        <v>1667.2333333333336</v>
      </c>
      <c r="H304" s="507">
        <v>1775.2333333333336</v>
      </c>
      <c r="I304" s="507">
        <v>1802.1166666666668</v>
      </c>
      <c r="J304" s="507">
        <v>1829.2333333333336</v>
      </c>
      <c r="K304" s="506">
        <v>1775</v>
      </c>
      <c r="L304" s="506">
        <v>1721</v>
      </c>
      <c r="M304" s="506">
        <v>2.8423600000000002</v>
      </c>
    </row>
    <row r="305" spans="1:13">
      <c r="A305" s="254">
        <v>295</v>
      </c>
      <c r="B305" s="509" t="s">
        <v>433</v>
      </c>
      <c r="C305" s="506">
        <v>853.1</v>
      </c>
      <c r="D305" s="507">
        <v>854.76666666666677</v>
      </c>
      <c r="E305" s="507">
        <v>844.58333333333348</v>
      </c>
      <c r="F305" s="507">
        <v>836.06666666666672</v>
      </c>
      <c r="G305" s="507">
        <v>825.88333333333344</v>
      </c>
      <c r="H305" s="507">
        <v>863.28333333333353</v>
      </c>
      <c r="I305" s="507">
        <v>873.4666666666667</v>
      </c>
      <c r="J305" s="507">
        <v>881.98333333333358</v>
      </c>
      <c r="K305" s="506">
        <v>864.95</v>
      </c>
      <c r="L305" s="506">
        <v>846.25</v>
      </c>
      <c r="M305" s="506">
        <v>0.21068000000000001</v>
      </c>
    </row>
    <row r="306" spans="1:13">
      <c r="A306" s="254">
        <v>296</v>
      </c>
      <c r="B306" s="509" t="s">
        <v>434</v>
      </c>
      <c r="C306" s="506">
        <v>42.35</v>
      </c>
      <c r="D306" s="507">
        <v>42.666666666666664</v>
      </c>
      <c r="E306" s="507">
        <v>41.833333333333329</v>
      </c>
      <c r="F306" s="507">
        <v>41.316666666666663</v>
      </c>
      <c r="G306" s="507">
        <v>40.483333333333327</v>
      </c>
      <c r="H306" s="507">
        <v>43.18333333333333</v>
      </c>
      <c r="I306" s="507">
        <v>44.016666666666659</v>
      </c>
      <c r="J306" s="507">
        <v>44.533333333333331</v>
      </c>
      <c r="K306" s="506">
        <v>43.5</v>
      </c>
      <c r="L306" s="506">
        <v>42.15</v>
      </c>
      <c r="M306" s="506">
        <v>19.259129999999999</v>
      </c>
    </row>
    <row r="307" spans="1:13">
      <c r="A307" s="254">
        <v>297</v>
      </c>
      <c r="B307" s="509" t="s">
        <v>435</v>
      </c>
      <c r="C307" s="506">
        <v>150.55000000000001</v>
      </c>
      <c r="D307" s="507">
        <v>151.56666666666669</v>
      </c>
      <c r="E307" s="507">
        <v>148.38333333333338</v>
      </c>
      <c r="F307" s="507">
        <v>146.2166666666667</v>
      </c>
      <c r="G307" s="507">
        <v>143.03333333333339</v>
      </c>
      <c r="H307" s="507">
        <v>153.73333333333338</v>
      </c>
      <c r="I307" s="507">
        <v>156.91666666666671</v>
      </c>
      <c r="J307" s="507">
        <v>159.08333333333337</v>
      </c>
      <c r="K307" s="506">
        <v>154.75</v>
      </c>
      <c r="L307" s="506">
        <v>149.4</v>
      </c>
      <c r="M307" s="506">
        <v>10.253909999999999</v>
      </c>
    </row>
    <row r="308" spans="1:13">
      <c r="A308" s="254">
        <v>298</v>
      </c>
      <c r="B308" s="509" t="s">
        <v>146</v>
      </c>
      <c r="C308" s="506">
        <v>82259.45</v>
      </c>
      <c r="D308" s="507">
        <v>82578.400000000009</v>
      </c>
      <c r="E308" s="507">
        <v>81631.050000000017</v>
      </c>
      <c r="F308" s="507">
        <v>81002.650000000009</v>
      </c>
      <c r="G308" s="507">
        <v>80055.300000000017</v>
      </c>
      <c r="H308" s="507">
        <v>83206.800000000017</v>
      </c>
      <c r="I308" s="507">
        <v>84154.150000000023</v>
      </c>
      <c r="J308" s="507">
        <v>84782.550000000017</v>
      </c>
      <c r="K308" s="506">
        <v>83525.75</v>
      </c>
      <c r="L308" s="506">
        <v>81950</v>
      </c>
      <c r="M308" s="506">
        <v>0.17738999999999999</v>
      </c>
    </row>
    <row r="309" spans="1:13">
      <c r="A309" s="254">
        <v>299</v>
      </c>
      <c r="B309" s="509" t="s">
        <v>143</v>
      </c>
      <c r="C309" s="506">
        <v>1168.95</v>
      </c>
      <c r="D309" s="507">
        <v>1176.6000000000001</v>
      </c>
      <c r="E309" s="507">
        <v>1153.3000000000002</v>
      </c>
      <c r="F309" s="507">
        <v>1137.6500000000001</v>
      </c>
      <c r="G309" s="507">
        <v>1114.3500000000001</v>
      </c>
      <c r="H309" s="507">
        <v>1192.2500000000002</v>
      </c>
      <c r="I309" s="507">
        <v>1215.55</v>
      </c>
      <c r="J309" s="507">
        <v>1231.2000000000003</v>
      </c>
      <c r="K309" s="506">
        <v>1199.9000000000001</v>
      </c>
      <c r="L309" s="506">
        <v>1160.95</v>
      </c>
      <c r="M309" s="506">
        <v>5.9345499999999998</v>
      </c>
    </row>
    <row r="310" spans="1:13">
      <c r="A310" s="254">
        <v>300</v>
      </c>
      <c r="B310" s="509" t="s">
        <v>436</v>
      </c>
      <c r="C310" s="506">
        <v>3567.55</v>
      </c>
      <c r="D310" s="507">
        <v>3570.0166666666664</v>
      </c>
      <c r="E310" s="507">
        <v>3545.083333333333</v>
      </c>
      <c r="F310" s="507">
        <v>3522.6166666666668</v>
      </c>
      <c r="G310" s="507">
        <v>3497.6833333333334</v>
      </c>
      <c r="H310" s="507">
        <v>3592.4833333333327</v>
      </c>
      <c r="I310" s="507">
        <v>3617.4166666666661</v>
      </c>
      <c r="J310" s="507">
        <v>3639.8833333333323</v>
      </c>
      <c r="K310" s="506">
        <v>3594.95</v>
      </c>
      <c r="L310" s="506">
        <v>3547.55</v>
      </c>
      <c r="M310" s="506">
        <v>5.7540000000000001E-2</v>
      </c>
    </row>
    <row r="311" spans="1:13">
      <c r="A311" s="254">
        <v>301</v>
      </c>
      <c r="B311" s="509" t="s">
        <v>437</v>
      </c>
      <c r="C311" s="506">
        <v>275.3</v>
      </c>
      <c r="D311" s="507">
        <v>282.43333333333334</v>
      </c>
      <c r="E311" s="507">
        <v>264.86666666666667</v>
      </c>
      <c r="F311" s="507">
        <v>254.43333333333334</v>
      </c>
      <c r="G311" s="507">
        <v>236.86666666666667</v>
      </c>
      <c r="H311" s="507">
        <v>292.86666666666667</v>
      </c>
      <c r="I311" s="507">
        <v>310.43333333333339</v>
      </c>
      <c r="J311" s="507">
        <v>320.86666666666667</v>
      </c>
      <c r="K311" s="506">
        <v>300</v>
      </c>
      <c r="L311" s="506">
        <v>272</v>
      </c>
      <c r="M311" s="506">
        <v>1.0098100000000001</v>
      </c>
    </row>
    <row r="312" spans="1:13">
      <c r="A312" s="254">
        <v>302</v>
      </c>
      <c r="B312" s="509" t="s">
        <v>137</v>
      </c>
      <c r="C312" s="506">
        <v>198.95</v>
      </c>
      <c r="D312" s="507">
        <v>197.68333333333331</v>
      </c>
      <c r="E312" s="507">
        <v>195.56666666666661</v>
      </c>
      <c r="F312" s="507">
        <v>192.18333333333331</v>
      </c>
      <c r="G312" s="507">
        <v>190.06666666666661</v>
      </c>
      <c r="H312" s="507">
        <v>201.06666666666661</v>
      </c>
      <c r="I312" s="507">
        <v>203.18333333333334</v>
      </c>
      <c r="J312" s="507">
        <v>206.56666666666661</v>
      </c>
      <c r="K312" s="506">
        <v>199.8</v>
      </c>
      <c r="L312" s="506">
        <v>194.3</v>
      </c>
      <c r="M312" s="506">
        <v>66.816919999999996</v>
      </c>
    </row>
    <row r="313" spans="1:13">
      <c r="A313" s="254">
        <v>303</v>
      </c>
      <c r="B313" s="509" t="s">
        <v>136</v>
      </c>
      <c r="C313" s="506">
        <v>795.25</v>
      </c>
      <c r="D313" s="507">
        <v>797.0333333333333</v>
      </c>
      <c r="E313" s="507">
        <v>788.31666666666661</v>
      </c>
      <c r="F313" s="507">
        <v>781.38333333333333</v>
      </c>
      <c r="G313" s="507">
        <v>772.66666666666663</v>
      </c>
      <c r="H313" s="507">
        <v>803.96666666666658</v>
      </c>
      <c r="I313" s="507">
        <v>812.68333333333328</v>
      </c>
      <c r="J313" s="507">
        <v>819.61666666666656</v>
      </c>
      <c r="K313" s="506">
        <v>805.75</v>
      </c>
      <c r="L313" s="506">
        <v>790.1</v>
      </c>
      <c r="M313" s="506">
        <v>39.723820000000003</v>
      </c>
    </row>
    <row r="314" spans="1:13">
      <c r="A314" s="254">
        <v>304</v>
      </c>
      <c r="B314" s="509" t="s">
        <v>438</v>
      </c>
      <c r="C314" s="506">
        <v>161.25</v>
      </c>
      <c r="D314" s="507">
        <v>161.76666666666668</v>
      </c>
      <c r="E314" s="507">
        <v>158.53333333333336</v>
      </c>
      <c r="F314" s="507">
        <v>155.81666666666669</v>
      </c>
      <c r="G314" s="507">
        <v>152.58333333333337</v>
      </c>
      <c r="H314" s="507">
        <v>164.48333333333335</v>
      </c>
      <c r="I314" s="507">
        <v>167.71666666666664</v>
      </c>
      <c r="J314" s="507">
        <v>170.43333333333334</v>
      </c>
      <c r="K314" s="506">
        <v>165</v>
      </c>
      <c r="L314" s="506">
        <v>159.05000000000001</v>
      </c>
      <c r="M314" s="506">
        <v>2.2048299999999998</v>
      </c>
    </row>
    <row r="315" spans="1:13">
      <c r="A315" s="254">
        <v>305</v>
      </c>
      <c r="B315" s="509" t="s">
        <v>439</v>
      </c>
      <c r="C315" s="506">
        <v>210.4</v>
      </c>
      <c r="D315" s="507">
        <v>209.66666666666666</v>
      </c>
      <c r="E315" s="507">
        <v>204.33333333333331</v>
      </c>
      <c r="F315" s="507">
        <v>198.26666666666665</v>
      </c>
      <c r="G315" s="507">
        <v>192.93333333333331</v>
      </c>
      <c r="H315" s="507">
        <v>215.73333333333332</v>
      </c>
      <c r="I315" s="507">
        <v>221.06666666666663</v>
      </c>
      <c r="J315" s="507">
        <v>227.13333333333333</v>
      </c>
      <c r="K315" s="506">
        <v>215</v>
      </c>
      <c r="L315" s="506">
        <v>203.6</v>
      </c>
      <c r="M315" s="506">
        <v>0.72874000000000005</v>
      </c>
    </row>
    <row r="316" spans="1:13">
      <c r="A316" s="254">
        <v>306</v>
      </c>
      <c r="B316" s="509" t="s">
        <v>440</v>
      </c>
      <c r="C316" s="506">
        <v>579.75</v>
      </c>
      <c r="D316" s="507">
        <v>571.58333333333337</v>
      </c>
      <c r="E316" s="507">
        <v>558.16666666666674</v>
      </c>
      <c r="F316" s="507">
        <v>536.58333333333337</v>
      </c>
      <c r="G316" s="507">
        <v>523.16666666666674</v>
      </c>
      <c r="H316" s="507">
        <v>593.16666666666674</v>
      </c>
      <c r="I316" s="507">
        <v>606.58333333333348</v>
      </c>
      <c r="J316" s="507">
        <v>628.16666666666674</v>
      </c>
      <c r="K316" s="506">
        <v>585</v>
      </c>
      <c r="L316" s="506">
        <v>550</v>
      </c>
      <c r="M316" s="506">
        <v>0.75805</v>
      </c>
    </row>
    <row r="317" spans="1:13">
      <c r="A317" s="254">
        <v>307</v>
      </c>
      <c r="B317" s="509" t="s">
        <v>138</v>
      </c>
      <c r="C317" s="506">
        <v>149.19999999999999</v>
      </c>
      <c r="D317" s="507">
        <v>150.1</v>
      </c>
      <c r="E317" s="507">
        <v>147.79999999999998</v>
      </c>
      <c r="F317" s="507">
        <v>146.39999999999998</v>
      </c>
      <c r="G317" s="507">
        <v>144.09999999999997</v>
      </c>
      <c r="H317" s="507">
        <v>151.5</v>
      </c>
      <c r="I317" s="507">
        <v>153.80000000000001</v>
      </c>
      <c r="J317" s="507">
        <v>155.20000000000002</v>
      </c>
      <c r="K317" s="506">
        <v>152.4</v>
      </c>
      <c r="L317" s="506">
        <v>148.69999999999999</v>
      </c>
      <c r="M317" s="506">
        <v>22.422440000000002</v>
      </c>
    </row>
    <row r="318" spans="1:13">
      <c r="A318" s="254">
        <v>308</v>
      </c>
      <c r="B318" s="509" t="s">
        <v>261</v>
      </c>
      <c r="C318" s="506">
        <v>38.85</v>
      </c>
      <c r="D318" s="507">
        <v>39</v>
      </c>
      <c r="E318" s="507">
        <v>38.5</v>
      </c>
      <c r="F318" s="507">
        <v>38.15</v>
      </c>
      <c r="G318" s="507">
        <v>37.65</v>
      </c>
      <c r="H318" s="507">
        <v>39.35</v>
      </c>
      <c r="I318" s="507">
        <v>39.85</v>
      </c>
      <c r="J318" s="507">
        <v>40.200000000000003</v>
      </c>
      <c r="K318" s="506">
        <v>39.5</v>
      </c>
      <c r="L318" s="506">
        <v>38.65</v>
      </c>
      <c r="M318" s="506">
        <v>9.9834999999999994</v>
      </c>
    </row>
    <row r="319" spans="1:13">
      <c r="A319" s="254">
        <v>309</v>
      </c>
      <c r="B319" s="509" t="s">
        <v>139</v>
      </c>
      <c r="C319" s="506">
        <v>411.3</v>
      </c>
      <c r="D319" s="507">
        <v>410.23333333333335</v>
      </c>
      <c r="E319" s="507">
        <v>408.01666666666671</v>
      </c>
      <c r="F319" s="507">
        <v>404.73333333333335</v>
      </c>
      <c r="G319" s="507">
        <v>402.51666666666671</v>
      </c>
      <c r="H319" s="507">
        <v>413.51666666666671</v>
      </c>
      <c r="I319" s="507">
        <v>415.73333333333341</v>
      </c>
      <c r="J319" s="507">
        <v>419.01666666666671</v>
      </c>
      <c r="K319" s="506">
        <v>412.45</v>
      </c>
      <c r="L319" s="506">
        <v>406.95</v>
      </c>
      <c r="M319" s="506">
        <v>10.527049999999999</v>
      </c>
    </row>
    <row r="320" spans="1:13">
      <c r="A320" s="254">
        <v>310</v>
      </c>
      <c r="B320" s="509" t="s">
        <v>140</v>
      </c>
      <c r="C320" s="506">
        <v>6859.2</v>
      </c>
      <c r="D320" s="507">
        <v>6864.7666666666664</v>
      </c>
      <c r="E320" s="507">
        <v>6789.6333333333332</v>
      </c>
      <c r="F320" s="507">
        <v>6720.0666666666666</v>
      </c>
      <c r="G320" s="507">
        <v>6644.9333333333334</v>
      </c>
      <c r="H320" s="507">
        <v>6934.333333333333</v>
      </c>
      <c r="I320" s="507">
        <v>7009.4666666666662</v>
      </c>
      <c r="J320" s="507">
        <v>7079.0333333333328</v>
      </c>
      <c r="K320" s="506">
        <v>6939.9</v>
      </c>
      <c r="L320" s="506">
        <v>6795.2</v>
      </c>
      <c r="M320" s="506">
        <v>7.3538199999999998</v>
      </c>
    </row>
    <row r="321" spans="1:13">
      <c r="A321" s="254">
        <v>311</v>
      </c>
      <c r="B321" s="509" t="s">
        <v>142</v>
      </c>
      <c r="C321" s="506">
        <v>859.45</v>
      </c>
      <c r="D321" s="507">
        <v>863.58333333333337</v>
      </c>
      <c r="E321" s="507">
        <v>850.01666666666677</v>
      </c>
      <c r="F321" s="507">
        <v>840.58333333333337</v>
      </c>
      <c r="G321" s="507">
        <v>827.01666666666677</v>
      </c>
      <c r="H321" s="507">
        <v>873.01666666666677</v>
      </c>
      <c r="I321" s="507">
        <v>886.58333333333337</v>
      </c>
      <c r="J321" s="507">
        <v>896.01666666666677</v>
      </c>
      <c r="K321" s="506">
        <v>877.15</v>
      </c>
      <c r="L321" s="506">
        <v>854.15</v>
      </c>
      <c r="M321" s="506">
        <v>8.2374600000000004</v>
      </c>
    </row>
    <row r="322" spans="1:13">
      <c r="A322" s="254">
        <v>312</v>
      </c>
      <c r="B322" s="509" t="s">
        <v>441</v>
      </c>
      <c r="C322" s="506">
        <v>2241.1999999999998</v>
      </c>
      <c r="D322" s="507">
        <v>2264.0666666666666</v>
      </c>
      <c r="E322" s="507">
        <v>2180.1333333333332</v>
      </c>
      <c r="F322" s="507">
        <v>2119.0666666666666</v>
      </c>
      <c r="G322" s="507">
        <v>2035.1333333333332</v>
      </c>
      <c r="H322" s="507">
        <v>2325.1333333333332</v>
      </c>
      <c r="I322" s="507">
        <v>2409.0666666666666</v>
      </c>
      <c r="J322" s="507">
        <v>2470.1333333333332</v>
      </c>
      <c r="K322" s="506">
        <v>2348</v>
      </c>
      <c r="L322" s="506">
        <v>2203</v>
      </c>
      <c r="M322" s="506">
        <v>1.7981</v>
      </c>
    </row>
    <row r="323" spans="1:13">
      <c r="A323" s="254">
        <v>313</v>
      </c>
      <c r="B323" s="509" t="s">
        <v>144</v>
      </c>
      <c r="C323" s="506">
        <v>2083.9</v>
      </c>
      <c r="D323" s="507">
        <v>2084.2999999999997</v>
      </c>
      <c r="E323" s="507">
        <v>2044.5999999999995</v>
      </c>
      <c r="F323" s="507">
        <v>2005.2999999999997</v>
      </c>
      <c r="G323" s="507">
        <v>1965.5999999999995</v>
      </c>
      <c r="H323" s="507">
        <v>2123.5999999999995</v>
      </c>
      <c r="I323" s="507">
        <v>2163.2999999999993</v>
      </c>
      <c r="J323" s="507">
        <v>2202.5999999999995</v>
      </c>
      <c r="K323" s="506">
        <v>2124</v>
      </c>
      <c r="L323" s="506">
        <v>2045</v>
      </c>
      <c r="M323" s="506">
        <v>18.08625</v>
      </c>
    </row>
    <row r="324" spans="1:13">
      <c r="A324" s="254">
        <v>314</v>
      </c>
      <c r="B324" s="509" t="s">
        <v>442</v>
      </c>
      <c r="C324" s="506">
        <v>100.5</v>
      </c>
      <c r="D324" s="507">
        <v>100.11666666666667</v>
      </c>
      <c r="E324" s="507">
        <v>98.233333333333348</v>
      </c>
      <c r="F324" s="507">
        <v>95.966666666666669</v>
      </c>
      <c r="G324" s="507">
        <v>94.083333333333343</v>
      </c>
      <c r="H324" s="507">
        <v>102.38333333333335</v>
      </c>
      <c r="I324" s="507">
        <v>104.26666666666668</v>
      </c>
      <c r="J324" s="507">
        <v>106.53333333333336</v>
      </c>
      <c r="K324" s="506">
        <v>102</v>
      </c>
      <c r="L324" s="506">
        <v>97.85</v>
      </c>
      <c r="M324" s="506">
        <v>8.75779</v>
      </c>
    </row>
    <row r="325" spans="1:13">
      <c r="A325" s="254">
        <v>315</v>
      </c>
      <c r="B325" s="509" t="s">
        <v>443</v>
      </c>
      <c r="C325" s="506">
        <v>542.1</v>
      </c>
      <c r="D325" s="507">
        <v>547.63333333333333</v>
      </c>
      <c r="E325" s="507">
        <v>531.56666666666661</v>
      </c>
      <c r="F325" s="507">
        <v>521.0333333333333</v>
      </c>
      <c r="G325" s="507">
        <v>504.96666666666658</v>
      </c>
      <c r="H325" s="507">
        <v>558.16666666666663</v>
      </c>
      <c r="I325" s="507">
        <v>574.23333333333346</v>
      </c>
      <c r="J325" s="507">
        <v>584.76666666666665</v>
      </c>
      <c r="K325" s="506">
        <v>563.70000000000005</v>
      </c>
      <c r="L325" s="506">
        <v>537.1</v>
      </c>
      <c r="M325" s="506">
        <v>1.71915</v>
      </c>
    </row>
    <row r="326" spans="1:13">
      <c r="A326" s="254">
        <v>316</v>
      </c>
      <c r="B326" s="509" t="s">
        <v>754</v>
      </c>
      <c r="C326" s="506">
        <v>176.85</v>
      </c>
      <c r="D326" s="507">
        <v>177.21666666666667</v>
      </c>
      <c r="E326" s="507">
        <v>175.63333333333333</v>
      </c>
      <c r="F326" s="507">
        <v>174.41666666666666</v>
      </c>
      <c r="G326" s="507">
        <v>172.83333333333331</v>
      </c>
      <c r="H326" s="507">
        <v>178.43333333333334</v>
      </c>
      <c r="I326" s="507">
        <v>180.01666666666665</v>
      </c>
      <c r="J326" s="507">
        <v>181.23333333333335</v>
      </c>
      <c r="K326" s="506">
        <v>178.8</v>
      </c>
      <c r="L326" s="506">
        <v>176</v>
      </c>
      <c r="M326" s="506">
        <v>3.49594</v>
      </c>
    </row>
    <row r="327" spans="1:13">
      <c r="A327" s="254">
        <v>317</v>
      </c>
      <c r="B327" s="509" t="s">
        <v>145</v>
      </c>
      <c r="C327" s="506">
        <v>201.45</v>
      </c>
      <c r="D327" s="507">
        <v>201.85</v>
      </c>
      <c r="E327" s="507">
        <v>199.7</v>
      </c>
      <c r="F327" s="507">
        <v>197.95</v>
      </c>
      <c r="G327" s="507">
        <v>195.79999999999998</v>
      </c>
      <c r="H327" s="507">
        <v>203.6</v>
      </c>
      <c r="I327" s="507">
        <v>205.75000000000003</v>
      </c>
      <c r="J327" s="507">
        <v>207.5</v>
      </c>
      <c r="K327" s="506">
        <v>204</v>
      </c>
      <c r="L327" s="506">
        <v>200.1</v>
      </c>
      <c r="M327" s="506">
        <v>90.120199999999997</v>
      </c>
    </row>
    <row r="328" spans="1:13">
      <c r="A328" s="254">
        <v>318</v>
      </c>
      <c r="B328" s="509" t="s">
        <v>444</v>
      </c>
      <c r="C328" s="506">
        <v>624.79999999999995</v>
      </c>
      <c r="D328" s="507">
        <v>626.4666666666667</v>
      </c>
      <c r="E328" s="507">
        <v>613.33333333333337</v>
      </c>
      <c r="F328" s="507">
        <v>601.86666666666667</v>
      </c>
      <c r="G328" s="507">
        <v>588.73333333333335</v>
      </c>
      <c r="H328" s="507">
        <v>637.93333333333339</v>
      </c>
      <c r="I328" s="507">
        <v>651.06666666666661</v>
      </c>
      <c r="J328" s="507">
        <v>662.53333333333342</v>
      </c>
      <c r="K328" s="506">
        <v>639.6</v>
      </c>
      <c r="L328" s="506">
        <v>615</v>
      </c>
      <c r="M328" s="506">
        <v>0.83138999999999996</v>
      </c>
    </row>
    <row r="329" spans="1:13">
      <c r="A329" s="254">
        <v>319</v>
      </c>
      <c r="B329" s="509" t="s">
        <v>262</v>
      </c>
      <c r="C329" s="506">
        <v>1776.5</v>
      </c>
      <c r="D329" s="507">
        <v>1766.3333333333333</v>
      </c>
      <c r="E329" s="507">
        <v>1721.4166666666665</v>
      </c>
      <c r="F329" s="507">
        <v>1666.3333333333333</v>
      </c>
      <c r="G329" s="507">
        <v>1621.4166666666665</v>
      </c>
      <c r="H329" s="507">
        <v>1821.4166666666665</v>
      </c>
      <c r="I329" s="507">
        <v>1866.333333333333</v>
      </c>
      <c r="J329" s="507">
        <v>1921.4166666666665</v>
      </c>
      <c r="K329" s="506">
        <v>1811.25</v>
      </c>
      <c r="L329" s="506">
        <v>1711.25</v>
      </c>
      <c r="M329" s="506">
        <v>11.34437</v>
      </c>
    </row>
    <row r="330" spans="1:13">
      <c r="A330" s="254">
        <v>320</v>
      </c>
      <c r="B330" s="509" t="s">
        <v>445</v>
      </c>
      <c r="C330" s="506">
        <v>1512.95</v>
      </c>
      <c r="D330" s="507">
        <v>1520.9666666666665</v>
      </c>
      <c r="E330" s="507">
        <v>1496.9833333333329</v>
      </c>
      <c r="F330" s="507">
        <v>1481.0166666666664</v>
      </c>
      <c r="G330" s="507">
        <v>1457.0333333333328</v>
      </c>
      <c r="H330" s="507">
        <v>1536.9333333333329</v>
      </c>
      <c r="I330" s="507">
        <v>1560.9166666666665</v>
      </c>
      <c r="J330" s="507">
        <v>1576.883333333333</v>
      </c>
      <c r="K330" s="506">
        <v>1544.95</v>
      </c>
      <c r="L330" s="506">
        <v>1505</v>
      </c>
      <c r="M330" s="506">
        <v>1.4272800000000001</v>
      </c>
    </row>
    <row r="331" spans="1:13">
      <c r="A331" s="254">
        <v>321</v>
      </c>
      <c r="B331" s="509" t="s">
        <v>147</v>
      </c>
      <c r="C331" s="506">
        <v>1205.9000000000001</v>
      </c>
      <c r="D331" s="507">
        <v>1210.6666666666667</v>
      </c>
      <c r="E331" s="507">
        <v>1191.9833333333336</v>
      </c>
      <c r="F331" s="507">
        <v>1178.0666666666668</v>
      </c>
      <c r="G331" s="507">
        <v>1159.3833333333337</v>
      </c>
      <c r="H331" s="507">
        <v>1224.5833333333335</v>
      </c>
      <c r="I331" s="507">
        <v>1243.2666666666664</v>
      </c>
      <c r="J331" s="507">
        <v>1257.1833333333334</v>
      </c>
      <c r="K331" s="506">
        <v>1229.3499999999999</v>
      </c>
      <c r="L331" s="506">
        <v>1196.75</v>
      </c>
      <c r="M331" s="506">
        <v>7.1204700000000001</v>
      </c>
    </row>
    <row r="332" spans="1:13">
      <c r="A332" s="254">
        <v>322</v>
      </c>
      <c r="B332" s="509" t="s">
        <v>263</v>
      </c>
      <c r="C332" s="506">
        <v>825.55</v>
      </c>
      <c r="D332" s="507">
        <v>824.69999999999993</v>
      </c>
      <c r="E332" s="507">
        <v>817.84999999999991</v>
      </c>
      <c r="F332" s="507">
        <v>810.15</v>
      </c>
      <c r="G332" s="507">
        <v>803.3</v>
      </c>
      <c r="H332" s="507">
        <v>832.39999999999986</v>
      </c>
      <c r="I332" s="507">
        <v>839.25</v>
      </c>
      <c r="J332" s="507">
        <v>846.94999999999982</v>
      </c>
      <c r="K332" s="506">
        <v>831.55</v>
      </c>
      <c r="L332" s="506">
        <v>817</v>
      </c>
      <c r="M332" s="506">
        <v>1.88917</v>
      </c>
    </row>
    <row r="333" spans="1:13">
      <c r="A333" s="254">
        <v>323</v>
      </c>
      <c r="B333" s="509" t="s">
        <v>149</v>
      </c>
      <c r="C333" s="506">
        <v>46.8</v>
      </c>
      <c r="D333" s="507">
        <v>47.166666666666664</v>
      </c>
      <c r="E333" s="507">
        <v>45.93333333333333</v>
      </c>
      <c r="F333" s="507">
        <v>45.066666666666663</v>
      </c>
      <c r="G333" s="507">
        <v>43.833333333333329</v>
      </c>
      <c r="H333" s="507">
        <v>48.033333333333331</v>
      </c>
      <c r="I333" s="507">
        <v>49.266666666666666</v>
      </c>
      <c r="J333" s="507">
        <v>50.133333333333333</v>
      </c>
      <c r="K333" s="506">
        <v>48.4</v>
      </c>
      <c r="L333" s="506">
        <v>46.3</v>
      </c>
      <c r="M333" s="506">
        <v>74.705209999999994</v>
      </c>
    </row>
    <row r="334" spans="1:13">
      <c r="A334" s="254">
        <v>324</v>
      </c>
      <c r="B334" s="509" t="s">
        <v>150</v>
      </c>
      <c r="C334" s="506">
        <v>79</v>
      </c>
      <c r="D334" s="507">
        <v>79.583333333333329</v>
      </c>
      <c r="E334" s="507">
        <v>77.966666666666654</v>
      </c>
      <c r="F334" s="507">
        <v>76.933333333333323</v>
      </c>
      <c r="G334" s="507">
        <v>75.316666666666649</v>
      </c>
      <c r="H334" s="507">
        <v>80.61666666666666</v>
      </c>
      <c r="I334" s="507">
        <v>82.233333333333334</v>
      </c>
      <c r="J334" s="507">
        <v>83.266666666666666</v>
      </c>
      <c r="K334" s="506">
        <v>81.2</v>
      </c>
      <c r="L334" s="506">
        <v>78.55</v>
      </c>
      <c r="M334" s="506">
        <v>30.684159999999999</v>
      </c>
    </row>
    <row r="335" spans="1:13">
      <c r="A335" s="254">
        <v>325</v>
      </c>
      <c r="B335" s="509" t="s">
        <v>446</v>
      </c>
      <c r="C335" s="506">
        <v>526.20000000000005</v>
      </c>
      <c r="D335" s="507">
        <v>526.73333333333335</v>
      </c>
      <c r="E335" s="507">
        <v>518.4666666666667</v>
      </c>
      <c r="F335" s="507">
        <v>510.73333333333335</v>
      </c>
      <c r="G335" s="507">
        <v>502.4666666666667</v>
      </c>
      <c r="H335" s="507">
        <v>534.4666666666667</v>
      </c>
      <c r="I335" s="507">
        <v>542.73333333333335</v>
      </c>
      <c r="J335" s="507">
        <v>550.4666666666667</v>
      </c>
      <c r="K335" s="506">
        <v>535</v>
      </c>
      <c r="L335" s="506">
        <v>519</v>
      </c>
      <c r="M335" s="506">
        <v>0.56757999999999997</v>
      </c>
    </row>
    <row r="336" spans="1:13">
      <c r="A336" s="254">
        <v>326</v>
      </c>
      <c r="B336" s="509" t="s">
        <v>264</v>
      </c>
      <c r="C336" s="506">
        <v>24.45</v>
      </c>
      <c r="D336" s="507">
        <v>24.716666666666665</v>
      </c>
      <c r="E336" s="507">
        <v>24.033333333333331</v>
      </c>
      <c r="F336" s="507">
        <v>23.616666666666667</v>
      </c>
      <c r="G336" s="507">
        <v>22.933333333333334</v>
      </c>
      <c r="H336" s="507">
        <v>25.133333333333329</v>
      </c>
      <c r="I336" s="507">
        <v>25.816666666666659</v>
      </c>
      <c r="J336" s="507">
        <v>26.233333333333327</v>
      </c>
      <c r="K336" s="506">
        <v>25.4</v>
      </c>
      <c r="L336" s="506">
        <v>24.3</v>
      </c>
      <c r="M336" s="506">
        <v>64.405510000000007</v>
      </c>
    </row>
    <row r="337" spans="1:13">
      <c r="A337" s="254">
        <v>327</v>
      </c>
      <c r="B337" s="509" t="s">
        <v>447</v>
      </c>
      <c r="C337" s="506">
        <v>50.4</v>
      </c>
      <c r="D337" s="507">
        <v>50.95000000000001</v>
      </c>
      <c r="E337" s="507">
        <v>49.65000000000002</v>
      </c>
      <c r="F337" s="507">
        <v>48.900000000000013</v>
      </c>
      <c r="G337" s="507">
        <v>47.600000000000023</v>
      </c>
      <c r="H337" s="507">
        <v>51.700000000000017</v>
      </c>
      <c r="I337" s="507">
        <v>53.000000000000014</v>
      </c>
      <c r="J337" s="507">
        <v>53.750000000000014</v>
      </c>
      <c r="K337" s="506">
        <v>52.25</v>
      </c>
      <c r="L337" s="506">
        <v>50.2</v>
      </c>
      <c r="M337" s="506">
        <v>10.171569999999999</v>
      </c>
    </row>
    <row r="338" spans="1:13">
      <c r="A338" s="254">
        <v>328</v>
      </c>
      <c r="B338" s="509" t="s">
        <v>152</v>
      </c>
      <c r="C338" s="506">
        <v>135.35</v>
      </c>
      <c r="D338" s="507">
        <v>134.96666666666667</v>
      </c>
      <c r="E338" s="507">
        <v>132.53333333333333</v>
      </c>
      <c r="F338" s="507">
        <v>129.71666666666667</v>
      </c>
      <c r="G338" s="507">
        <v>127.28333333333333</v>
      </c>
      <c r="H338" s="507">
        <v>137.78333333333333</v>
      </c>
      <c r="I338" s="507">
        <v>140.21666666666667</v>
      </c>
      <c r="J338" s="507">
        <v>143.03333333333333</v>
      </c>
      <c r="K338" s="506">
        <v>137.4</v>
      </c>
      <c r="L338" s="506">
        <v>132.15</v>
      </c>
      <c r="M338" s="506">
        <v>138.89913000000001</v>
      </c>
    </row>
    <row r="339" spans="1:13">
      <c r="A339" s="254">
        <v>329</v>
      </c>
      <c r="B339" s="509" t="s">
        <v>694</v>
      </c>
      <c r="C339" s="506">
        <v>174.75</v>
      </c>
      <c r="D339" s="507">
        <v>175.43333333333331</v>
      </c>
      <c r="E339" s="507">
        <v>171.86666666666662</v>
      </c>
      <c r="F339" s="507">
        <v>168.98333333333332</v>
      </c>
      <c r="G339" s="507">
        <v>165.41666666666663</v>
      </c>
      <c r="H339" s="507">
        <v>178.31666666666661</v>
      </c>
      <c r="I339" s="507">
        <v>181.88333333333327</v>
      </c>
      <c r="J339" s="507">
        <v>184.76666666666659</v>
      </c>
      <c r="K339" s="506">
        <v>179</v>
      </c>
      <c r="L339" s="506">
        <v>172.55</v>
      </c>
      <c r="M339" s="506">
        <v>4.5930299999999997</v>
      </c>
    </row>
    <row r="340" spans="1:13">
      <c r="A340" s="254">
        <v>330</v>
      </c>
      <c r="B340" s="509" t="s">
        <v>153</v>
      </c>
      <c r="C340" s="506">
        <v>106.55</v>
      </c>
      <c r="D340" s="507">
        <v>107.21666666666665</v>
      </c>
      <c r="E340" s="507">
        <v>105.43333333333331</v>
      </c>
      <c r="F340" s="507">
        <v>104.31666666666665</v>
      </c>
      <c r="G340" s="507">
        <v>102.5333333333333</v>
      </c>
      <c r="H340" s="507">
        <v>108.33333333333331</v>
      </c>
      <c r="I340" s="507">
        <v>110.11666666666665</v>
      </c>
      <c r="J340" s="507">
        <v>111.23333333333332</v>
      </c>
      <c r="K340" s="506">
        <v>109</v>
      </c>
      <c r="L340" s="506">
        <v>106.1</v>
      </c>
      <c r="M340" s="506">
        <v>230.63667000000001</v>
      </c>
    </row>
    <row r="341" spans="1:13">
      <c r="A341" s="254">
        <v>331</v>
      </c>
      <c r="B341" s="509" t="s">
        <v>448</v>
      </c>
      <c r="C341" s="506">
        <v>405.85</v>
      </c>
      <c r="D341" s="507">
        <v>404.58333333333331</v>
      </c>
      <c r="E341" s="507">
        <v>396.11666666666662</v>
      </c>
      <c r="F341" s="507">
        <v>386.38333333333333</v>
      </c>
      <c r="G341" s="507">
        <v>377.91666666666663</v>
      </c>
      <c r="H341" s="507">
        <v>414.31666666666661</v>
      </c>
      <c r="I341" s="507">
        <v>422.7833333333333</v>
      </c>
      <c r="J341" s="507">
        <v>432.51666666666659</v>
      </c>
      <c r="K341" s="506">
        <v>413.05</v>
      </c>
      <c r="L341" s="506">
        <v>394.85</v>
      </c>
      <c r="M341" s="506">
        <v>6.6929800000000004</v>
      </c>
    </row>
    <row r="342" spans="1:13">
      <c r="A342" s="254">
        <v>332</v>
      </c>
      <c r="B342" s="509" t="s">
        <v>148</v>
      </c>
      <c r="C342" s="506">
        <v>54.05</v>
      </c>
      <c r="D342" s="507">
        <v>54.316666666666663</v>
      </c>
      <c r="E342" s="507">
        <v>53.283333333333324</v>
      </c>
      <c r="F342" s="507">
        <v>52.516666666666659</v>
      </c>
      <c r="G342" s="507">
        <v>51.48333333333332</v>
      </c>
      <c r="H342" s="507">
        <v>55.083333333333329</v>
      </c>
      <c r="I342" s="507">
        <v>56.11666666666666</v>
      </c>
      <c r="J342" s="507">
        <v>56.883333333333333</v>
      </c>
      <c r="K342" s="506">
        <v>55.35</v>
      </c>
      <c r="L342" s="506">
        <v>53.55</v>
      </c>
      <c r="M342" s="506">
        <v>109.3681</v>
      </c>
    </row>
    <row r="343" spans="1:13">
      <c r="A343" s="254">
        <v>333</v>
      </c>
      <c r="B343" s="509" t="s">
        <v>449</v>
      </c>
      <c r="C343" s="506">
        <v>54.1</v>
      </c>
      <c r="D343" s="507">
        <v>54.416666666666664</v>
      </c>
      <c r="E343" s="507">
        <v>53.033333333333331</v>
      </c>
      <c r="F343" s="507">
        <v>51.966666666666669</v>
      </c>
      <c r="G343" s="507">
        <v>50.583333333333336</v>
      </c>
      <c r="H343" s="507">
        <v>55.483333333333327</v>
      </c>
      <c r="I343" s="507">
        <v>56.866666666666667</v>
      </c>
      <c r="J343" s="507">
        <v>57.933333333333323</v>
      </c>
      <c r="K343" s="506">
        <v>55.8</v>
      </c>
      <c r="L343" s="506">
        <v>53.35</v>
      </c>
      <c r="M343" s="506">
        <v>9.1376500000000007</v>
      </c>
    </row>
    <row r="344" spans="1:13">
      <c r="A344" s="254">
        <v>334</v>
      </c>
      <c r="B344" s="509" t="s">
        <v>450</v>
      </c>
      <c r="C344" s="506">
        <v>2755</v>
      </c>
      <c r="D344" s="507">
        <v>2732.1833333333329</v>
      </c>
      <c r="E344" s="507">
        <v>2664.3666666666659</v>
      </c>
      <c r="F344" s="507">
        <v>2573.7333333333331</v>
      </c>
      <c r="G344" s="507">
        <v>2505.9166666666661</v>
      </c>
      <c r="H344" s="507">
        <v>2822.8166666666657</v>
      </c>
      <c r="I344" s="507">
        <v>2890.6333333333323</v>
      </c>
      <c r="J344" s="507">
        <v>2981.2666666666655</v>
      </c>
      <c r="K344" s="506">
        <v>2800</v>
      </c>
      <c r="L344" s="506">
        <v>2641.55</v>
      </c>
      <c r="M344" s="506">
        <v>5.6569700000000003</v>
      </c>
    </row>
    <row r="345" spans="1:13">
      <c r="A345" s="254">
        <v>335</v>
      </c>
      <c r="B345" s="509" t="s">
        <v>755</v>
      </c>
      <c r="C345" s="506">
        <v>80.099999999999994</v>
      </c>
      <c r="D345" s="507">
        <v>80.516666666666666</v>
      </c>
      <c r="E345" s="507">
        <v>79.033333333333331</v>
      </c>
      <c r="F345" s="507">
        <v>77.966666666666669</v>
      </c>
      <c r="G345" s="507">
        <v>76.483333333333334</v>
      </c>
      <c r="H345" s="507">
        <v>81.583333333333329</v>
      </c>
      <c r="I345" s="507">
        <v>83.066666666666649</v>
      </c>
      <c r="J345" s="507">
        <v>84.133333333333326</v>
      </c>
      <c r="K345" s="506">
        <v>82</v>
      </c>
      <c r="L345" s="506">
        <v>79.45</v>
      </c>
      <c r="M345" s="506">
        <v>1.6635200000000001</v>
      </c>
    </row>
    <row r="346" spans="1:13">
      <c r="A346" s="254">
        <v>336</v>
      </c>
      <c r="B346" s="509" t="s">
        <v>151</v>
      </c>
      <c r="C346" s="506">
        <v>17165.2</v>
      </c>
      <c r="D346" s="507">
        <v>17138.583333333332</v>
      </c>
      <c r="E346" s="507">
        <v>16978.166666666664</v>
      </c>
      <c r="F346" s="507">
        <v>16791.133333333331</v>
      </c>
      <c r="G346" s="507">
        <v>16630.716666666664</v>
      </c>
      <c r="H346" s="507">
        <v>17325.616666666665</v>
      </c>
      <c r="I346" s="507">
        <v>17486.033333333329</v>
      </c>
      <c r="J346" s="507">
        <v>17673.066666666666</v>
      </c>
      <c r="K346" s="506">
        <v>17299</v>
      </c>
      <c r="L346" s="506">
        <v>16951.55</v>
      </c>
      <c r="M346" s="506">
        <v>1.10331</v>
      </c>
    </row>
    <row r="347" spans="1:13">
      <c r="A347" s="254">
        <v>337</v>
      </c>
      <c r="B347" s="509" t="s">
        <v>791</v>
      </c>
      <c r="C347" s="506">
        <v>36.4</v>
      </c>
      <c r="D347" s="507">
        <v>36.716666666666669</v>
      </c>
      <c r="E347" s="507">
        <v>35.833333333333336</v>
      </c>
      <c r="F347" s="507">
        <v>35.266666666666666</v>
      </c>
      <c r="G347" s="507">
        <v>34.383333333333333</v>
      </c>
      <c r="H347" s="507">
        <v>37.283333333333339</v>
      </c>
      <c r="I347" s="507">
        <v>38.166666666666664</v>
      </c>
      <c r="J347" s="507">
        <v>38.733333333333341</v>
      </c>
      <c r="K347" s="506">
        <v>37.6</v>
      </c>
      <c r="L347" s="506">
        <v>36.15</v>
      </c>
      <c r="M347" s="506">
        <v>13.398949999999999</v>
      </c>
    </row>
    <row r="348" spans="1:13">
      <c r="A348" s="254">
        <v>338</v>
      </c>
      <c r="B348" s="509" t="s">
        <v>451</v>
      </c>
      <c r="C348" s="506">
        <v>1950.75</v>
      </c>
      <c r="D348" s="507">
        <v>1953.5666666666666</v>
      </c>
      <c r="E348" s="507">
        <v>1927.2333333333331</v>
      </c>
      <c r="F348" s="507">
        <v>1903.7166666666665</v>
      </c>
      <c r="G348" s="507">
        <v>1877.383333333333</v>
      </c>
      <c r="H348" s="507">
        <v>1977.0833333333333</v>
      </c>
      <c r="I348" s="507">
        <v>2003.4166666666667</v>
      </c>
      <c r="J348" s="507">
        <v>2026.9333333333334</v>
      </c>
      <c r="K348" s="506">
        <v>1979.9</v>
      </c>
      <c r="L348" s="506">
        <v>1930.05</v>
      </c>
      <c r="M348" s="506">
        <v>0.1193</v>
      </c>
    </row>
    <row r="349" spans="1:13">
      <c r="A349" s="254">
        <v>339</v>
      </c>
      <c r="B349" s="509" t="s">
        <v>790</v>
      </c>
      <c r="C349" s="506">
        <v>338.3</v>
      </c>
      <c r="D349" s="507">
        <v>337.11666666666667</v>
      </c>
      <c r="E349" s="507">
        <v>333.28333333333336</v>
      </c>
      <c r="F349" s="507">
        <v>328.26666666666671</v>
      </c>
      <c r="G349" s="507">
        <v>324.43333333333339</v>
      </c>
      <c r="H349" s="507">
        <v>342.13333333333333</v>
      </c>
      <c r="I349" s="507">
        <v>345.96666666666658</v>
      </c>
      <c r="J349" s="507">
        <v>350.98333333333329</v>
      </c>
      <c r="K349" s="506">
        <v>340.95</v>
      </c>
      <c r="L349" s="506">
        <v>332.1</v>
      </c>
      <c r="M349" s="506">
        <v>3.9074</v>
      </c>
    </row>
    <row r="350" spans="1:13">
      <c r="A350" s="254">
        <v>340</v>
      </c>
      <c r="B350" s="509" t="s">
        <v>265</v>
      </c>
      <c r="C350" s="506">
        <v>575.15</v>
      </c>
      <c r="D350" s="507">
        <v>568.06666666666661</v>
      </c>
      <c r="E350" s="507">
        <v>553.33333333333326</v>
      </c>
      <c r="F350" s="507">
        <v>531.51666666666665</v>
      </c>
      <c r="G350" s="507">
        <v>516.7833333333333</v>
      </c>
      <c r="H350" s="507">
        <v>589.88333333333321</v>
      </c>
      <c r="I350" s="507">
        <v>604.61666666666656</v>
      </c>
      <c r="J350" s="507">
        <v>626.43333333333317</v>
      </c>
      <c r="K350" s="506">
        <v>582.79999999999995</v>
      </c>
      <c r="L350" s="506">
        <v>546.25</v>
      </c>
      <c r="M350" s="506">
        <v>2.8687399999999998</v>
      </c>
    </row>
    <row r="351" spans="1:13">
      <c r="A351" s="254">
        <v>341</v>
      </c>
      <c r="B351" s="509" t="s">
        <v>155</v>
      </c>
      <c r="C351" s="506">
        <v>102.15</v>
      </c>
      <c r="D351" s="507">
        <v>102.75</v>
      </c>
      <c r="E351" s="507">
        <v>101.3</v>
      </c>
      <c r="F351" s="507">
        <v>100.45</v>
      </c>
      <c r="G351" s="507">
        <v>99</v>
      </c>
      <c r="H351" s="507">
        <v>103.6</v>
      </c>
      <c r="I351" s="507">
        <v>105.04999999999998</v>
      </c>
      <c r="J351" s="507">
        <v>105.89999999999999</v>
      </c>
      <c r="K351" s="506">
        <v>104.2</v>
      </c>
      <c r="L351" s="506">
        <v>101.9</v>
      </c>
      <c r="M351" s="506">
        <v>195.87582</v>
      </c>
    </row>
    <row r="352" spans="1:13">
      <c r="A352" s="254">
        <v>342</v>
      </c>
      <c r="B352" s="509" t="s">
        <v>154</v>
      </c>
      <c r="C352" s="506">
        <v>122.8</v>
      </c>
      <c r="D352" s="507">
        <v>123.66666666666667</v>
      </c>
      <c r="E352" s="507">
        <v>120.63333333333334</v>
      </c>
      <c r="F352" s="507">
        <v>118.46666666666667</v>
      </c>
      <c r="G352" s="507">
        <v>115.43333333333334</v>
      </c>
      <c r="H352" s="507">
        <v>125.83333333333334</v>
      </c>
      <c r="I352" s="507">
        <v>128.86666666666667</v>
      </c>
      <c r="J352" s="507">
        <v>131.03333333333336</v>
      </c>
      <c r="K352" s="506">
        <v>126.7</v>
      </c>
      <c r="L352" s="506">
        <v>121.5</v>
      </c>
      <c r="M352" s="506">
        <v>14.274419999999999</v>
      </c>
    </row>
    <row r="353" spans="1:13">
      <c r="A353" s="254">
        <v>343</v>
      </c>
      <c r="B353" s="509" t="s">
        <v>452</v>
      </c>
      <c r="C353" s="506">
        <v>67.900000000000006</v>
      </c>
      <c r="D353" s="507">
        <v>68.233333333333334</v>
      </c>
      <c r="E353" s="507">
        <v>66.616666666666674</v>
      </c>
      <c r="F353" s="507">
        <v>65.333333333333343</v>
      </c>
      <c r="G353" s="507">
        <v>63.716666666666683</v>
      </c>
      <c r="H353" s="507">
        <v>69.516666666666666</v>
      </c>
      <c r="I353" s="507">
        <v>71.133333333333312</v>
      </c>
      <c r="J353" s="507">
        <v>72.416666666666657</v>
      </c>
      <c r="K353" s="506">
        <v>69.849999999999994</v>
      </c>
      <c r="L353" s="506">
        <v>66.95</v>
      </c>
      <c r="M353" s="506">
        <v>2.0960899999999998</v>
      </c>
    </row>
    <row r="354" spans="1:13">
      <c r="A354" s="254">
        <v>344</v>
      </c>
      <c r="B354" s="509" t="s">
        <v>266</v>
      </c>
      <c r="C354" s="506">
        <v>3198.95</v>
      </c>
      <c r="D354" s="507">
        <v>3251.4333333333329</v>
      </c>
      <c r="E354" s="507">
        <v>3137.516666666666</v>
      </c>
      <c r="F354" s="507">
        <v>3076.083333333333</v>
      </c>
      <c r="G354" s="507">
        <v>2962.1666666666661</v>
      </c>
      <c r="H354" s="507">
        <v>3312.8666666666659</v>
      </c>
      <c r="I354" s="507">
        <v>3426.7833333333328</v>
      </c>
      <c r="J354" s="507">
        <v>3488.2166666666658</v>
      </c>
      <c r="K354" s="506">
        <v>3365.35</v>
      </c>
      <c r="L354" s="506">
        <v>3190</v>
      </c>
      <c r="M354" s="506">
        <v>2.4806400000000002</v>
      </c>
    </row>
    <row r="355" spans="1:13">
      <c r="A355" s="254">
        <v>345</v>
      </c>
      <c r="B355" s="509" t="s">
        <v>453</v>
      </c>
      <c r="C355" s="506">
        <v>97.8</v>
      </c>
      <c r="D355" s="507">
        <v>97.8</v>
      </c>
      <c r="E355" s="507">
        <v>96.1</v>
      </c>
      <c r="F355" s="507">
        <v>94.399999999999991</v>
      </c>
      <c r="G355" s="507">
        <v>92.699999999999989</v>
      </c>
      <c r="H355" s="507">
        <v>99.5</v>
      </c>
      <c r="I355" s="507">
        <v>101.20000000000002</v>
      </c>
      <c r="J355" s="507">
        <v>102.9</v>
      </c>
      <c r="K355" s="506">
        <v>99.5</v>
      </c>
      <c r="L355" s="506">
        <v>96.1</v>
      </c>
      <c r="M355" s="506">
        <v>3.97628</v>
      </c>
    </row>
    <row r="356" spans="1:13">
      <c r="A356" s="254">
        <v>346</v>
      </c>
      <c r="B356" s="509" t="s">
        <v>454</v>
      </c>
      <c r="C356" s="506">
        <v>311.45</v>
      </c>
      <c r="D356" s="507">
        <v>312.5</v>
      </c>
      <c r="E356" s="507">
        <v>307.14999999999998</v>
      </c>
      <c r="F356" s="507">
        <v>302.84999999999997</v>
      </c>
      <c r="G356" s="507">
        <v>297.49999999999994</v>
      </c>
      <c r="H356" s="507">
        <v>316.8</v>
      </c>
      <c r="I356" s="507">
        <v>322.15000000000003</v>
      </c>
      <c r="J356" s="507">
        <v>326.45000000000005</v>
      </c>
      <c r="K356" s="506">
        <v>317.85000000000002</v>
      </c>
      <c r="L356" s="506">
        <v>308.2</v>
      </c>
      <c r="M356" s="506">
        <v>5.6438499999999996</v>
      </c>
    </row>
    <row r="357" spans="1:13">
      <c r="A357" s="254">
        <v>347</v>
      </c>
      <c r="B357" s="509" t="s">
        <v>455</v>
      </c>
      <c r="C357" s="506">
        <v>225.6</v>
      </c>
      <c r="D357" s="507">
        <v>226.91666666666666</v>
      </c>
      <c r="E357" s="507">
        <v>221.88333333333333</v>
      </c>
      <c r="F357" s="507">
        <v>218.16666666666666</v>
      </c>
      <c r="G357" s="507">
        <v>213.13333333333333</v>
      </c>
      <c r="H357" s="507">
        <v>230.63333333333333</v>
      </c>
      <c r="I357" s="507">
        <v>235.66666666666669</v>
      </c>
      <c r="J357" s="507">
        <v>239.38333333333333</v>
      </c>
      <c r="K357" s="506">
        <v>231.95</v>
      </c>
      <c r="L357" s="506">
        <v>223.2</v>
      </c>
      <c r="M357" s="506">
        <v>0.40709000000000001</v>
      </c>
    </row>
    <row r="358" spans="1:13">
      <c r="A358" s="254">
        <v>348</v>
      </c>
      <c r="B358" s="509" t="s">
        <v>267</v>
      </c>
      <c r="C358" s="506">
        <v>2258.15</v>
      </c>
      <c r="D358" s="507">
        <v>2262.0499999999997</v>
      </c>
      <c r="E358" s="507">
        <v>2224.0999999999995</v>
      </c>
      <c r="F358" s="507">
        <v>2190.0499999999997</v>
      </c>
      <c r="G358" s="507">
        <v>2152.0999999999995</v>
      </c>
      <c r="H358" s="507">
        <v>2296.0999999999995</v>
      </c>
      <c r="I358" s="507">
        <v>2334.0499999999993</v>
      </c>
      <c r="J358" s="507">
        <v>2368.0999999999995</v>
      </c>
      <c r="K358" s="506">
        <v>2300</v>
      </c>
      <c r="L358" s="506">
        <v>2228</v>
      </c>
      <c r="M358" s="506">
        <v>2.05626</v>
      </c>
    </row>
    <row r="359" spans="1:13">
      <c r="A359" s="254">
        <v>349</v>
      </c>
      <c r="B359" s="509" t="s">
        <v>268</v>
      </c>
      <c r="C359" s="506">
        <v>374.9</v>
      </c>
      <c r="D359" s="507">
        <v>379.31666666666666</v>
      </c>
      <c r="E359" s="507">
        <v>368.13333333333333</v>
      </c>
      <c r="F359" s="507">
        <v>361.36666666666667</v>
      </c>
      <c r="G359" s="507">
        <v>350.18333333333334</v>
      </c>
      <c r="H359" s="507">
        <v>386.08333333333331</v>
      </c>
      <c r="I359" s="507">
        <v>397.26666666666659</v>
      </c>
      <c r="J359" s="507">
        <v>404.0333333333333</v>
      </c>
      <c r="K359" s="506">
        <v>390.5</v>
      </c>
      <c r="L359" s="506">
        <v>372.55</v>
      </c>
      <c r="M359" s="506">
        <v>2.2089300000000001</v>
      </c>
    </row>
    <row r="360" spans="1:13">
      <c r="A360" s="254">
        <v>350</v>
      </c>
      <c r="B360" s="509" t="s">
        <v>456</v>
      </c>
      <c r="C360" s="506">
        <v>257.89999999999998</v>
      </c>
      <c r="D360" s="507">
        <v>258.3</v>
      </c>
      <c r="E360" s="507">
        <v>254.60000000000002</v>
      </c>
      <c r="F360" s="507">
        <v>251.3</v>
      </c>
      <c r="G360" s="507">
        <v>247.60000000000002</v>
      </c>
      <c r="H360" s="507">
        <v>261.60000000000002</v>
      </c>
      <c r="I360" s="507">
        <v>265.29999999999995</v>
      </c>
      <c r="J360" s="507">
        <v>268.60000000000002</v>
      </c>
      <c r="K360" s="506">
        <v>262</v>
      </c>
      <c r="L360" s="506">
        <v>255</v>
      </c>
      <c r="M360" s="506">
        <v>3.09063</v>
      </c>
    </row>
    <row r="361" spans="1:13">
      <c r="A361" s="254">
        <v>351</v>
      </c>
      <c r="B361" s="509" t="s">
        <v>758</v>
      </c>
      <c r="C361" s="506">
        <v>463.3</v>
      </c>
      <c r="D361" s="507">
        <v>461</v>
      </c>
      <c r="E361" s="507">
        <v>454.1</v>
      </c>
      <c r="F361" s="507">
        <v>444.90000000000003</v>
      </c>
      <c r="G361" s="507">
        <v>438.00000000000006</v>
      </c>
      <c r="H361" s="507">
        <v>470.2</v>
      </c>
      <c r="I361" s="507">
        <v>477.09999999999997</v>
      </c>
      <c r="J361" s="507">
        <v>486.29999999999995</v>
      </c>
      <c r="K361" s="506">
        <v>467.9</v>
      </c>
      <c r="L361" s="506">
        <v>451.8</v>
      </c>
      <c r="M361" s="506">
        <v>0.42616999999999999</v>
      </c>
    </row>
    <row r="362" spans="1:13">
      <c r="A362" s="254">
        <v>352</v>
      </c>
      <c r="B362" s="509" t="s">
        <v>457</v>
      </c>
      <c r="C362" s="506">
        <v>77.75</v>
      </c>
      <c r="D362" s="507">
        <v>78.683333333333337</v>
      </c>
      <c r="E362" s="507">
        <v>75.866666666666674</v>
      </c>
      <c r="F362" s="507">
        <v>73.983333333333334</v>
      </c>
      <c r="G362" s="507">
        <v>71.166666666666671</v>
      </c>
      <c r="H362" s="507">
        <v>80.566666666666677</v>
      </c>
      <c r="I362" s="507">
        <v>83.38333333333334</v>
      </c>
      <c r="J362" s="507">
        <v>85.26666666666668</v>
      </c>
      <c r="K362" s="506">
        <v>81.5</v>
      </c>
      <c r="L362" s="506">
        <v>76.8</v>
      </c>
      <c r="M362" s="506">
        <v>13.70715</v>
      </c>
    </row>
    <row r="363" spans="1:13">
      <c r="A363" s="254">
        <v>353</v>
      </c>
      <c r="B363" s="509" t="s">
        <v>163</v>
      </c>
      <c r="C363" s="506">
        <v>1226.1500000000001</v>
      </c>
      <c r="D363" s="507">
        <v>1224.7166666666667</v>
      </c>
      <c r="E363" s="507">
        <v>1209.4333333333334</v>
      </c>
      <c r="F363" s="507">
        <v>1192.7166666666667</v>
      </c>
      <c r="G363" s="507">
        <v>1177.4333333333334</v>
      </c>
      <c r="H363" s="507">
        <v>1241.4333333333334</v>
      </c>
      <c r="I363" s="507">
        <v>1256.7166666666667</v>
      </c>
      <c r="J363" s="507">
        <v>1273.4333333333334</v>
      </c>
      <c r="K363" s="506">
        <v>1240</v>
      </c>
      <c r="L363" s="506">
        <v>1208</v>
      </c>
      <c r="M363" s="506">
        <v>11.06129</v>
      </c>
    </row>
    <row r="364" spans="1:13">
      <c r="A364" s="254">
        <v>354</v>
      </c>
      <c r="B364" s="509" t="s">
        <v>156</v>
      </c>
      <c r="C364" s="506">
        <v>30317.45</v>
      </c>
      <c r="D364" s="507">
        <v>30465.816666666666</v>
      </c>
      <c r="E364" s="507">
        <v>29981.633333333331</v>
      </c>
      <c r="F364" s="507">
        <v>29645.816666666666</v>
      </c>
      <c r="G364" s="507">
        <v>29161.633333333331</v>
      </c>
      <c r="H364" s="507">
        <v>30801.633333333331</v>
      </c>
      <c r="I364" s="507">
        <v>31285.816666666666</v>
      </c>
      <c r="J364" s="507">
        <v>31621.633333333331</v>
      </c>
      <c r="K364" s="506">
        <v>30950</v>
      </c>
      <c r="L364" s="506">
        <v>30130</v>
      </c>
      <c r="M364" s="506">
        <v>0.33389000000000002</v>
      </c>
    </row>
    <row r="365" spans="1:13">
      <c r="A365" s="254">
        <v>355</v>
      </c>
      <c r="B365" s="509" t="s">
        <v>458</v>
      </c>
      <c r="C365" s="506">
        <v>1922.05</v>
      </c>
      <c r="D365" s="507">
        <v>1915.1000000000001</v>
      </c>
      <c r="E365" s="507">
        <v>1894.2000000000003</v>
      </c>
      <c r="F365" s="507">
        <v>1866.3500000000001</v>
      </c>
      <c r="G365" s="507">
        <v>1845.4500000000003</v>
      </c>
      <c r="H365" s="507">
        <v>1942.9500000000003</v>
      </c>
      <c r="I365" s="507">
        <v>1963.8500000000004</v>
      </c>
      <c r="J365" s="507">
        <v>1991.7000000000003</v>
      </c>
      <c r="K365" s="506">
        <v>1936</v>
      </c>
      <c r="L365" s="506">
        <v>1887.25</v>
      </c>
      <c r="M365" s="506">
        <v>1.6889099999999999</v>
      </c>
    </row>
    <row r="366" spans="1:13">
      <c r="A366" s="254">
        <v>356</v>
      </c>
      <c r="B366" s="509" t="s">
        <v>158</v>
      </c>
      <c r="C366" s="506">
        <v>224.65</v>
      </c>
      <c r="D366" s="507">
        <v>226</v>
      </c>
      <c r="E366" s="507">
        <v>222.65</v>
      </c>
      <c r="F366" s="507">
        <v>220.65</v>
      </c>
      <c r="G366" s="507">
        <v>217.3</v>
      </c>
      <c r="H366" s="507">
        <v>228</v>
      </c>
      <c r="I366" s="507">
        <v>231.35000000000002</v>
      </c>
      <c r="J366" s="507">
        <v>233.35</v>
      </c>
      <c r="K366" s="506">
        <v>229.35</v>
      </c>
      <c r="L366" s="506">
        <v>224</v>
      </c>
      <c r="M366" s="506">
        <v>33.058250000000001</v>
      </c>
    </row>
    <row r="367" spans="1:13">
      <c r="A367" s="254">
        <v>357</v>
      </c>
      <c r="B367" s="509" t="s">
        <v>269</v>
      </c>
      <c r="C367" s="506">
        <v>4524.8999999999996</v>
      </c>
      <c r="D367" s="507">
        <v>4500.3666666666659</v>
      </c>
      <c r="E367" s="507">
        <v>4465.7333333333318</v>
      </c>
      <c r="F367" s="507">
        <v>4406.5666666666657</v>
      </c>
      <c r="G367" s="507">
        <v>4371.9333333333316</v>
      </c>
      <c r="H367" s="507">
        <v>4559.5333333333319</v>
      </c>
      <c r="I367" s="507">
        <v>4594.1666666666652</v>
      </c>
      <c r="J367" s="507">
        <v>4653.3333333333321</v>
      </c>
      <c r="K367" s="506">
        <v>4535</v>
      </c>
      <c r="L367" s="506">
        <v>4441.2</v>
      </c>
      <c r="M367" s="506">
        <v>0.36680000000000001</v>
      </c>
    </row>
    <row r="368" spans="1:13">
      <c r="A368" s="254">
        <v>358</v>
      </c>
      <c r="B368" s="509" t="s">
        <v>459</v>
      </c>
      <c r="C368" s="506">
        <v>190.8</v>
      </c>
      <c r="D368" s="507">
        <v>191.31666666666669</v>
      </c>
      <c r="E368" s="507">
        <v>186.93333333333339</v>
      </c>
      <c r="F368" s="507">
        <v>183.06666666666669</v>
      </c>
      <c r="G368" s="507">
        <v>178.68333333333339</v>
      </c>
      <c r="H368" s="507">
        <v>195.18333333333339</v>
      </c>
      <c r="I368" s="507">
        <v>199.56666666666666</v>
      </c>
      <c r="J368" s="507">
        <v>203.43333333333339</v>
      </c>
      <c r="K368" s="506">
        <v>195.7</v>
      </c>
      <c r="L368" s="506">
        <v>187.45</v>
      </c>
      <c r="M368" s="506">
        <v>4.0092400000000001</v>
      </c>
    </row>
    <row r="369" spans="1:13">
      <c r="A369" s="254">
        <v>359</v>
      </c>
      <c r="B369" s="509" t="s">
        <v>460</v>
      </c>
      <c r="C369" s="506">
        <v>780.65</v>
      </c>
      <c r="D369" s="507">
        <v>780.26666666666677</v>
      </c>
      <c r="E369" s="507">
        <v>767.03333333333353</v>
      </c>
      <c r="F369" s="507">
        <v>753.41666666666674</v>
      </c>
      <c r="G369" s="507">
        <v>740.18333333333351</v>
      </c>
      <c r="H369" s="507">
        <v>793.88333333333355</v>
      </c>
      <c r="I369" s="507">
        <v>807.1166666666669</v>
      </c>
      <c r="J369" s="507">
        <v>820.73333333333358</v>
      </c>
      <c r="K369" s="506">
        <v>793.5</v>
      </c>
      <c r="L369" s="506">
        <v>766.65</v>
      </c>
      <c r="M369" s="506">
        <v>2.1596899999999999</v>
      </c>
    </row>
    <row r="370" spans="1:13">
      <c r="A370" s="254">
        <v>360</v>
      </c>
      <c r="B370" s="509" t="s">
        <v>160</v>
      </c>
      <c r="C370" s="506">
        <v>1809.4</v>
      </c>
      <c r="D370" s="507">
        <v>1815.3</v>
      </c>
      <c r="E370" s="507">
        <v>1795.1</v>
      </c>
      <c r="F370" s="507">
        <v>1780.8</v>
      </c>
      <c r="G370" s="507">
        <v>1760.6</v>
      </c>
      <c r="H370" s="507">
        <v>1829.6</v>
      </c>
      <c r="I370" s="507">
        <v>1849.8000000000002</v>
      </c>
      <c r="J370" s="507">
        <v>1864.1</v>
      </c>
      <c r="K370" s="506">
        <v>1835.5</v>
      </c>
      <c r="L370" s="506">
        <v>1801</v>
      </c>
      <c r="M370" s="506">
        <v>4.9676600000000004</v>
      </c>
    </row>
    <row r="371" spans="1:13">
      <c r="A371" s="254">
        <v>361</v>
      </c>
      <c r="B371" s="509" t="s">
        <v>157</v>
      </c>
      <c r="C371" s="506">
        <v>1753.15</v>
      </c>
      <c r="D371" s="507">
        <v>1782.75</v>
      </c>
      <c r="E371" s="507">
        <v>1712.05</v>
      </c>
      <c r="F371" s="507">
        <v>1670.95</v>
      </c>
      <c r="G371" s="507">
        <v>1600.25</v>
      </c>
      <c r="H371" s="507">
        <v>1823.85</v>
      </c>
      <c r="I371" s="507">
        <v>1894.5499999999997</v>
      </c>
      <c r="J371" s="507">
        <v>1935.6499999999999</v>
      </c>
      <c r="K371" s="506">
        <v>1853.45</v>
      </c>
      <c r="L371" s="506">
        <v>1741.65</v>
      </c>
      <c r="M371" s="506">
        <v>20.78267</v>
      </c>
    </row>
    <row r="372" spans="1:13">
      <c r="A372" s="254">
        <v>362</v>
      </c>
      <c r="B372" s="509" t="s">
        <v>756</v>
      </c>
      <c r="C372" s="506">
        <v>822.35</v>
      </c>
      <c r="D372" s="507">
        <v>819.94999999999993</v>
      </c>
      <c r="E372" s="507">
        <v>812.39999999999986</v>
      </c>
      <c r="F372" s="507">
        <v>802.44999999999993</v>
      </c>
      <c r="G372" s="507">
        <v>794.89999999999986</v>
      </c>
      <c r="H372" s="507">
        <v>829.89999999999986</v>
      </c>
      <c r="I372" s="507">
        <v>837.44999999999982</v>
      </c>
      <c r="J372" s="507">
        <v>847.39999999999986</v>
      </c>
      <c r="K372" s="506">
        <v>827.5</v>
      </c>
      <c r="L372" s="506">
        <v>810</v>
      </c>
      <c r="M372" s="506">
        <v>0.33352999999999999</v>
      </c>
    </row>
    <row r="373" spans="1:13">
      <c r="A373" s="254">
        <v>363</v>
      </c>
      <c r="B373" s="509" t="s">
        <v>461</v>
      </c>
      <c r="C373" s="506">
        <v>1379.55</v>
      </c>
      <c r="D373" s="507">
        <v>1384.8500000000001</v>
      </c>
      <c r="E373" s="507">
        <v>1365.0000000000002</v>
      </c>
      <c r="F373" s="507">
        <v>1350.45</v>
      </c>
      <c r="G373" s="507">
        <v>1330.6000000000001</v>
      </c>
      <c r="H373" s="507">
        <v>1399.4000000000003</v>
      </c>
      <c r="I373" s="507">
        <v>1419.2500000000002</v>
      </c>
      <c r="J373" s="507">
        <v>1433.8000000000004</v>
      </c>
      <c r="K373" s="506">
        <v>1404.7</v>
      </c>
      <c r="L373" s="506">
        <v>1370.3</v>
      </c>
      <c r="M373" s="506">
        <v>2.3397600000000001</v>
      </c>
    </row>
    <row r="374" spans="1:13">
      <c r="A374" s="254">
        <v>364</v>
      </c>
      <c r="B374" s="509" t="s">
        <v>757</v>
      </c>
      <c r="C374" s="506">
        <v>863</v>
      </c>
      <c r="D374" s="507">
        <v>857.69999999999993</v>
      </c>
      <c r="E374" s="507">
        <v>846.39999999999986</v>
      </c>
      <c r="F374" s="507">
        <v>829.8</v>
      </c>
      <c r="G374" s="507">
        <v>818.49999999999989</v>
      </c>
      <c r="H374" s="507">
        <v>874.29999999999984</v>
      </c>
      <c r="I374" s="507">
        <v>885.5999999999998</v>
      </c>
      <c r="J374" s="507">
        <v>902.19999999999982</v>
      </c>
      <c r="K374" s="506">
        <v>869</v>
      </c>
      <c r="L374" s="506">
        <v>841.1</v>
      </c>
      <c r="M374" s="506">
        <v>0.48457</v>
      </c>
    </row>
    <row r="375" spans="1:13">
      <c r="A375" s="254">
        <v>365</v>
      </c>
      <c r="B375" s="509" t="s">
        <v>159</v>
      </c>
      <c r="C375" s="506">
        <v>113.75</v>
      </c>
      <c r="D375" s="507">
        <v>113.26666666666667</v>
      </c>
      <c r="E375" s="507">
        <v>111.68333333333334</v>
      </c>
      <c r="F375" s="507">
        <v>109.61666666666667</v>
      </c>
      <c r="G375" s="507">
        <v>108.03333333333335</v>
      </c>
      <c r="H375" s="507">
        <v>115.33333333333333</v>
      </c>
      <c r="I375" s="507">
        <v>116.91666666666667</v>
      </c>
      <c r="J375" s="507">
        <v>118.98333333333332</v>
      </c>
      <c r="K375" s="506">
        <v>114.85</v>
      </c>
      <c r="L375" s="506">
        <v>111.2</v>
      </c>
      <c r="M375" s="506">
        <v>67.367679999999993</v>
      </c>
    </row>
    <row r="376" spans="1:13">
      <c r="A376" s="254">
        <v>366</v>
      </c>
      <c r="B376" s="509" t="s">
        <v>162</v>
      </c>
      <c r="C376" s="506">
        <v>215.65</v>
      </c>
      <c r="D376" s="507">
        <v>217.13333333333333</v>
      </c>
      <c r="E376" s="507">
        <v>213.16666666666666</v>
      </c>
      <c r="F376" s="507">
        <v>210.68333333333334</v>
      </c>
      <c r="G376" s="507">
        <v>206.71666666666667</v>
      </c>
      <c r="H376" s="507">
        <v>219.61666666666665</v>
      </c>
      <c r="I376" s="507">
        <v>223.58333333333334</v>
      </c>
      <c r="J376" s="507">
        <v>226.06666666666663</v>
      </c>
      <c r="K376" s="506">
        <v>221.1</v>
      </c>
      <c r="L376" s="506">
        <v>214.65</v>
      </c>
      <c r="M376" s="506">
        <v>116.40412000000001</v>
      </c>
    </row>
    <row r="377" spans="1:13">
      <c r="A377" s="254">
        <v>367</v>
      </c>
      <c r="B377" s="509" t="s">
        <v>462</v>
      </c>
      <c r="C377" s="506">
        <v>194.85</v>
      </c>
      <c r="D377" s="507">
        <v>195.18333333333331</v>
      </c>
      <c r="E377" s="507">
        <v>189.66666666666663</v>
      </c>
      <c r="F377" s="507">
        <v>184.48333333333332</v>
      </c>
      <c r="G377" s="507">
        <v>178.96666666666664</v>
      </c>
      <c r="H377" s="507">
        <v>200.36666666666662</v>
      </c>
      <c r="I377" s="507">
        <v>205.88333333333333</v>
      </c>
      <c r="J377" s="507">
        <v>211.06666666666661</v>
      </c>
      <c r="K377" s="506">
        <v>200.7</v>
      </c>
      <c r="L377" s="506">
        <v>190</v>
      </c>
      <c r="M377" s="506">
        <v>22.066179999999999</v>
      </c>
    </row>
    <row r="378" spans="1:13">
      <c r="A378" s="254">
        <v>368</v>
      </c>
      <c r="B378" s="509" t="s">
        <v>270</v>
      </c>
      <c r="C378" s="506">
        <v>305.60000000000002</v>
      </c>
      <c r="D378" s="507">
        <v>305.05</v>
      </c>
      <c r="E378" s="507">
        <v>301.70000000000005</v>
      </c>
      <c r="F378" s="507">
        <v>297.8</v>
      </c>
      <c r="G378" s="507">
        <v>294.45000000000005</v>
      </c>
      <c r="H378" s="507">
        <v>308.95000000000005</v>
      </c>
      <c r="I378" s="507">
        <v>312.30000000000007</v>
      </c>
      <c r="J378" s="507">
        <v>316.20000000000005</v>
      </c>
      <c r="K378" s="506">
        <v>308.39999999999998</v>
      </c>
      <c r="L378" s="506">
        <v>301.14999999999998</v>
      </c>
      <c r="M378" s="506">
        <v>5.4472399999999999</v>
      </c>
    </row>
    <row r="379" spans="1:13">
      <c r="A379" s="254">
        <v>369</v>
      </c>
      <c r="B379" s="509" t="s">
        <v>463</v>
      </c>
      <c r="C379" s="506">
        <v>131.05000000000001</v>
      </c>
      <c r="D379" s="507">
        <v>130.73333333333335</v>
      </c>
      <c r="E379" s="507">
        <v>129.4666666666667</v>
      </c>
      <c r="F379" s="507">
        <v>127.88333333333335</v>
      </c>
      <c r="G379" s="507">
        <v>126.6166666666667</v>
      </c>
      <c r="H379" s="507">
        <v>132.31666666666669</v>
      </c>
      <c r="I379" s="507">
        <v>133.58333333333334</v>
      </c>
      <c r="J379" s="507">
        <v>135.16666666666669</v>
      </c>
      <c r="K379" s="506">
        <v>132</v>
      </c>
      <c r="L379" s="506">
        <v>129.15</v>
      </c>
      <c r="M379" s="506">
        <v>4.40754</v>
      </c>
    </row>
    <row r="380" spans="1:13">
      <c r="A380" s="254">
        <v>370</v>
      </c>
      <c r="B380" s="509" t="s">
        <v>464</v>
      </c>
      <c r="C380" s="506">
        <v>6202.15</v>
      </c>
      <c r="D380" s="507">
        <v>6203.5666666666666</v>
      </c>
      <c r="E380" s="507">
        <v>6159.1333333333332</v>
      </c>
      <c r="F380" s="507">
        <v>6116.1166666666668</v>
      </c>
      <c r="G380" s="507">
        <v>6071.6833333333334</v>
      </c>
      <c r="H380" s="507">
        <v>6246.583333333333</v>
      </c>
      <c r="I380" s="507">
        <v>6291.0166666666655</v>
      </c>
      <c r="J380" s="507">
        <v>6334.0333333333328</v>
      </c>
      <c r="K380" s="506">
        <v>6248</v>
      </c>
      <c r="L380" s="506">
        <v>6160.55</v>
      </c>
      <c r="M380" s="506">
        <v>0.17055000000000001</v>
      </c>
    </row>
    <row r="381" spans="1:13">
      <c r="A381" s="254">
        <v>371</v>
      </c>
      <c r="B381" s="509" t="s">
        <v>271</v>
      </c>
      <c r="C381" s="506">
        <v>12678.95</v>
      </c>
      <c r="D381" s="507">
        <v>12602.683333333334</v>
      </c>
      <c r="E381" s="507">
        <v>12455.366666666669</v>
      </c>
      <c r="F381" s="507">
        <v>12231.783333333335</v>
      </c>
      <c r="G381" s="507">
        <v>12084.466666666669</v>
      </c>
      <c r="H381" s="507">
        <v>12826.266666666668</v>
      </c>
      <c r="I381" s="507">
        <v>12973.583333333334</v>
      </c>
      <c r="J381" s="507">
        <v>13197.166666666668</v>
      </c>
      <c r="K381" s="506">
        <v>12750</v>
      </c>
      <c r="L381" s="506">
        <v>12379.1</v>
      </c>
      <c r="M381" s="506">
        <v>9.3219999999999997E-2</v>
      </c>
    </row>
    <row r="382" spans="1:13">
      <c r="A382" s="254">
        <v>372</v>
      </c>
      <c r="B382" s="509" t="s">
        <v>161</v>
      </c>
      <c r="C382" s="506">
        <v>36.65</v>
      </c>
      <c r="D382" s="507">
        <v>36.68333333333333</v>
      </c>
      <c r="E382" s="507">
        <v>35.716666666666661</v>
      </c>
      <c r="F382" s="507">
        <v>34.783333333333331</v>
      </c>
      <c r="G382" s="507">
        <v>33.816666666666663</v>
      </c>
      <c r="H382" s="507">
        <v>37.61666666666666</v>
      </c>
      <c r="I382" s="507">
        <v>38.583333333333329</v>
      </c>
      <c r="J382" s="507">
        <v>39.516666666666659</v>
      </c>
      <c r="K382" s="506">
        <v>37.65</v>
      </c>
      <c r="L382" s="506">
        <v>35.75</v>
      </c>
      <c r="M382" s="506">
        <v>1173.9930199999999</v>
      </c>
    </row>
    <row r="383" spans="1:13">
      <c r="A383" s="254">
        <v>373</v>
      </c>
      <c r="B383" s="509" t="s">
        <v>272</v>
      </c>
      <c r="C383" s="506">
        <v>698.8</v>
      </c>
      <c r="D383" s="507">
        <v>696.58333333333337</v>
      </c>
      <c r="E383" s="507">
        <v>688.2166666666667</v>
      </c>
      <c r="F383" s="507">
        <v>677.63333333333333</v>
      </c>
      <c r="G383" s="507">
        <v>669.26666666666665</v>
      </c>
      <c r="H383" s="507">
        <v>707.16666666666674</v>
      </c>
      <c r="I383" s="507">
        <v>715.5333333333333</v>
      </c>
      <c r="J383" s="507">
        <v>726.11666666666679</v>
      </c>
      <c r="K383" s="506">
        <v>704.95</v>
      </c>
      <c r="L383" s="506">
        <v>686</v>
      </c>
      <c r="M383" s="506">
        <v>1.61978</v>
      </c>
    </row>
    <row r="384" spans="1:13">
      <c r="A384" s="254">
        <v>374</v>
      </c>
      <c r="B384" s="509" t="s">
        <v>165</v>
      </c>
      <c r="C384" s="506">
        <v>207.55</v>
      </c>
      <c r="D384" s="507">
        <v>207.21666666666667</v>
      </c>
      <c r="E384" s="507">
        <v>204.08333333333334</v>
      </c>
      <c r="F384" s="507">
        <v>200.61666666666667</v>
      </c>
      <c r="G384" s="507">
        <v>197.48333333333335</v>
      </c>
      <c r="H384" s="507">
        <v>210.68333333333334</v>
      </c>
      <c r="I384" s="507">
        <v>213.81666666666666</v>
      </c>
      <c r="J384" s="507">
        <v>217.28333333333333</v>
      </c>
      <c r="K384" s="506">
        <v>210.35</v>
      </c>
      <c r="L384" s="506">
        <v>203.75</v>
      </c>
      <c r="M384" s="506">
        <v>123.64637</v>
      </c>
    </row>
    <row r="385" spans="1:13">
      <c r="A385" s="254">
        <v>375</v>
      </c>
      <c r="B385" s="509" t="s">
        <v>166</v>
      </c>
      <c r="C385" s="506">
        <v>131.15</v>
      </c>
      <c r="D385" s="507">
        <v>130.69999999999999</v>
      </c>
      <c r="E385" s="507">
        <v>129.14999999999998</v>
      </c>
      <c r="F385" s="507">
        <v>127.14999999999998</v>
      </c>
      <c r="G385" s="507">
        <v>125.59999999999997</v>
      </c>
      <c r="H385" s="507">
        <v>132.69999999999999</v>
      </c>
      <c r="I385" s="507">
        <v>134.25</v>
      </c>
      <c r="J385" s="507">
        <v>136.25</v>
      </c>
      <c r="K385" s="506">
        <v>132.25</v>
      </c>
      <c r="L385" s="506">
        <v>128.69999999999999</v>
      </c>
      <c r="M385" s="506">
        <v>45.353729999999999</v>
      </c>
    </row>
    <row r="386" spans="1:13">
      <c r="A386" s="254">
        <v>376</v>
      </c>
      <c r="B386" s="509" t="s">
        <v>465</v>
      </c>
      <c r="C386" s="506">
        <v>240.8</v>
      </c>
      <c r="D386" s="507">
        <v>241.08333333333334</v>
      </c>
      <c r="E386" s="507">
        <v>239.86666666666667</v>
      </c>
      <c r="F386" s="507">
        <v>238.93333333333334</v>
      </c>
      <c r="G386" s="507">
        <v>237.71666666666667</v>
      </c>
      <c r="H386" s="507">
        <v>242.01666666666668</v>
      </c>
      <c r="I386" s="507">
        <v>243.23333333333332</v>
      </c>
      <c r="J386" s="507">
        <v>244.16666666666669</v>
      </c>
      <c r="K386" s="506">
        <v>242.3</v>
      </c>
      <c r="L386" s="506">
        <v>240.15</v>
      </c>
      <c r="M386" s="506">
        <v>2.37845</v>
      </c>
    </row>
    <row r="387" spans="1:13">
      <c r="A387" s="254">
        <v>377</v>
      </c>
      <c r="B387" s="509" t="s">
        <v>466</v>
      </c>
      <c r="C387" s="506">
        <v>560.04999999999995</v>
      </c>
      <c r="D387" s="507">
        <v>560.38333333333333</v>
      </c>
      <c r="E387" s="507">
        <v>551.76666666666665</v>
      </c>
      <c r="F387" s="507">
        <v>543.48333333333335</v>
      </c>
      <c r="G387" s="507">
        <v>534.86666666666667</v>
      </c>
      <c r="H387" s="507">
        <v>568.66666666666663</v>
      </c>
      <c r="I387" s="507">
        <v>577.28333333333319</v>
      </c>
      <c r="J387" s="507">
        <v>585.56666666666661</v>
      </c>
      <c r="K387" s="506">
        <v>569</v>
      </c>
      <c r="L387" s="506">
        <v>552.1</v>
      </c>
      <c r="M387" s="506">
        <v>2.0407299999999999</v>
      </c>
    </row>
    <row r="388" spans="1:13">
      <c r="A388" s="254">
        <v>378</v>
      </c>
      <c r="B388" s="509" t="s">
        <v>467</v>
      </c>
      <c r="C388" s="506">
        <v>29.1</v>
      </c>
      <c r="D388" s="507">
        <v>29.333333333333332</v>
      </c>
      <c r="E388" s="507">
        <v>28.816666666666663</v>
      </c>
      <c r="F388" s="507">
        <v>28.533333333333331</v>
      </c>
      <c r="G388" s="507">
        <v>28.016666666666662</v>
      </c>
      <c r="H388" s="507">
        <v>29.616666666666664</v>
      </c>
      <c r="I388" s="507">
        <v>30.133333333333336</v>
      </c>
      <c r="J388" s="507">
        <v>30.416666666666664</v>
      </c>
      <c r="K388" s="506">
        <v>29.85</v>
      </c>
      <c r="L388" s="506">
        <v>29.05</v>
      </c>
      <c r="M388" s="506">
        <v>59.00206</v>
      </c>
    </row>
    <row r="389" spans="1:13">
      <c r="A389" s="254">
        <v>379</v>
      </c>
      <c r="B389" s="509" t="s">
        <v>468</v>
      </c>
      <c r="C389" s="506">
        <v>142.85</v>
      </c>
      <c r="D389" s="507">
        <v>143.51666666666665</v>
      </c>
      <c r="E389" s="507">
        <v>140.58333333333331</v>
      </c>
      <c r="F389" s="507">
        <v>138.31666666666666</v>
      </c>
      <c r="G389" s="507">
        <v>135.38333333333333</v>
      </c>
      <c r="H389" s="507">
        <v>145.7833333333333</v>
      </c>
      <c r="I389" s="507">
        <v>148.71666666666664</v>
      </c>
      <c r="J389" s="507">
        <v>150.98333333333329</v>
      </c>
      <c r="K389" s="506">
        <v>146.44999999999999</v>
      </c>
      <c r="L389" s="506">
        <v>141.25</v>
      </c>
      <c r="M389" s="506">
        <v>14.00539</v>
      </c>
    </row>
    <row r="390" spans="1:13">
      <c r="A390" s="254">
        <v>380</v>
      </c>
      <c r="B390" s="509" t="s">
        <v>273</v>
      </c>
      <c r="C390" s="506">
        <v>478.8</v>
      </c>
      <c r="D390" s="507">
        <v>478.23333333333329</v>
      </c>
      <c r="E390" s="507">
        <v>475.96666666666658</v>
      </c>
      <c r="F390" s="507">
        <v>473.13333333333327</v>
      </c>
      <c r="G390" s="507">
        <v>470.86666666666656</v>
      </c>
      <c r="H390" s="507">
        <v>481.06666666666661</v>
      </c>
      <c r="I390" s="507">
        <v>483.33333333333337</v>
      </c>
      <c r="J390" s="507">
        <v>486.16666666666663</v>
      </c>
      <c r="K390" s="506">
        <v>480.5</v>
      </c>
      <c r="L390" s="506">
        <v>475.4</v>
      </c>
      <c r="M390" s="506">
        <v>0.55422000000000005</v>
      </c>
    </row>
    <row r="391" spans="1:13">
      <c r="A391" s="254">
        <v>381</v>
      </c>
      <c r="B391" s="509" t="s">
        <v>469</v>
      </c>
      <c r="C391" s="506">
        <v>252.8</v>
      </c>
      <c r="D391" s="507">
        <v>256.18333333333334</v>
      </c>
      <c r="E391" s="507">
        <v>248.81666666666666</v>
      </c>
      <c r="F391" s="507">
        <v>244.83333333333331</v>
      </c>
      <c r="G391" s="507">
        <v>237.46666666666664</v>
      </c>
      <c r="H391" s="507">
        <v>260.16666666666669</v>
      </c>
      <c r="I391" s="507">
        <v>267.53333333333336</v>
      </c>
      <c r="J391" s="507">
        <v>271.51666666666671</v>
      </c>
      <c r="K391" s="506">
        <v>263.55</v>
      </c>
      <c r="L391" s="506">
        <v>252.2</v>
      </c>
      <c r="M391" s="506">
        <v>5.89961</v>
      </c>
    </row>
    <row r="392" spans="1:13">
      <c r="A392" s="254">
        <v>382</v>
      </c>
      <c r="B392" s="509" t="s">
        <v>470</v>
      </c>
      <c r="C392" s="506">
        <v>77.45</v>
      </c>
      <c r="D392" s="507">
        <v>77.983333333333334</v>
      </c>
      <c r="E392" s="507">
        <v>76.166666666666671</v>
      </c>
      <c r="F392" s="507">
        <v>74.88333333333334</v>
      </c>
      <c r="G392" s="507">
        <v>73.066666666666677</v>
      </c>
      <c r="H392" s="507">
        <v>79.266666666666666</v>
      </c>
      <c r="I392" s="507">
        <v>81.083333333333329</v>
      </c>
      <c r="J392" s="507">
        <v>82.36666666666666</v>
      </c>
      <c r="K392" s="506">
        <v>79.8</v>
      </c>
      <c r="L392" s="506">
        <v>76.7</v>
      </c>
      <c r="M392" s="506">
        <v>25.08315</v>
      </c>
    </row>
    <row r="393" spans="1:13">
      <c r="A393" s="254">
        <v>383</v>
      </c>
      <c r="B393" s="509" t="s">
        <v>471</v>
      </c>
      <c r="C393" s="506">
        <v>1901.8</v>
      </c>
      <c r="D393" s="507">
        <v>1909.2333333333333</v>
      </c>
      <c r="E393" s="507">
        <v>1875.0666666666666</v>
      </c>
      <c r="F393" s="507">
        <v>1848.3333333333333</v>
      </c>
      <c r="G393" s="507">
        <v>1814.1666666666665</v>
      </c>
      <c r="H393" s="507">
        <v>1935.9666666666667</v>
      </c>
      <c r="I393" s="507">
        <v>1970.1333333333332</v>
      </c>
      <c r="J393" s="507">
        <v>1996.8666666666668</v>
      </c>
      <c r="K393" s="506">
        <v>1943.4</v>
      </c>
      <c r="L393" s="506">
        <v>1882.5</v>
      </c>
      <c r="M393" s="506">
        <v>6.9650000000000004E-2</v>
      </c>
    </row>
    <row r="394" spans="1:13">
      <c r="A394" s="254">
        <v>384</v>
      </c>
      <c r="B394" s="509" t="s">
        <v>472</v>
      </c>
      <c r="C394" s="506">
        <v>361.55</v>
      </c>
      <c r="D394" s="507">
        <v>361.7833333333333</v>
      </c>
      <c r="E394" s="507">
        <v>355.01666666666659</v>
      </c>
      <c r="F394" s="507">
        <v>348.48333333333329</v>
      </c>
      <c r="G394" s="507">
        <v>341.71666666666658</v>
      </c>
      <c r="H394" s="507">
        <v>368.31666666666661</v>
      </c>
      <c r="I394" s="507">
        <v>375.08333333333326</v>
      </c>
      <c r="J394" s="507">
        <v>381.61666666666662</v>
      </c>
      <c r="K394" s="506">
        <v>368.55</v>
      </c>
      <c r="L394" s="506">
        <v>355.25</v>
      </c>
      <c r="M394" s="506">
        <v>9.1538199999999996</v>
      </c>
    </row>
    <row r="395" spans="1:13">
      <c r="A395" s="254">
        <v>385</v>
      </c>
      <c r="B395" s="509" t="s">
        <v>473</v>
      </c>
      <c r="C395" s="506">
        <v>190.85</v>
      </c>
      <c r="D395" s="507">
        <v>187.66666666666666</v>
      </c>
      <c r="E395" s="507">
        <v>183.43333333333331</v>
      </c>
      <c r="F395" s="507">
        <v>176.01666666666665</v>
      </c>
      <c r="G395" s="507">
        <v>171.7833333333333</v>
      </c>
      <c r="H395" s="507">
        <v>195.08333333333331</v>
      </c>
      <c r="I395" s="507">
        <v>199.31666666666666</v>
      </c>
      <c r="J395" s="507">
        <v>206.73333333333332</v>
      </c>
      <c r="K395" s="506">
        <v>191.9</v>
      </c>
      <c r="L395" s="506">
        <v>180.25</v>
      </c>
      <c r="M395" s="506">
        <v>13.921139999999999</v>
      </c>
    </row>
    <row r="396" spans="1:13">
      <c r="A396" s="254">
        <v>386</v>
      </c>
      <c r="B396" s="509" t="s">
        <v>474</v>
      </c>
      <c r="C396" s="506">
        <v>876.4</v>
      </c>
      <c r="D396" s="507">
        <v>881.9</v>
      </c>
      <c r="E396" s="507">
        <v>864.5</v>
      </c>
      <c r="F396" s="507">
        <v>852.6</v>
      </c>
      <c r="G396" s="507">
        <v>835.2</v>
      </c>
      <c r="H396" s="507">
        <v>893.8</v>
      </c>
      <c r="I396" s="507">
        <v>911.19999999999982</v>
      </c>
      <c r="J396" s="507">
        <v>923.09999999999991</v>
      </c>
      <c r="K396" s="506">
        <v>899.3</v>
      </c>
      <c r="L396" s="506">
        <v>870</v>
      </c>
      <c r="M396" s="506">
        <v>1.2240599999999999</v>
      </c>
    </row>
    <row r="397" spans="1:13">
      <c r="A397" s="254">
        <v>387</v>
      </c>
      <c r="B397" s="509" t="s">
        <v>167</v>
      </c>
      <c r="C397" s="506">
        <v>2003.1</v>
      </c>
      <c r="D397" s="507">
        <v>2017.3333333333333</v>
      </c>
      <c r="E397" s="507">
        <v>1984.7666666666664</v>
      </c>
      <c r="F397" s="507">
        <v>1966.4333333333332</v>
      </c>
      <c r="G397" s="507">
        <v>1933.8666666666663</v>
      </c>
      <c r="H397" s="507">
        <v>2035.6666666666665</v>
      </c>
      <c r="I397" s="507">
        <v>2068.2333333333336</v>
      </c>
      <c r="J397" s="507">
        <v>2086.5666666666666</v>
      </c>
      <c r="K397" s="506">
        <v>2049.9</v>
      </c>
      <c r="L397" s="506">
        <v>1999</v>
      </c>
      <c r="M397" s="506">
        <v>74.997399999999999</v>
      </c>
    </row>
    <row r="398" spans="1:13">
      <c r="A398" s="254">
        <v>388</v>
      </c>
      <c r="B398" s="509" t="s">
        <v>815</v>
      </c>
      <c r="C398" s="506">
        <v>928.25</v>
      </c>
      <c r="D398" s="507">
        <v>931.13333333333333</v>
      </c>
      <c r="E398" s="507">
        <v>919.51666666666665</v>
      </c>
      <c r="F398" s="507">
        <v>910.7833333333333</v>
      </c>
      <c r="G398" s="507">
        <v>899.16666666666663</v>
      </c>
      <c r="H398" s="507">
        <v>939.86666666666667</v>
      </c>
      <c r="I398" s="507">
        <v>951.48333333333323</v>
      </c>
      <c r="J398" s="507">
        <v>960.2166666666667</v>
      </c>
      <c r="K398" s="506">
        <v>942.75</v>
      </c>
      <c r="L398" s="506">
        <v>922.4</v>
      </c>
      <c r="M398" s="506">
        <v>18.923660000000002</v>
      </c>
    </row>
    <row r="399" spans="1:13">
      <c r="A399" s="254">
        <v>389</v>
      </c>
      <c r="B399" s="509" t="s">
        <v>274</v>
      </c>
      <c r="C399" s="506">
        <v>880.85</v>
      </c>
      <c r="D399" s="507">
        <v>880.9</v>
      </c>
      <c r="E399" s="507">
        <v>870.9</v>
      </c>
      <c r="F399" s="507">
        <v>860.95</v>
      </c>
      <c r="G399" s="507">
        <v>850.95</v>
      </c>
      <c r="H399" s="507">
        <v>890.84999999999991</v>
      </c>
      <c r="I399" s="507">
        <v>900.84999999999991</v>
      </c>
      <c r="J399" s="507">
        <v>910.79999999999984</v>
      </c>
      <c r="K399" s="506">
        <v>890.9</v>
      </c>
      <c r="L399" s="506">
        <v>870.95</v>
      </c>
      <c r="M399" s="506">
        <v>19.290130000000001</v>
      </c>
    </row>
    <row r="400" spans="1:13">
      <c r="A400" s="254">
        <v>390</v>
      </c>
      <c r="B400" s="509" t="s">
        <v>476</v>
      </c>
      <c r="C400" s="506">
        <v>26.05</v>
      </c>
      <c r="D400" s="507">
        <v>26.316666666666666</v>
      </c>
      <c r="E400" s="507">
        <v>25.483333333333334</v>
      </c>
      <c r="F400" s="507">
        <v>24.916666666666668</v>
      </c>
      <c r="G400" s="507">
        <v>24.083333333333336</v>
      </c>
      <c r="H400" s="507">
        <v>26.883333333333333</v>
      </c>
      <c r="I400" s="507">
        <v>27.716666666666669</v>
      </c>
      <c r="J400" s="507">
        <v>28.283333333333331</v>
      </c>
      <c r="K400" s="506">
        <v>27.15</v>
      </c>
      <c r="L400" s="506">
        <v>25.75</v>
      </c>
      <c r="M400" s="506">
        <v>47.911720000000003</v>
      </c>
    </row>
    <row r="401" spans="1:13">
      <c r="A401" s="254">
        <v>391</v>
      </c>
      <c r="B401" s="509" t="s">
        <v>477</v>
      </c>
      <c r="C401" s="506">
        <v>2249.4</v>
      </c>
      <c r="D401" s="507">
        <v>2236.4666666666667</v>
      </c>
      <c r="E401" s="507">
        <v>2212.9333333333334</v>
      </c>
      <c r="F401" s="507">
        <v>2176.4666666666667</v>
      </c>
      <c r="G401" s="507">
        <v>2152.9333333333334</v>
      </c>
      <c r="H401" s="507">
        <v>2272.9333333333334</v>
      </c>
      <c r="I401" s="507">
        <v>2296.4666666666672</v>
      </c>
      <c r="J401" s="507">
        <v>2332.9333333333334</v>
      </c>
      <c r="K401" s="506">
        <v>2260</v>
      </c>
      <c r="L401" s="506">
        <v>2200</v>
      </c>
      <c r="M401" s="506">
        <v>0.22434999999999999</v>
      </c>
    </row>
    <row r="402" spans="1:13">
      <c r="A402" s="254">
        <v>392</v>
      </c>
      <c r="B402" s="509" t="s">
        <v>172</v>
      </c>
      <c r="C402" s="506">
        <v>5410.8</v>
      </c>
      <c r="D402" s="507">
        <v>5397.3666666666659</v>
      </c>
      <c r="E402" s="507">
        <v>5344.7333333333318</v>
      </c>
      <c r="F402" s="507">
        <v>5278.6666666666661</v>
      </c>
      <c r="G402" s="507">
        <v>5226.0333333333319</v>
      </c>
      <c r="H402" s="507">
        <v>5463.4333333333316</v>
      </c>
      <c r="I402" s="507">
        <v>5516.0666666666648</v>
      </c>
      <c r="J402" s="507">
        <v>5582.1333333333314</v>
      </c>
      <c r="K402" s="506">
        <v>5450</v>
      </c>
      <c r="L402" s="506">
        <v>5331.3</v>
      </c>
      <c r="M402" s="506">
        <v>2.14425</v>
      </c>
    </row>
    <row r="403" spans="1:13">
      <c r="A403" s="254">
        <v>393</v>
      </c>
      <c r="B403" s="509" t="s">
        <v>478</v>
      </c>
      <c r="C403" s="506">
        <v>7884.55</v>
      </c>
      <c r="D403" s="507">
        <v>7896.2</v>
      </c>
      <c r="E403" s="507">
        <v>7847.4</v>
      </c>
      <c r="F403" s="507">
        <v>7810.25</v>
      </c>
      <c r="G403" s="507">
        <v>7761.45</v>
      </c>
      <c r="H403" s="507">
        <v>7933.3499999999995</v>
      </c>
      <c r="I403" s="507">
        <v>7982.1500000000005</v>
      </c>
      <c r="J403" s="507">
        <v>8019.2999999999993</v>
      </c>
      <c r="K403" s="506">
        <v>7945</v>
      </c>
      <c r="L403" s="506">
        <v>7859.05</v>
      </c>
      <c r="M403" s="506">
        <v>0.55674999999999997</v>
      </c>
    </row>
    <row r="404" spans="1:13">
      <c r="A404" s="254">
        <v>394</v>
      </c>
      <c r="B404" s="509" t="s">
        <v>479</v>
      </c>
      <c r="C404" s="506">
        <v>5442.05</v>
      </c>
      <c r="D404" s="507">
        <v>5413.2833333333338</v>
      </c>
      <c r="E404" s="507">
        <v>5338.9166666666679</v>
      </c>
      <c r="F404" s="507">
        <v>5235.7833333333338</v>
      </c>
      <c r="G404" s="507">
        <v>5161.4166666666679</v>
      </c>
      <c r="H404" s="507">
        <v>5516.4166666666679</v>
      </c>
      <c r="I404" s="507">
        <v>5590.7833333333347</v>
      </c>
      <c r="J404" s="507">
        <v>5693.9166666666679</v>
      </c>
      <c r="K404" s="506">
        <v>5487.65</v>
      </c>
      <c r="L404" s="506">
        <v>5310.15</v>
      </c>
      <c r="M404" s="506">
        <v>0.22574</v>
      </c>
    </row>
    <row r="405" spans="1:13">
      <c r="A405" s="254">
        <v>395</v>
      </c>
      <c r="B405" s="509" t="s">
        <v>759</v>
      </c>
      <c r="C405" s="506">
        <v>94.4</v>
      </c>
      <c r="D405" s="507">
        <v>94.850000000000009</v>
      </c>
      <c r="E405" s="507">
        <v>92.800000000000011</v>
      </c>
      <c r="F405" s="507">
        <v>91.2</v>
      </c>
      <c r="G405" s="507">
        <v>89.15</v>
      </c>
      <c r="H405" s="507">
        <v>96.450000000000017</v>
      </c>
      <c r="I405" s="507">
        <v>98.5</v>
      </c>
      <c r="J405" s="507">
        <v>100.10000000000002</v>
      </c>
      <c r="K405" s="506">
        <v>96.9</v>
      </c>
      <c r="L405" s="506">
        <v>93.25</v>
      </c>
      <c r="M405" s="506">
        <v>2.5599799999999999</v>
      </c>
    </row>
    <row r="406" spans="1:13">
      <c r="A406" s="254">
        <v>396</v>
      </c>
      <c r="B406" s="509" t="s">
        <v>480</v>
      </c>
      <c r="C406" s="506">
        <v>390.15</v>
      </c>
      <c r="D406" s="507">
        <v>393.08333333333331</v>
      </c>
      <c r="E406" s="507">
        <v>386.11666666666662</v>
      </c>
      <c r="F406" s="507">
        <v>382.08333333333331</v>
      </c>
      <c r="G406" s="507">
        <v>375.11666666666662</v>
      </c>
      <c r="H406" s="507">
        <v>397.11666666666662</v>
      </c>
      <c r="I406" s="507">
        <v>404.08333333333331</v>
      </c>
      <c r="J406" s="507">
        <v>408.11666666666662</v>
      </c>
      <c r="K406" s="506">
        <v>400.05</v>
      </c>
      <c r="L406" s="506">
        <v>389.05</v>
      </c>
      <c r="M406" s="506">
        <v>1.18462</v>
      </c>
    </row>
    <row r="407" spans="1:13">
      <c r="A407" s="254">
        <v>397</v>
      </c>
      <c r="B407" s="509" t="s">
        <v>761</v>
      </c>
      <c r="C407" s="506">
        <v>240.9</v>
      </c>
      <c r="D407" s="507">
        <v>239.93333333333331</v>
      </c>
      <c r="E407" s="507">
        <v>235.21666666666661</v>
      </c>
      <c r="F407" s="507">
        <v>229.5333333333333</v>
      </c>
      <c r="G407" s="507">
        <v>224.81666666666661</v>
      </c>
      <c r="H407" s="507">
        <v>245.61666666666662</v>
      </c>
      <c r="I407" s="507">
        <v>250.33333333333331</v>
      </c>
      <c r="J407" s="507">
        <v>256.01666666666665</v>
      </c>
      <c r="K407" s="506">
        <v>244.65</v>
      </c>
      <c r="L407" s="506">
        <v>234.25</v>
      </c>
      <c r="M407" s="506">
        <v>3.8106599999999999</v>
      </c>
    </row>
    <row r="408" spans="1:13">
      <c r="A408" s="254">
        <v>398</v>
      </c>
      <c r="B408" s="509" t="s">
        <v>481</v>
      </c>
      <c r="C408" s="506">
        <v>1977.05</v>
      </c>
      <c r="D408" s="507">
        <v>1973.1333333333332</v>
      </c>
      <c r="E408" s="507">
        <v>1941.4166666666665</v>
      </c>
      <c r="F408" s="507">
        <v>1905.7833333333333</v>
      </c>
      <c r="G408" s="507">
        <v>1874.0666666666666</v>
      </c>
      <c r="H408" s="507">
        <v>2008.7666666666664</v>
      </c>
      <c r="I408" s="507">
        <v>2040.4833333333331</v>
      </c>
      <c r="J408" s="507">
        <v>2076.1166666666663</v>
      </c>
      <c r="K408" s="506">
        <v>2004.85</v>
      </c>
      <c r="L408" s="506">
        <v>1937.5</v>
      </c>
      <c r="M408" s="506">
        <v>0.18336</v>
      </c>
    </row>
    <row r="409" spans="1:13">
      <c r="A409" s="254">
        <v>399</v>
      </c>
      <c r="B409" s="509" t="s">
        <v>482</v>
      </c>
      <c r="C409" s="506">
        <v>333.8</v>
      </c>
      <c r="D409" s="507">
        <v>334.83333333333331</v>
      </c>
      <c r="E409" s="507">
        <v>329.96666666666664</v>
      </c>
      <c r="F409" s="507">
        <v>326.13333333333333</v>
      </c>
      <c r="G409" s="507">
        <v>321.26666666666665</v>
      </c>
      <c r="H409" s="507">
        <v>338.66666666666663</v>
      </c>
      <c r="I409" s="507">
        <v>343.5333333333333</v>
      </c>
      <c r="J409" s="507">
        <v>347.36666666666662</v>
      </c>
      <c r="K409" s="506">
        <v>339.7</v>
      </c>
      <c r="L409" s="506">
        <v>331</v>
      </c>
      <c r="M409" s="506">
        <v>3.13754</v>
      </c>
    </row>
    <row r="410" spans="1:13">
      <c r="A410" s="254">
        <v>400</v>
      </c>
      <c r="B410" s="509" t="s">
        <v>760</v>
      </c>
      <c r="C410" s="506">
        <v>110.7</v>
      </c>
      <c r="D410" s="507">
        <v>111.51666666666667</v>
      </c>
      <c r="E410" s="507">
        <v>109.18333333333334</v>
      </c>
      <c r="F410" s="507">
        <v>107.66666666666667</v>
      </c>
      <c r="G410" s="507">
        <v>105.33333333333334</v>
      </c>
      <c r="H410" s="507">
        <v>113.03333333333333</v>
      </c>
      <c r="I410" s="507">
        <v>115.36666666666667</v>
      </c>
      <c r="J410" s="507">
        <v>116.88333333333333</v>
      </c>
      <c r="K410" s="506">
        <v>113.85</v>
      </c>
      <c r="L410" s="506">
        <v>110</v>
      </c>
      <c r="M410" s="506">
        <v>14.98381</v>
      </c>
    </row>
    <row r="411" spans="1:13">
      <c r="A411" s="254">
        <v>401</v>
      </c>
      <c r="B411" s="509" t="s">
        <v>483</v>
      </c>
      <c r="C411" s="506">
        <v>215</v>
      </c>
      <c r="D411" s="507">
        <v>213.11666666666667</v>
      </c>
      <c r="E411" s="507">
        <v>208.53333333333336</v>
      </c>
      <c r="F411" s="507">
        <v>202.06666666666669</v>
      </c>
      <c r="G411" s="507">
        <v>197.48333333333338</v>
      </c>
      <c r="H411" s="507">
        <v>219.58333333333334</v>
      </c>
      <c r="I411" s="507">
        <v>224.16666666666666</v>
      </c>
      <c r="J411" s="507">
        <v>230.63333333333333</v>
      </c>
      <c r="K411" s="506">
        <v>217.7</v>
      </c>
      <c r="L411" s="506">
        <v>206.65</v>
      </c>
      <c r="M411" s="506">
        <v>1.9303900000000001</v>
      </c>
    </row>
    <row r="412" spans="1:13">
      <c r="A412" s="254">
        <v>402</v>
      </c>
      <c r="B412" s="509" t="s">
        <v>170</v>
      </c>
      <c r="C412" s="506">
        <v>29465.4</v>
      </c>
      <c r="D412" s="507">
        <v>29293.8</v>
      </c>
      <c r="E412" s="507">
        <v>28927.599999999999</v>
      </c>
      <c r="F412" s="507">
        <v>28389.8</v>
      </c>
      <c r="G412" s="507">
        <v>28023.599999999999</v>
      </c>
      <c r="H412" s="507">
        <v>29831.599999999999</v>
      </c>
      <c r="I412" s="507">
        <v>30197.800000000003</v>
      </c>
      <c r="J412" s="507">
        <v>30735.599999999999</v>
      </c>
      <c r="K412" s="506">
        <v>29660</v>
      </c>
      <c r="L412" s="506">
        <v>28756</v>
      </c>
      <c r="M412" s="506">
        <v>0.82764000000000004</v>
      </c>
    </row>
    <row r="413" spans="1:13">
      <c r="A413" s="254">
        <v>403</v>
      </c>
      <c r="B413" s="509" t="s">
        <v>484</v>
      </c>
      <c r="C413" s="506">
        <v>1363.8</v>
      </c>
      <c r="D413" s="507">
        <v>1367.8333333333333</v>
      </c>
      <c r="E413" s="507">
        <v>1346.6666666666665</v>
      </c>
      <c r="F413" s="507">
        <v>1329.5333333333333</v>
      </c>
      <c r="G413" s="507">
        <v>1308.3666666666666</v>
      </c>
      <c r="H413" s="507">
        <v>1384.9666666666665</v>
      </c>
      <c r="I413" s="507">
        <v>1406.133333333333</v>
      </c>
      <c r="J413" s="507">
        <v>1423.2666666666664</v>
      </c>
      <c r="K413" s="506">
        <v>1389</v>
      </c>
      <c r="L413" s="506">
        <v>1350.7</v>
      </c>
      <c r="M413" s="506">
        <v>0.24124000000000001</v>
      </c>
    </row>
    <row r="414" spans="1:13">
      <c r="A414" s="254">
        <v>404</v>
      </c>
      <c r="B414" s="509" t="s">
        <v>173</v>
      </c>
      <c r="C414" s="506">
        <v>1422.3</v>
      </c>
      <c r="D414" s="507">
        <v>1426.7</v>
      </c>
      <c r="E414" s="507">
        <v>1410.1000000000001</v>
      </c>
      <c r="F414" s="507">
        <v>1397.9</v>
      </c>
      <c r="G414" s="507">
        <v>1381.3000000000002</v>
      </c>
      <c r="H414" s="507">
        <v>1438.9</v>
      </c>
      <c r="I414" s="507">
        <v>1455.5</v>
      </c>
      <c r="J414" s="507">
        <v>1467.7</v>
      </c>
      <c r="K414" s="506">
        <v>1443.3</v>
      </c>
      <c r="L414" s="506">
        <v>1414.5</v>
      </c>
      <c r="M414" s="506">
        <v>17.26596</v>
      </c>
    </row>
    <row r="415" spans="1:13">
      <c r="A415" s="254">
        <v>405</v>
      </c>
      <c r="B415" s="509" t="s">
        <v>171</v>
      </c>
      <c r="C415" s="506">
        <v>1844</v>
      </c>
      <c r="D415" s="507">
        <v>1844.75</v>
      </c>
      <c r="E415" s="507">
        <v>1829.5</v>
      </c>
      <c r="F415" s="507">
        <v>1815</v>
      </c>
      <c r="G415" s="507">
        <v>1799.75</v>
      </c>
      <c r="H415" s="507">
        <v>1859.25</v>
      </c>
      <c r="I415" s="507">
        <v>1874.5</v>
      </c>
      <c r="J415" s="507">
        <v>1889</v>
      </c>
      <c r="K415" s="506">
        <v>1860</v>
      </c>
      <c r="L415" s="506">
        <v>1830.25</v>
      </c>
      <c r="M415" s="506">
        <v>1.6854100000000001</v>
      </c>
    </row>
    <row r="416" spans="1:13">
      <c r="A416" s="254">
        <v>406</v>
      </c>
      <c r="B416" s="509" t="s">
        <v>485</v>
      </c>
      <c r="C416" s="506">
        <v>436.95</v>
      </c>
      <c r="D416" s="507">
        <v>440.93333333333334</v>
      </c>
      <c r="E416" s="507">
        <v>427.9666666666667</v>
      </c>
      <c r="F416" s="507">
        <v>418.98333333333335</v>
      </c>
      <c r="G416" s="507">
        <v>406.01666666666671</v>
      </c>
      <c r="H416" s="507">
        <v>449.91666666666669</v>
      </c>
      <c r="I416" s="507">
        <v>462.88333333333327</v>
      </c>
      <c r="J416" s="507">
        <v>471.86666666666667</v>
      </c>
      <c r="K416" s="506">
        <v>453.9</v>
      </c>
      <c r="L416" s="506">
        <v>431.95</v>
      </c>
      <c r="M416" s="506">
        <v>1.14757</v>
      </c>
    </row>
    <row r="417" spans="1:13">
      <c r="A417" s="254">
        <v>407</v>
      </c>
      <c r="B417" s="509" t="s">
        <v>486</v>
      </c>
      <c r="C417" s="506">
        <v>1282.6500000000001</v>
      </c>
      <c r="D417" s="507">
        <v>1301.8500000000001</v>
      </c>
      <c r="E417" s="507">
        <v>1243.8000000000002</v>
      </c>
      <c r="F417" s="507">
        <v>1204.95</v>
      </c>
      <c r="G417" s="507">
        <v>1146.9000000000001</v>
      </c>
      <c r="H417" s="507">
        <v>1340.7000000000003</v>
      </c>
      <c r="I417" s="507">
        <v>1398.75</v>
      </c>
      <c r="J417" s="507">
        <v>1437.6000000000004</v>
      </c>
      <c r="K417" s="506">
        <v>1359.9</v>
      </c>
      <c r="L417" s="506">
        <v>1263</v>
      </c>
      <c r="M417" s="506">
        <v>8.022E-2</v>
      </c>
    </row>
    <row r="418" spans="1:13">
      <c r="A418" s="254">
        <v>408</v>
      </c>
      <c r="B418" s="509" t="s">
        <v>762</v>
      </c>
      <c r="C418" s="506">
        <v>1393.15</v>
      </c>
      <c r="D418" s="507">
        <v>1379.3833333333332</v>
      </c>
      <c r="E418" s="507">
        <v>1350.7666666666664</v>
      </c>
      <c r="F418" s="507">
        <v>1308.3833333333332</v>
      </c>
      <c r="G418" s="507">
        <v>1279.7666666666664</v>
      </c>
      <c r="H418" s="507">
        <v>1421.7666666666664</v>
      </c>
      <c r="I418" s="507">
        <v>1450.3833333333332</v>
      </c>
      <c r="J418" s="507">
        <v>1492.7666666666664</v>
      </c>
      <c r="K418" s="506">
        <v>1408</v>
      </c>
      <c r="L418" s="506">
        <v>1337</v>
      </c>
      <c r="M418" s="506">
        <v>1.47681</v>
      </c>
    </row>
    <row r="419" spans="1:13">
      <c r="A419" s="254">
        <v>409</v>
      </c>
      <c r="B419" s="509" t="s">
        <v>487</v>
      </c>
      <c r="C419" s="506">
        <v>509.2</v>
      </c>
      <c r="D419" s="507">
        <v>509.73333333333329</v>
      </c>
      <c r="E419" s="507">
        <v>500.61666666666656</v>
      </c>
      <c r="F419" s="507">
        <v>492.03333333333325</v>
      </c>
      <c r="G419" s="507">
        <v>482.91666666666652</v>
      </c>
      <c r="H419" s="507">
        <v>518.31666666666661</v>
      </c>
      <c r="I419" s="507">
        <v>527.43333333333328</v>
      </c>
      <c r="J419" s="507">
        <v>536.01666666666665</v>
      </c>
      <c r="K419" s="506">
        <v>518.85</v>
      </c>
      <c r="L419" s="506">
        <v>501.15</v>
      </c>
      <c r="M419" s="506">
        <v>2.9476599999999999</v>
      </c>
    </row>
    <row r="420" spans="1:13">
      <c r="A420" s="254">
        <v>410</v>
      </c>
      <c r="B420" s="509" t="s">
        <v>488</v>
      </c>
      <c r="C420" s="506">
        <v>8.25</v>
      </c>
      <c r="D420" s="507">
        <v>8.2833333333333332</v>
      </c>
      <c r="E420" s="507">
        <v>8.0666666666666664</v>
      </c>
      <c r="F420" s="507">
        <v>7.8833333333333329</v>
      </c>
      <c r="G420" s="507">
        <v>7.6666666666666661</v>
      </c>
      <c r="H420" s="507">
        <v>8.4666666666666668</v>
      </c>
      <c r="I420" s="507">
        <v>8.6833333333333318</v>
      </c>
      <c r="J420" s="507">
        <v>8.8666666666666671</v>
      </c>
      <c r="K420" s="506">
        <v>8.5</v>
      </c>
      <c r="L420" s="506">
        <v>8.1</v>
      </c>
      <c r="M420" s="506">
        <v>136.27359000000001</v>
      </c>
    </row>
    <row r="421" spans="1:13">
      <c r="A421" s="254">
        <v>411</v>
      </c>
      <c r="B421" s="509" t="s">
        <v>763</v>
      </c>
      <c r="C421" s="506">
        <v>69.3</v>
      </c>
      <c r="D421" s="507">
        <v>69.7</v>
      </c>
      <c r="E421" s="507">
        <v>68.2</v>
      </c>
      <c r="F421" s="507">
        <v>67.099999999999994</v>
      </c>
      <c r="G421" s="507">
        <v>65.599999999999994</v>
      </c>
      <c r="H421" s="507">
        <v>70.800000000000011</v>
      </c>
      <c r="I421" s="507">
        <v>72.300000000000011</v>
      </c>
      <c r="J421" s="507">
        <v>73.40000000000002</v>
      </c>
      <c r="K421" s="506">
        <v>71.2</v>
      </c>
      <c r="L421" s="506">
        <v>68.599999999999994</v>
      </c>
      <c r="M421" s="506">
        <v>40.687249999999999</v>
      </c>
    </row>
    <row r="422" spans="1:13">
      <c r="A422" s="254">
        <v>412</v>
      </c>
      <c r="B422" s="509" t="s">
        <v>489</v>
      </c>
      <c r="C422" s="506">
        <v>96.75</v>
      </c>
      <c r="D422" s="507">
        <v>97.166666666666671</v>
      </c>
      <c r="E422" s="507">
        <v>94.833333333333343</v>
      </c>
      <c r="F422" s="507">
        <v>92.916666666666671</v>
      </c>
      <c r="G422" s="507">
        <v>90.583333333333343</v>
      </c>
      <c r="H422" s="507">
        <v>99.083333333333343</v>
      </c>
      <c r="I422" s="507">
        <v>101.41666666666669</v>
      </c>
      <c r="J422" s="507">
        <v>103.33333333333334</v>
      </c>
      <c r="K422" s="506">
        <v>99.5</v>
      </c>
      <c r="L422" s="506">
        <v>95.25</v>
      </c>
      <c r="M422" s="506">
        <v>1.9117900000000001</v>
      </c>
    </row>
    <row r="423" spans="1:13">
      <c r="A423" s="254">
        <v>413</v>
      </c>
      <c r="B423" s="509" t="s">
        <v>169</v>
      </c>
      <c r="C423" s="506">
        <v>364.3</v>
      </c>
      <c r="D423" s="507">
        <v>363.36666666666673</v>
      </c>
      <c r="E423" s="507">
        <v>358.88333333333344</v>
      </c>
      <c r="F423" s="507">
        <v>353.4666666666667</v>
      </c>
      <c r="G423" s="507">
        <v>348.98333333333341</v>
      </c>
      <c r="H423" s="507">
        <v>368.78333333333347</v>
      </c>
      <c r="I423" s="507">
        <v>373.26666666666671</v>
      </c>
      <c r="J423" s="507">
        <v>378.68333333333351</v>
      </c>
      <c r="K423" s="506">
        <v>367.85</v>
      </c>
      <c r="L423" s="506">
        <v>357.95</v>
      </c>
      <c r="M423" s="506">
        <v>386.51024999999998</v>
      </c>
    </row>
    <row r="424" spans="1:13">
      <c r="A424" s="254">
        <v>414</v>
      </c>
      <c r="B424" s="509" t="s">
        <v>168</v>
      </c>
      <c r="C424" s="506">
        <v>78.8</v>
      </c>
      <c r="D424" s="507">
        <v>78.983333333333334</v>
      </c>
      <c r="E424" s="507">
        <v>77.816666666666663</v>
      </c>
      <c r="F424" s="507">
        <v>76.833333333333329</v>
      </c>
      <c r="G424" s="507">
        <v>75.666666666666657</v>
      </c>
      <c r="H424" s="507">
        <v>79.966666666666669</v>
      </c>
      <c r="I424" s="507">
        <v>81.133333333333326</v>
      </c>
      <c r="J424" s="507">
        <v>82.116666666666674</v>
      </c>
      <c r="K424" s="506">
        <v>80.150000000000006</v>
      </c>
      <c r="L424" s="506">
        <v>78</v>
      </c>
      <c r="M424" s="506">
        <v>305.37855000000002</v>
      </c>
    </row>
    <row r="425" spans="1:13">
      <c r="A425" s="254">
        <v>415</v>
      </c>
      <c r="B425" s="509" t="s">
        <v>766</v>
      </c>
      <c r="C425" s="506">
        <v>258.45</v>
      </c>
      <c r="D425" s="507">
        <v>257.8</v>
      </c>
      <c r="E425" s="507">
        <v>250.65000000000003</v>
      </c>
      <c r="F425" s="507">
        <v>242.85000000000002</v>
      </c>
      <c r="G425" s="507">
        <v>235.70000000000005</v>
      </c>
      <c r="H425" s="507">
        <v>265.60000000000002</v>
      </c>
      <c r="I425" s="507">
        <v>272.75</v>
      </c>
      <c r="J425" s="507">
        <v>280.55</v>
      </c>
      <c r="K425" s="506">
        <v>264.95</v>
      </c>
      <c r="L425" s="506">
        <v>250</v>
      </c>
      <c r="M425" s="506">
        <v>105.39471</v>
      </c>
    </row>
    <row r="426" spans="1:13">
      <c r="A426" s="254">
        <v>416</v>
      </c>
      <c r="B426" s="509" t="s">
        <v>837</v>
      </c>
      <c r="C426" s="506">
        <v>194.2</v>
      </c>
      <c r="D426" s="507">
        <v>196.11666666666667</v>
      </c>
      <c r="E426" s="507">
        <v>192.08333333333334</v>
      </c>
      <c r="F426" s="507">
        <v>189.96666666666667</v>
      </c>
      <c r="G426" s="507">
        <v>185.93333333333334</v>
      </c>
      <c r="H426" s="507">
        <v>198.23333333333335</v>
      </c>
      <c r="I426" s="507">
        <v>202.26666666666665</v>
      </c>
      <c r="J426" s="507">
        <v>204.38333333333335</v>
      </c>
      <c r="K426" s="506">
        <v>200.15</v>
      </c>
      <c r="L426" s="506">
        <v>194</v>
      </c>
      <c r="M426" s="506">
        <v>2.7961800000000001</v>
      </c>
    </row>
    <row r="427" spans="1:13">
      <c r="A427" s="254">
        <v>417</v>
      </c>
      <c r="B427" s="509" t="s">
        <v>174</v>
      </c>
      <c r="C427" s="506">
        <v>844.7</v>
      </c>
      <c r="D427" s="507">
        <v>849.94999999999993</v>
      </c>
      <c r="E427" s="507">
        <v>829.99999999999989</v>
      </c>
      <c r="F427" s="507">
        <v>815.3</v>
      </c>
      <c r="G427" s="507">
        <v>795.34999999999991</v>
      </c>
      <c r="H427" s="507">
        <v>864.64999999999986</v>
      </c>
      <c r="I427" s="507">
        <v>884.59999999999991</v>
      </c>
      <c r="J427" s="507">
        <v>899.29999999999984</v>
      </c>
      <c r="K427" s="506">
        <v>869.9</v>
      </c>
      <c r="L427" s="506">
        <v>835.25</v>
      </c>
      <c r="M427" s="506">
        <v>3.5442100000000001</v>
      </c>
    </row>
    <row r="428" spans="1:13">
      <c r="A428" s="254">
        <v>418</v>
      </c>
      <c r="B428" s="509" t="s">
        <v>490</v>
      </c>
      <c r="C428" s="506">
        <v>518.15</v>
      </c>
      <c r="D428" s="507">
        <v>517.38333333333333</v>
      </c>
      <c r="E428" s="507">
        <v>508.76666666666665</v>
      </c>
      <c r="F428" s="507">
        <v>499.38333333333333</v>
      </c>
      <c r="G428" s="507">
        <v>490.76666666666665</v>
      </c>
      <c r="H428" s="507">
        <v>526.76666666666665</v>
      </c>
      <c r="I428" s="507">
        <v>535.38333333333321</v>
      </c>
      <c r="J428" s="507">
        <v>544.76666666666665</v>
      </c>
      <c r="K428" s="506">
        <v>526</v>
      </c>
      <c r="L428" s="506">
        <v>508</v>
      </c>
      <c r="M428" s="506">
        <v>0.90573999999999999</v>
      </c>
    </row>
    <row r="429" spans="1:13">
      <c r="A429" s="254">
        <v>419</v>
      </c>
      <c r="B429" s="509" t="s">
        <v>793</v>
      </c>
      <c r="C429" s="506">
        <v>290.7</v>
      </c>
      <c r="D429" s="507">
        <v>287.21666666666664</v>
      </c>
      <c r="E429" s="507">
        <v>281.58333333333326</v>
      </c>
      <c r="F429" s="507">
        <v>272.46666666666664</v>
      </c>
      <c r="G429" s="507">
        <v>266.83333333333326</v>
      </c>
      <c r="H429" s="507">
        <v>296.33333333333326</v>
      </c>
      <c r="I429" s="507">
        <v>301.96666666666658</v>
      </c>
      <c r="J429" s="507">
        <v>311.08333333333326</v>
      </c>
      <c r="K429" s="506">
        <v>292.85000000000002</v>
      </c>
      <c r="L429" s="506">
        <v>278.10000000000002</v>
      </c>
      <c r="M429" s="506">
        <v>7.3693400000000002</v>
      </c>
    </row>
    <row r="430" spans="1:13">
      <c r="A430" s="254">
        <v>420</v>
      </c>
      <c r="B430" s="509" t="s">
        <v>491</v>
      </c>
      <c r="C430" s="506">
        <v>142.15</v>
      </c>
      <c r="D430" s="507">
        <v>143.36666666666667</v>
      </c>
      <c r="E430" s="507">
        <v>139.78333333333336</v>
      </c>
      <c r="F430" s="507">
        <v>137.41666666666669</v>
      </c>
      <c r="G430" s="507">
        <v>133.83333333333337</v>
      </c>
      <c r="H430" s="507">
        <v>145.73333333333335</v>
      </c>
      <c r="I430" s="507">
        <v>149.31666666666666</v>
      </c>
      <c r="J430" s="507">
        <v>151.68333333333334</v>
      </c>
      <c r="K430" s="506">
        <v>146.94999999999999</v>
      </c>
      <c r="L430" s="506">
        <v>141</v>
      </c>
      <c r="M430" s="506">
        <v>4.0928699999999996</v>
      </c>
    </row>
    <row r="431" spans="1:13">
      <c r="A431" s="254">
        <v>421</v>
      </c>
      <c r="B431" s="509" t="s">
        <v>175</v>
      </c>
      <c r="C431" s="506">
        <v>597.79999999999995</v>
      </c>
      <c r="D431" s="507">
        <v>599.83333333333337</v>
      </c>
      <c r="E431" s="507">
        <v>593.66666666666674</v>
      </c>
      <c r="F431" s="507">
        <v>589.53333333333342</v>
      </c>
      <c r="G431" s="507">
        <v>583.36666666666679</v>
      </c>
      <c r="H431" s="507">
        <v>603.9666666666667</v>
      </c>
      <c r="I431" s="507">
        <v>610.13333333333344</v>
      </c>
      <c r="J431" s="507">
        <v>614.26666666666665</v>
      </c>
      <c r="K431" s="506">
        <v>606</v>
      </c>
      <c r="L431" s="506">
        <v>595.70000000000005</v>
      </c>
      <c r="M431" s="506">
        <v>52.699190000000002</v>
      </c>
    </row>
    <row r="432" spans="1:13">
      <c r="A432" s="254">
        <v>422</v>
      </c>
      <c r="B432" s="509" t="s">
        <v>176</v>
      </c>
      <c r="C432" s="506">
        <v>470.3</v>
      </c>
      <c r="D432" s="507">
        <v>468.4666666666667</v>
      </c>
      <c r="E432" s="507">
        <v>461.43333333333339</v>
      </c>
      <c r="F432" s="507">
        <v>452.56666666666672</v>
      </c>
      <c r="G432" s="507">
        <v>445.53333333333342</v>
      </c>
      <c r="H432" s="507">
        <v>477.33333333333337</v>
      </c>
      <c r="I432" s="507">
        <v>484.36666666666667</v>
      </c>
      <c r="J432" s="507">
        <v>493.23333333333335</v>
      </c>
      <c r="K432" s="506">
        <v>475.5</v>
      </c>
      <c r="L432" s="506">
        <v>459.6</v>
      </c>
      <c r="M432" s="506">
        <v>16.187570000000001</v>
      </c>
    </row>
    <row r="433" spans="1:13">
      <c r="A433" s="254">
        <v>423</v>
      </c>
      <c r="B433" s="509" t="s">
        <v>492</v>
      </c>
      <c r="C433" s="506">
        <v>2570.4499999999998</v>
      </c>
      <c r="D433" s="507">
        <v>2576.8666666666668</v>
      </c>
      <c r="E433" s="507">
        <v>2474.5833333333335</v>
      </c>
      <c r="F433" s="507">
        <v>2378.7166666666667</v>
      </c>
      <c r="G433" s="507">
        <v>2276.4333333333334</v>
      </c>
      <c r="H433" s="507">
        <v>2672.7333333333336</v>
      </c>
      <c r="I433" s="507">
        <v>2775.0166666666664</v>
      </c>
      <c r="J433" s="507">
        <v>2870.8833333333337</v>
      </c>
      <c r="K433" s="506">
        <v>2679.15</v>
      </c>
      <c r="L433" s="506">
        <v>2481</v>
      </c>
      <c r="M433" s="506">
        <v>0.47817999999999999</v>
      </c>
    </row>
    <row r="434" spans="1:13">
      <c r="A434" s="254">
        <v>424</v>
      </c>
      <c r="B434" s="509" t="s">
        <v>493</v>
      </c>
      <c r="C434" s="506">
        <v>800.45</v>
      </c>
      <c r="D434" s="507">
        <v>792.48333333333323</v>
      </c>
      <c r="E434" s="507">
        <v>774.96666666666647</v>
      </c>
      <c r="F434" s="507">
        <v>749.48333333333323</v>
      </c>
      <c r="G434" s="507">
        <v>731.96666666666647</v>
      </c>
      <c r="H434" s="507">
        <v>817.96666666666647</v>
      </c>
      <c r="I434" s="507">
        <v>835.48333333333312</v>
      </c>
      <c r="J434" s="507">
        <v>860.96666666666647</v>
      </c>
      <c r="K434" s="506">
        <v>810</v>
      </c>
      <c r="L434" s="506">
        <v>767</v>
      </c>
      <c r="M434" s="506">
        <v>1.95024</v>
      </c>
    </row>
    <row r="435" spans="1:13">
      <c r="A435" s="254">
        <v>425</v>
      </c>
      <c r="B435" s="509" t="s">
        <v>494</v>
      </c>
      <c r="C435" s="506">
        <v>280.39999999999998</v>
      </c>
      <c r="D435" s="507">
        <v>279.36666666666662</v>
      </c>
      <c r="E435" s="507">
        <v>275.28333333333325</v>
      </c>
      <c r="F435" s="507">
        <v>270.16666666666663</v>
      </c>
      <c r="G435" s="507">
        <v>266.08333333333326</v>
      </c>
      <c r="H435" s="507">
        <v>284.48333333333323</v>
      </c>
      <c r="I435" s="507">
        <v>288.56666666666661</v>
      </c>
      <c r="J435" s="507">
        <v>293.68333333333322</v>
      </c>
      <c r="K435" s="506">
        <v>283.45</v>
      </c>
      <c r="L435" s="506">
        <v>274.25</v>
      </c>
      <c r="M435" s="506">
        <v>3.1752799999999999</v>
      </c>
    </row>
    <row r="436" spans="1:13">
      <c r="A436" s="254">
        <v>426</v>
      </c>
      <c r="B436" s="509" t="s">
        <v>495</v>
      </c>
      <c r="C436" s="506">
        <v>275.5</v>
      </c>
      <c r="D436" s="507">
        <v>276.16666666666669</v>
      </c>
      <c r="E436" s="507">
        <v>272.33333333333337</v>
      </c>
      <c r="F436" s="507">
        <v>269.16666666666669</v>
      </c>
      <c r="G436" s="507">
        <v>265.33333333333337</v>
      </c>
      <c r="H436" s="507">
        <v>279.33333333333337</v>
      </c>
      <c r="I436" s="507">
        <v>283.16666666666674</v>
      </c>
      <c r="J436" s="507">
        <v>286.33333333333337</v>
      </c>
      <c r="K436" s="506">
        <v>280</v>
      </c>
      <c r="L436" s="506">
        <v>273</v>
      </c>
      <c r="M436" s="506">
        <v>1.9752099999999999</v>
      </c>
    </row>
    <row r="437" spans="1:13">
      <c r="A437" s="254">
        <v>427</v>
      </c>
      <c r="B437" s="509" t="s">
        <v>496</v>
      </c>
      <c r="C437" s="506">
        <v>2042.7</v>
      </c>
      <c r="D437" s="507">
        <v>2026.5666666666666</v>
      </c>
      <c r="E437" s="507">
        <v>2003.1333333333332</v>
      </c>
      <c r="F437" s="507">
        <v>1963.5666666666666</v>
      </c>
      <c r="G437" s="507">
        <v>1940.1333333333332</v>
      </c>
      <c r="H437" s="507">
        <v>2066.1333333333332</v>
      </c>
      <c r="I437" s="507">
        <v>2089.5666666666666</v>
      </c>
      <c r="J437" s="507">
        <v>2129.1333333333332</v>
      </c>
      <c r="K437" s="506">
        <v>2050</v>
      </c>
      <c r="L437" s="506">
        <v>1987</v>
      </c>
      <c r="M437" s="506">
        <v>0.22628000000000001</v>
      </c>
    </row>
    <row r="438" spans="1:13">
      <c r="A438" s="254">
        <v>428</v>
      </c>
      <c r="B438" s="509" t="s">
        <v>764</v>
      </c>
      <c r="C438" s="506">
        <v>417.95</v>
      </c>
      <c r="D438" s="507">
        <v>416.65000000000003</v>
      </c>
      <c r="E438" s="507">
        <v>413.30000000000007</v>
      </c>
      <c r="F438" s="507">
        <v>408.65000000000003</v>
      </c>
      <c r="G438" s="507">
        <v>405.30000000000007</v>
      </c>
      <c r="H438" s="507">
        <v>421.30000000000007</v>
      </c>
      <c r="I438" s="507">
        <v>424.65000000000009</v>
      </c>
      <c r="J438" s="507">
        <v>429.30000000000007</v>
      </c>
      <c r="K438" s="506">
        <v>420</v>
      </c>
      <c r="L438" s="506">
        <v>412</v>
      </c>
      <c r="M438" s="506">
        <v>0.24868000000000001</v>
      </c>
    </row>
    <row r="439" spans="1:13">
      <c r="A439" s="254">
        <v>429</v>
      </c>
      <c r="B439" s="509" t="s">
        <v>814</v>
      </c>
      <c r="C439" s="506">
        <v>496.8</v>
      </c>
      <c r="D439" s="507">
        <v>488.16666666666669</v>
      </c>
      <c r="E439" s="507">
        <v>476.33333333333337</v>
      </c>
      <c r="F439" s="507">
        <v>455.86666666666667</v>
      </c>
      <c r="G439" s="507">
        <v>444.03333333333336</v>
      </c>
      <c r="H439" s="507">
        <v>508.63333333333338</v>
      </c>
      <c r="I439" s="507">
        <v>520.4666666666667</v>
      </c>
      <c r="J439" s="507">
        <v>540.93333333333339</v>
      </c>
      <c r="K439" s="506">
        <v>500</v>
      </c>
      <c r="L439" s="506">
        <v>467.7</v>
      </c>
      <c r="M439" s="506">
        <v>4.7400599999999997</v>
      </c>
    </row>
    <row r="440" spans="1:13">
      <c r="A440" s="254">
        <v>430</v>
      </c>
      <c r="B440" s="509" t="s">
        <v>497</v>
      </c>
      <c r="C440" s="506">
        <v>5</v>
      </c>
      <c r="D440" s="507">
        <v>5.0666666666666664</v>
      </c>
      <c r="E440" s="507">
        <v>4.9333333333333327</v>
      </c>
      <c r="F440" s="507">
        <v>4.8666666666666663</v>
      </c>
      <c r="G440" s="507">
        <v>4.7333333333333325</v>
      </c>
      <c r="H440" s="507">
        <v>5.1333333333333329</v>
      </c>
      <c r="I440" s="507">
        <v>5.2666666666666657</v>
      </c>
      <c r="J440" s="507">
        <v>5.333333333333333</v>
      </c>
      <c r="K440" s="506">
        <v>5.2</v>
      </c>
      <c r="L440" s="506">
        <v>5</v>
      </c>
      <c r="M440" s="506">
        <v>271.40976000000001</v>
      </c>
    </row>
    <row r="441" spans="1:13">
      <c r="A441" s="254">
        <v>431</v>
      </c>
      <c r="B441" s="509" t="s">
        <v>498</v>
      </c>
      <c r="C441" s="506">
        <v>135.55000000000001</v>
      </c>
      <c r="D441" s="507">
        <v>134.66666666666666</v>
      </c>
      <c r="E441" s="507">
        <v>131.5333333333333</v>
      </c>
      <c r="F441" s="507">
        <v>127.51666666666665</v>
      </c>
      <c r="G441" s="507">
        <v>124.3833333333333</v>
      </c>
      <c r="H441" s="507">
        <v>138.68333333333331</v>
      </c>
      <c r="I441" s="507">
        <v>141.81666666666669</v>
      </c>
      <c r="J441" s="507">
        <v>145.83333333333331</v>
      </c>
      <c r="K441" s="506">
        <v>137.80000000000001</v>
      </c>
      <c r="L441" s="506">
        <v>130.65</v>
      </c>
      <c r="M441" s="506">
        <v>2.1200700000000001</v>
      </c>
    </row>
    <row r="442" spans="1:13">
      <c r="A442" s="254">
        <v>432</v>
      </c>
      <c r="B442" s="509" t="s">
        <v>765</v>
      </c>
      <c r="C442" s="506">
        <v>1312.05</v>
      </c>
      <c r="D442" s="507">
        <v>1307.75</v>
      </c>
      <c r="E442" s="507">
        <v>1295.5</v>
      </c>
      <c r="F442" s="507">
        <v>1278.95</v>
      </c>
      <c r="G442" s="507">
        <v>1266.7</v>
      </c>
      <c r="H442" s="507">
        <v>1324.3</v>
      </c>
      <c r="I442" s="507">
        <v>1336.55</v>
      </c>
      <c r="J442" s="507">
        <v>1353.1</v>
      </c>
      <c r="K442" s="506">
        <v>1320</v>
      </c>
      <c r="L442" s="506">
        <v>1291.2</v>
      </c>
      <c r="M442" s="506">
        <v>5.7180000000000002E-2</v>
      </c>
    </row>
    <row r="443" spans="1:13">
      <c r="A443" s="254">
        <v>433</v>
      </c>
      <c r="B443" s="509" t="s">
        <v>499</v>
      </c>
      <c r="C443" s="506">
        <v>1264.95</v>
      </c>
      <c r="D443" s="507">
        <v>1269.6499999999999</v>
      </c>
      <c r="E443" s="507">
        <v>1247.2999999999997</v>
      </c>
      <c r="F443" s="507">
        <v>1229.6499999999999</v>
      </c>
      <c r="G443" s="507">
        <v>1207.2999999999997</v>
      </c>
      <c r="H443" s="507">
        <v>1287.2999999999997</v>
      </c>
      <c r="I443" s="507">
        <v>1309.6499999999996</v>
      </c>
      <c r="J443" s="507">
        <v>1327.2999999999997</v>
      </c>
      <c r="K443" s="506">
        <v>1292</v>
      </c>
      <c r="L443" s="506">
        <v>1252</v>
      </c>
      <c r="M443" s="506">
        <v>0.33051999999999998</v>
      </c>
    </row>
    <row r="444" spans="1:13">
      <c r="A444" s="254">
        <v>434</v>
      </c>
      <c r="B444" s="509" t="s">
        <v>275</v>
      </c>
      <c r="C444" s="506">
        <v>543.45000000000005</v>
      </c>
      <c r="D444" s="507">
        <v>540.48333333333335</v>
      </c>
      <c r="E444" s="507">
        <v>535.9666666666667</v>
      </c>
      <c r="F444" s="507">
        <v>528.48333333333335</v>
      </c>
      <c r="G444" s="507">
        <v>523.9666666666667</v>
      </c>
      <c r="H444" s="507">
        <v>547.9666666666667</v>
      </c>
      <c r="I444" s="507">
        <v>552.48333333333335</v>
      </c>
      <c r="J444" s="507">
        <v>559.9666666666667</v>
      </c>
      <c r="K444" s="506">
        <v>545</v>
      </c>
      <c r="L444" s="506">
        <v>533</v>
      </c>
      <c r="M444" s="506">
        <v>3.97932</v>
      </c>
    </row>
    <row r="445" spans="1:13">
      <c r="A445" s="254">
        <v>435</v>
      </c>
      <c r="B445" s="509" t="s">
        <v>500</v>
      </c>
      <c r="C445" s="506">
        <v>946.8</v>
      </c>
      <c r="D445" s="507">
        <v>934.66666666666663</v>
      </c>
      <c r="E445" s="507">
        <v>902.13333333333321</v>
      </c>
      <c r="F445" s="507">
        <v>857.46666666666658</v>
      </c>
      <c r="G445" s="507">
        <v>824.93333333333317</v>
      </c>
      <c r="H445" s="507">
        <v>979.33333333333326</v>
      </c>
      <c r="I445" s="507">
        <v>1011.8666666666668</v>
      </c>
      <c r="J445" s="507">
        <v>1056.5333333333333</v>
      </c>
      <c r="K445" s="506">
        <v>967.2</v>
      </c>
      <c r="L445" s="506">
        <v>890</v>
      </c>
      <c r="M445" s="506">
        <v>0.47208</v>
      </c>
    </row>
    <row r="446" spans="1:13">
      <c r="A446" s="254">
        <v>436</v>
      </c>
      <c r="B446" s="509" t="s">
        <v>501</v>
      </c>
      <c r="C446" s="506">
        <v>506.8</v>
      </c>
      <c r="D446" s="507">
        <v>505.86666666666662</v>
      </c>
      <c r="E446" s="507">
        <v>495.93333333333328</v>
      </c>
      <c r="F446" s="507">
        <v>485.06666666666666</v>
      </c>
      <c r="G446" s="507">
        <v>475.13333333333333</v>
      </c>
      <c r="H446" s="507">
        <v>516.73333333333323</v>
      </c>
      <c r="I446" s="507">
        <v>526.66666666666652</v>
      </c>
      <c r="J446" s="507">
        <v>537.53333333333319</v>
      </c>
      <c r="K446" s="506">
        <v>515.79999999999995</v>
      </c>
      <c r="L446" s="506">
        <v>495</v>
      </c>
      <c r="M446" s="506">
        <v>0.25309999999999999</v>
      </c>
    </row>
    <row r="447" spans="1:13">
      <c r="A447" s="254">
        <v>437</v>
      </c>
      <c r="B447" s="509" t="s">
        <v>502</v>
      </c>
      <c r="C447" s="506">
        <v>7249.9</v>
      </c>
      <c r="D447" s="507">
        <v>7277.6000000000013</v>
      </c>
      <c r="E447" s="507">
        <v>7177.4000000000024</v>
      </c>
      <c r="F447" s="507">
        <v>7104.9000000000015</v>
      </c>
      <c r="G447" s="507">
        <v>7004.7000000000025</v>
      </c>
      <c r="H447" s="507">
        <v>7350.1000000000022</v>
      </c>
      <c r="I447" s="507">
        <v>7450.3000000000011</v>
      </c>
      <c r="J447" s="507">
        <v>7522.800000000002</v>
      </c>
      <c r="K447" s="506">
        <v>7377.8</v>
      </c>
      <c r="L447" s="506">
        <v>7205.1</v>
      </c>
      <c r="M447" s="506">
        <v>5.7709999999999997E-2</v>
      </c>
    </row>
    <row r="448" spans="1:13">
      <c r="A448" s="254">
        <v>438</v>
      </c>
      <c r="B448" s="509" t="s">
        <v>503</v>
      </c>
      <c r="C448" s="506">
        <v>265.39999999999998</v>
      </c>
      <c r="D448" s="507">
        <v>266.5333333333333</v>
      </c>
      <c r="E448" s="507">
        <v>261.86666666666662</v>
      </c>
      <c r="F448" s="507">
        <v>258.33333333333331</v>
      </c>
      <c r="G448" s="507">
        <v>253.66666666666663</v>
      </c>
      <c r="H448" s="507">
        <v>270.06666666666661</v>
      </c>
      <c r="I448" s="507">
        <v>274.73333333333335</v>
      </c>
      <c r="J448" s="507">
        <v>278.26666666666659</v>
      </c>
      <c r="K448" s="506">
        <v>271.2</v>
      </c>
      <c r="L448" s="506">
        <v>263</v>
      </c>
      <c r="M448" s="506">
        <v>0.31774000000000002</v>
      </c>
    </row>
    <row r="449" spans="1:13">
      <c r="A449" s="254">
        <v>439</v>
      </c>
      <c r="B449" s="509" t="s">
        <v>504</v>
      </c>
      <c r="C449" s="506">
        <v>28.75</v>
      </c>
      <c r="D449" s="507">
        <v>29.2</v>
      </c>
      <c r="E449" s="507">
        <v>28.15</v>
      </c>
      <c r="F449" s="507">
        <v>27.55</v>
      </c>
      <c r="G449" s="507">
        <v>26.5</v>
      </c>
      <c r="H449" s="507">
        <v>29.799999999999997</v>
      </c>
      <c r="I449" s="507">
        <v>30.85</v>
      </c>
      <c r="J449" s="507">
        <v>31.449999999999996</v>
      </c>
      <c r="K449" s="506">
        <v>30.25</v>
      </c>
      <c r="L449" s="506">
        <v>28.6</v>
      </c>
      <c r="M449" s="506">
        <v>77.960170000000005</v>
      </c>
    </row>
    <row r="450" spans="1:13">
      <c r="A450" s="254">
        <v>440</v>
      </c>
      <c r="B450" s="509" t="s">
        <v>188</v>
      </c>
      <c r="C450" s="506">
        <v>585.04999999999995</v>
      </c>
      <c r="D450" s="507">
        <v>582.05000000000007</v>
      </c>
      <c r="E450" s="507">
        <v>575.10000000000014</v>
      </c>
      <c r="F450" s="507">
        <v>565.15000000000009</v>
      </c>
      <c r="G450" s="507">
        <v>558.20000000000016</v>
      </c>
      <c r="H450" s="507">
        <v>592.00000000000011</v>
      </c>
      <c r="I450" s="507">
        <v>598.95000000000016</v>
      </c>
      <c r="J450" s="507">
        <v>608.90000000000009</v>
      </c>
      <c r="K450" s="506">
        <v>589</v>
      </c>
      <c r="L450" s="506">
        <v>572.1</v>
      </c>
      <c r="M450" s="506">
        <v>15.75132</v>
      </c>
    </row>
    <row r="451" spans="1:13">
      <c r="A451" s="254">
        <v>441</v>
      </c>
      <c r="B451" s="509" t="s">
        <v>767</v>
      </c>
      <c r="C451" s="506">
        <v>14274.05</v>
      </c>
      <c r="D451" s="507">
        <v>14174.033333333333</v>
      </c>
      <c r="E451" s="507">
        <v>13848.016666666666</v>
      </c>
      <c r="F451" s="507">
        <v>13421.983333333334</v>
      </c>
      <c r="G451" s="507">
        <v>13095.966666666667</v>
      </c>
      <c r="H451" s="507">
        <v>14600.066666666666</v>
      </c>
      <c r="I451" s="507">
        <v>14926.083333333332</v>
      </c>
      <c r="J451" s="507">
        <v>15352.116666666665</v>
      </c>
      <c r="K451" s="506">
        <v>14500.05</v>
      </c>
      <c r="L451" s="506">
        <v>13748</v>
      </c>
      <c r="M451" s="506">
        <v>1.2330000000000001E-2</v>
      </c>
    </row>
    <row r="452" spans="1:13">
      <c r="A452" s="254">
        <v>442</v>
      </c>
      <c r="B452" s="509" t="s">
        <v>177</v>
      </c>
      <c r="C452" s="506">
        <v>751.8</v>
      </c>
      <c r="D452" s="507">
        <v>753.55000000000007</v>
      </c>
      <c r="E452" s="507">
        <v>742.10000000000014</v>
      </c>
      <c r="F452" s="507">
        <v>732.40000000000009</v>
      </c>
      <c r="G452" s="507">
        <v>720.95000000000016</v>
      </c>
      <c r="H452" s="507">
        <v>763.25000000000011</v>
      </c>
      <c r="I452" s="507">
        <v>774.70000000000016</v>
      </c>
      <c r="J452" s="507">
        <v>784.40000000000009</v>
      </c>
      <c r="K452" s="506">
        <v>765</v>
      </c>
      <c r="L452" s="506">
        <v>743.85</v>
      </c>
      <c r="M452" s="506">
        <v>35.573689999999999</v>
      </c>
    </row>
    <row r="453" spans="1:13">
      <c r="A453" s="254">
        <v>443</v>
      </c>
      <c r="B453" s="509" t="s">
        <v>768</v>
      </c>
      <c r="C453" s="506">
        <v>119.95</v>
      </c>
      <c r="D453" s="507">
        <v>120.36666666666667</v>
      </c>
      <c r="E453" s="507">
        <v>118.43333333333335</v>
      </c>
      <c r="F453" s="507">
        <v>116.91666666666667</v>
      </c>
      <c r="G453" s="507">
        <v>114.98333333333335</v>
      </c>
      <c r="H453" s="507">
        <v>121.88333333333335</v>
      </c>
      <c r="I453" s="507">
        <v>123.81666666666669</v>
      </c>
      <c r="J453" s="507">
        <v>125.33333333333336</v>
      </c>
      <c r="K453" s="506">
        <v>122.3</v>
      </c>
      <c r="L453" s="506">
        <v>118.85</v>
      </c>
      <c r="M453" s="506">
        <v>14.554309999999999</v>
      </c>
    </row>
    <row r="454" spans="1:13">
      <c r="A454" s="254">
        <v>444</v>
      </c>
      <c r="B454" s="509" t="s">
        <v>769</v>
      </c>
      <c r="C454" s="506">
        <v>1062.8</v>
      </c>
      <c r="D454" s="507">
        <v>1073.5166666666667</v>
      </c>
      <c r="E454" s="507">
        <v>1049.4333333333334</v>
      </c>
      <c r="F454" s="507">
        <v>1036.0666666666668</v>
      </c>
      <c r="G454" s="507">
        <v>1011.9833333333336</v>
      </c>
      <c r="H454" s="507">
        <v>1086.8833333333332</v>
      </c>
      <c r="I454" s="507">
        <v>1110.9666666666667</v>
      </c>
      <c r="J454" s="507">
        <v>1124.333333333333</v>
      </c>
      <c r="K454" s="506">
        <v>1097.5999999999999</v>
      </c>
      <c r="L454" s="506">
        <v>1060.1500000000001</v>
      </c>
      <c r="M454" s="506">
        <v>6.7559899999999997</v>
      </c>
    </row>
    <row r="455" spans="1:13">
      <c r="A455" s="254">
        <v>445</v>
      </c>
      <c r="B455" s="509" t="s">
        <v>183</v>
      </c>
      <c r="C455" s="506">
        <v>3177.85</v>
      </c>
      <c r="D455" s="507">
        <v>3171.6166666666668</v>
      </c>
      <c r="E455" s="507">
        <v>3138.2333333333336</v>
      </c>
      <c r="F455" s="507">
        <v>3098.6166666666668</v>
      </c>
      <c r="G455" s="507">
        <v>3065.2333333333336</v>
      </c>
      <c r="H455" s="507">
        <v>3211.2333333333336</v>
      </c>
      <c r="I455" s="507">
        <v>3244.6166666666668</v>
      </c>
      <c r="J455" s="507">
        <v>3284.2333333333336</v>
      </c>
      <c r="K455" s="506">
        <v>3205</v>
      </c>
      <c r="L455" s="506">
        <v>3132</v>
      </c>
      <c r="M455" s="506">
        <v>35.300690000000003</v>
      </c>
    </row>
    <row r="456" spans="1:13">
      <c r="A456" s="254">
        <v>446</v>
      </c>
      <c r="B456" s="509" t="s">
        <v>804</v>
      </c>
      <c r="C456" s="506">
        <v>638.9</v>
      </c>
      <c r="D456" s="507">
        <v>638.19999999999993</v>
      </c>
      <c r="E456" s="507">
        <v>630.69999999999982</v>
      </c>
      <c r="F456" s="507">
        <v>622.49999999999989</v>
      </c>
      <c r="G456" s="507">
        <v>614.99999999999977</v>
      </c>
      <c r="H456" s="507">
        <v>646.39999999999986</v>
      </c>
      <c r="I456" s="507">
        <v>653.90000000000009</v>
      </c>
      <c r="J456" s="507">
        <v>662.09999999999991</v>
      </c>
      <c r="K456" s="506">
        <v>645.70000000000005</v>
      </c>
      <c r="L456" s="506">
        <v>630</v>
      </c>
      <c r="M456" s="506">
        <v>44.244770000000003</v>
      </c>
    </row>
    <row r="457" spans="1:13">
      <c r="A457" s="254">
        <v>447</v>
      </c>
      <c r="B457" s="509" t="s">
        <v>178</v>
      </c>
      <c r="C457" s="506">
        <v>2692.9</v>
      </c>
      <c r="D457" s="507">
        <v>2704.45</v>
      </c>
      <c r="E457" s="507">
        <v>2654.8999999999996</v>
      </c>
      <c r="F457" s="507">
        <v>2616.8999999999996</v>
      </c>
      <c r="G457" s="507">
        <v>2567.3499999999995</v>
      </c>
      <c r="H457" s="507">
        <v>2742.45</v>
      </c>
      <c r="I457" s="507">
        <v>2792</v>
      </c>
      <c r="J457" s="507">
        <v>2830</v>
      </c>
      <c r="K457" s="506">
        <v>2754</v>
      </c>
      <c r="L457" s="506">
        <v>2666.45</v>
      </c>
      <c r="M457" s="506">
        <v>4.2805600000000004</v>
      </c>
    </row>
    <row r="458" spans="1:13">
      <c r="A458" s="254">
        <v>448</v>
      </c>
      <c r="B458" s="509" t="s">
        <v>505</v>
      </c>
      <c r="C458" s="506">
        <v>1035.5</v>
      </c>
      <c r="D458" s="507">
        <v>1038.1666666666667</v>
      </c>
      <c r="E458" s="507">
        <v>1027.3333333333335</v>
      </c>
      <c r="F458" s="507">
        <v>1019.1666666666667</v>
      </c>
      <c r="G458" s="507">
        <v>1008.3333333333335</v>
      </c>
      <c r="H458" s="507">
        <v>1046.3333333333335</v>
      </c>
      <c r="I458" s="507">
        <v>1057.166666666667</v>
      </c>
      <c r="J458" s="507">
        <v>1065.3333333333335</v>
      </c>
      <c r="K458" s="506">
        <v>1049</v>
      </c>
      <c r="L458" s="506">
        <v>1030</v>
      </c>
      <c r="M458" s="506">
        <v>0.18329000000000001</v>
      </c>
    </row>
    <row r="459" spans="1:13">
      <c r="A459" s="254">
        <v>449</v>
      </c>
      <c r="B459" s="509" t="s">
        <v>180</v>
      </c>
      <c r="C459" s="506">
        <v>128.05000000000001</v>
      </c>
      <c r="D459" s="507">
        <v>129.55000000000001</v>
      </c>
      <c r="E459" s="507">
        <v>126.05000000000001</v>
      </c>
      <c r="F459" s="507">
        <v>124.05</v>
      </c>
      <c r="G459" s="507">
        <v>120.55</v>
      </c>
      <c r="H459" s="507">
        <v>131.55000000000001</v>
      </c>
      <c r="I459" s="507">
        <v>135.05000000000001</v>
      </c>
      <c r="J459" s="507">
        <v>137.05000000000004</v>
      </c>
      <c r="K459" s="506">
        <v>133.05000000000001</v>
      </c>
      <c r="L459" s="506">
        <v>127.55</v>
      </c>
      <c r="M459" s="506">
        <v>29.02899</v>
      </c>
    </row>
    <row r="460" spans="1:13">
      <c r="A460" s="254">
        <v>450</v>
      </c>
      <c r="B460" s="509" t="s">
        <v>179</v>
      </c>
      <c r="C460" s="506">
        <v>301.8</v>
      </c>
      <c r="D460" s="507">
        <v>302.26666666666665</v>
      </c>
      <c r="E460" s="507">
        <v>297.0333333333333</v>
      </c>
      <c r="F460" s="507">
        <v>292.26666666666665</v>
      </c>
      <c r="G460" s="507">
        <v>287.0333333333333</v>
      </c>
      <c r="H460" s="507">
        <v>307.0333333333333</v>
      </c>
      <c r="I460" s="507">
        <v>312.26666666666665</v>
      </c>
      <c r="J460" s="507">
        <v>317.0333333333333</v>
      </c>
      <c r="K460" s="506">
        <v>307.5</v>
      </c>
      <c r="L460" s="506">
        <v>297.5</v>
      </c>
      <c r="M460" s="506">
        <v>585.69011999999998</v>
      </c>
    </row>
    <row r="461" spans="1:13">
      <c r="A461" s="254">
        <v>451</v>
      </c>
      <c r="B461" s="509" t="s">
        <v>181</v>
      </c>
      <c r="C461" s="506">
        <v>103.25</v>
      </c>
      <c r="D461" s="507">
        <v>103.98333333333333</v>
      </c>
      <c r="E461" s="507">
        <v>102.11666666666667</v>
      </c>
      <c r="F461" s="507">
        <v>100.98333333333333</v>
      </c>
      <c r="G461" s="507">
        <v>99.116666666666674</v>
      </c>
      <c r="H461" s="507">
        <v>105.11666666666667</v>
      </c>
      <c r="I461" s="507">
        <v>106.98333333333332</v>
      </c>
      <c r="J461" s="507">
        <v>108.11666666666667</v>
      </c>
      <c r="K461" s="506">
        <v>105.85</v>
      </c>
      <c r="L461" s="506">
        <v>102.85</v>
      </c>
      <c r="M461" s="506">
        <v>357.02981</v>
      </c>
    </row>
    <row r="462" spans="1:13">
      <c r="A462" s="254">
        <v>452</v>
      </c>
      <c r="B462" s="509" t="s">
        <v>770</v>
      </c>
      <c r="C462" s="506">
        <v>52.15</v>
      </c>
      <c r="D462" s="507">
        <v>52</v>
      </c>
      <c r="E462" s="507">
        <v>50.7</v>
      </c>
      <c r="F462" s="507">
        <v>49.25</v>
      </c>
      <c r="G462" s="507">
        <v>47.95</v>
      </c>
      <c r="H462" s="507">
        <v>53.45</v>
      </c>
      <c r="I462" s="507">
        <v>54.75</v>
      </c>
      <c r="J462" s="507">
        <v>56.2</v>
      </c>
      <c r="K462" s="506">
        <v>53.3</v>
      </c>
      <c r="L462" s="506">
        <v>50.55</v>
      </c>
      <c r="M462" s="506">
        <v>152.55672999999999</v>
      </c>
    </row>
    <row r="463" spans="1:13">
      <c r="A463" s="254">
        <v>453</v>
      </c>
      <c r="B463" s="509" t="s">
        <v>182</v>
      </c>
      <c r="C463" s="506">
        <v>811.85</v>
      </c>
      <c r="D463" s="507">
        <v>808.48333333333323</v>
      </c>
      <c r="E463" s="507">
        <v>793.46666666666647</v>
      </c>
      <c r="F463" s="507">
        <v>775.08333333333326</v>
      </c>
      <c r="G463" s="507">
        <v>760.06666666666649</v>
      </c>
      <c r="H463" s="507">
        <v>826.86666666666645</v>
      </c>
      <c r="I463" s="507">
        <v>841.8833333333331</v>
      </c>
      <c r="J463" s="507">
        <v>860.26666666666642</v>
      </c>
      <c r="K463" s="506">
        <v>823.5</v>
      </c>
      <c r="L463" s="506">
        <v>790.1</v>
      </c>
      <c r="M463" s="506">
        <v>280.44585000000001</v>
      </c>
    </row>
    <row r="464" spans="1:13">
      <c r="A464" s="254">
        <v>454</v>
      </c>
      <c r="B464" s="509" t="s">
        <v>506</v>
      </c>
      <c r="C464" s="506">
        <v>3771.65</v>
      </c>
      <c r="D464" s="507">
        <v>3749.2166666666667</v>
      </c>
      <c r="E464" s="507">
        <v>3698.4333333333334</v>
      </c>
      <c r="F464" s="507">
        <v>3625.2166666666667</v>
      </c>
      <c r="G464" s="507">
        <v>3574.4333333333334</v>
      </c>
      <c r="H464" s="507">
        <v>3822.4333333333334</v>
      </c>
      <c r="I464" s="507">
        <v>3873.2166666666672</v>
      </c>
      <c r="J464" s="507">
        <v>3946.4333333333334</v>
      </c>
      <c r="K464" s="506">
        <v>3800</v>
      </c>
      <c r="L464" s="506">
        <v>3676</v>
      </c>
      <c r="M464" s="506">
        <v>0.63092000000000004</v>
      </c>
    </row>
    <row r="465" spans="1:13">
      <c r="A465" s="254">
        <v>455</v>
      </c>
      <c r="B465" s="509" t="s">
        <v>184</v>
      </c>
      <c r="C465" s="506">
        <v>991.45</v>
      </c>
      <c r="D465" s="507">
        <v>1001.2166666666667</v>
      </c>
      <c r="E465" s="507">
        <v>979.43333333333339</v>
      </c>
      <c r="F465" s="507">
        <v>967.41666666666674</v>
      </c>
      <c r="G465" s="507">
        <v>945.63333333333344</v>
      </c>
      <c r="H465" s="507">
        <v>1013.2333333333333</v>
      </c>
      <c r="I465" s="507">
        <v>1035.0166666666667</v>
      </c>
      <c r="J465" s="507">
        <v>1047.0333333333333</v>
      </c>
      <c r="K465" s="506">
        <v>1023</v>
      </c>
      <c r="L465" s="506">
        <v>989.2</v>
      </c>
      <c r="M465" s="506">
        <v>37.805050000000001</v>
      </c>
    </row>
    <row r="466" spans="1:13">
      <c r="A466" s="254">
        <v>456</v>
      </c>
      <c r="B466" s="509" t="s">
        <v>276</v>
      </c>
      <c r="C466" s="506">
        <v>154.35</v>
      </c>
      <c r="D466" s="507">
        <v>155.13333333333333</v>
      </c>
      <c r="E466" s="507">
        <v>150.36666666666665</v>
      </c>
      <c r="F466" s="507">
        <v>146.38333333333333</v>
      </c>
      <c r="G466" s="507">
        <v>141.61666666666665</v>
      </c>
      <c r="H466" s="507">
        <v>159.11666666666665</v>
      </c>
      <c r="I466" s="507">
        <v>163.8833333333333</v>
      </c>
      <c r="J466" s="507">
        <v>167.86666666666665</v>
      </c>
      <c r="K466" s="506">
        <v>159.9</v>
      </c>
      <c r="L466" s="506">
        <v>151.15</v>
      </c>
      <c r="M466" s="506">
        <v>10.96213</v>
      </c>
    </row>
    <row r="467" spans="1:13">
      <c r="A467" s="254">
        <v>457</v>
      </c>
      <c r="B467" s="509" t="s">
        <v>164</v>
      </c>
      <c r="C467" s="506">
        <v>1002.55</v>
      </c>
      <c r="D467" s="507">
        <v>998.55000000000007</v>
      </c>
      <c r="E467" s="507">
        <v>990.10000000000014</v>
      </c>
      <c r="F467" s="507">
        <v>977.65000000000009</v>
      </c>
      <c r="G467" s="507">
        <v>969.20000000000016</v>
      </c>
      <c r="H467" s="507">
        <v>1011.0000000000001</v>
      </c>
      <c r="I467" s="507">
        <v>1019.4500000000002</v>
      </c>
      <c r="J467" s="507">
        <v>1031.9000000000001</v>
      </c>
      <c r="K467" s="506">
        <v>1007</v>
      </c>
      <c r="L467" s="506">
        <v>986.1</v>
      </c>
      <c r="M467" s="506">
        <v>5.50108</v>
      </c>
    </row>
    <row r="468" spans="1:13">
      <c r="A468" s="254">
        <v>458</v>
      </c>
      <c r="B468" s="509" t="s">
        <v>507</v>
      </c>
      <c r="C468" s="506">
        <v>1343.55</v>
      </c>
      <c r="D468" s="507">
        <v>1342.3166666666668</v>
      </c>
      <c r="E468" s="507">
        <v>1309.6333333333337</v>
      </c>
      <c r="F468" s="507">
        <v>1275.7166666666669</v>
      </c>
      <c r="G468" s="507">
        <v>1243.0333333333338</v>
      </c>
      <c r="H468" s="507">
        <v>1376.2333333333336</v>
      </c>
      <c r="I468" s="507">
        <v>1408.9166666666665</v>
      </c>
      <c r="J468" s="507">
        <v>1442.8333333333335</v>
      </c>
      <c r="K468" s="506">
        <v>1375</v>
      </c>
      <c r="L468" s="506">
        <v>1308.4000000000001</v>
      </c>
      <c r="M468" s="506">
        <v>0.48848000000000003</v>
      </c>
    </row>
    <row r="469" spans="1:13">
      <c r="A469" s="254">
        <v>459</v>
      </c>
      <c r="B469" s="509" t="s">
        <v>508</v>
      </c>
      <c r="C469" s="506">
        <v>902.6</v>
      </c>
      <c r="D469" s="507">
        <v>897.9666666666667</v>
      </c>
      <c r="E469" s="507">
        <v>871.03333333333342</v>
      </c>
      <c r="F469" s="507">
        <v>839.4666666666667</v>
      </c>
      <c r="G469" s="507">
        <v>812.53333333333342</v>
      </c>
      <c r="H469" s="507">
        <v>929.53333333333342</v>
      </c>
      <c r="I469" s="507">
        <v>956.46666666666681</v>
      </c>
      <c r="J469" s="507">
        <v>988.03333333333342</v>
      </c>
      <c r="K469" s="506">
        <v>924.9</v>
      </c>
      <c r="L469" s="506">
        <v>866.4</v>
      </c>
      <c r="M469" s="506">
        <v>10.867900000000001</v>
      </c>
    </row>
    <row r="470" spans="1:13">
      <c r="A470" s="254">
        <v>460</v>
      </c>
      <c r="B470" s="509" t="s">
        <v>509</v>
      </c>
      <c r="C470" s="506">
        <v>1296.5</v>
      </c>
      <c r="D470" s="507">
        <v>1288.4333333333334</v>
      </c>
      <c r="E470" s="507">
        <v>1270.2666666666669</v>
      </c>
      <c r="F470" s="507">
        <v>1244.0333333333335</v>
      </c>
      <c r="G470" s="507">
        <v>1225.866666666667</v>
      </c>
      <c r="H470" s="507">
        <v>1314.6666666666667</v>
      </c>
      <c r="I470" s="507">
        <v>1332.8333333333333</v>
      </c>
      <c r="J470" s="507">
        <v>1359.0666666666666</v>
      </c>
      <c r="K470" s="506">
        <v>1306.5999999999999</v>
      </c>
      <c r="L470" s="506">
        <v>1262.2</v>
      </c>
      <c r="M470" s="506">
        <v>0.36314999999999997</v>
      </c>
    </row>
    <row r="471" spans="1:13">
      <c r="A471" s="254">
        <v>461</v>
      </c>
      <c r="B471" s="509" t="s">
        <v>185</v>
      </c>
      <c r="C471" s="506">
        <v>1558.05</v>
      </c>
      <c r="D471" s="507">
        <v>1554.0666666666666</v>
      </c>
      <c r="E471" s="507">
        <v>1540.7333333333331</v>
      </c>
      <c r="F471" s="507">
        <v>1523.4166666666665</v>
      </c>
      <c r="G471" s="507">
        <v>1510.083333333333</v>
      </c>
      <c r="H471" s="507">
        <v>1571.3833333333332</v>
      </c>
      <c r="I471" s="507">
        <v>1584.7166666666667</v>
      </c>
      <c r="J471" s="507">
        <v>1602.0333333333333</v>
      </c>
      <c r="K471" s="506">
        <v>1567.4</v>
      </c>
      <c r="L471" s="506">
        <v>1536.75</v>
      </c>
      <c r="M471" s="506">
        <v>14.317460000000001</v>
      </c>
    </row>
    <row r="472" spans="1:13">
      <c r="A472" s="254">
        <v>462</v>
      </c>
      <c r="B472" s="509" t="s">
        <v>186</v>
      </c>
      <c r="C472" s="506">
        <v>2545.0500000000002</v>
      </c>
      <c r="D472" s="507">
        <v>2533.1833333333334</v>
      </c>
      <c r="E472" s="507">
        <v>2509.416666666667</v>
      </c>
      <c r="F472" s="507">
        <v>2473.7833333333338</v>
      </c>
      <c r="G472" s="507">
        <v>2450.0166666666673</v>
      </c>
      <c r="H472" s="507">
        <v>2568.8166666666666</v>
      </c>
      <c r="I472" s="507">
        <v>2592.583333333333</v>
      </c>
      <c r="J472" s="507">
        <v>2628.2166666666662</v>
      </c>
      <c r="K472" s="506">
        <v>2556.9499999999998</v>
      </c>
      <c r="L472" s="506">
        <v>2497.5500000000002</v>
      </c>
      <c r="M472" s="506">
        <v>2.1593200000000001</v>
      </c>
    </row>
    <row r="473" spans="1:13">
      <c r="A473" s="254">
        <v>463</v>
      </c>
      <c r="B473" s="509" t="s">
        <v>187</v>
      </c>
      <c r="C473" s="506">
        <v>423.8</v>
      </c>
      <c r="D473" s="507">
        <v>424.4666666666667</v>
      </c>
      <c r="E473" s="507">
        <v>419.53333333333342</v>
      </c>
      <c r="F473" s="507">
        <v>415.26666666666671</v>
      </c>
      <c r="G473" s="507">
        <v>410.33333333333343</v>
      </c>
      <c r="H473" s="507">
        <v>428.73333333333341</v>
      </c>
      <c r="I473" s="507">
        <v>433.66666666666669</v>
      </c>
      <c r="J473" s="507">
        <v>437.93333333333339</v>
      </c>
      <c r="K473" s="506">
        <v>429.4</v>
      </c>
      <c r="L473" s="506">
        <v>420.2</v>
      </c>
      <c r="M473" s="506">
        <v>7.9687599999999996</v>
      </c>
    </row>
    <row r="474" spans="1:13">
      <c r="A474" s="254">
        <v>464</v>
      </c>
      <c r="B474" s="509" t="s">
        <v>510</v>
      </c>
      <c r="C474" s="506">
        <v>751.05</v>
      </c>
      <c r="D474" s="507">
        <v>756.98333333333323</v>
      </c>
      <c r="E474" s="507">
        <v>741.11666666666645</v>
      </c>
      <c r="F474" s="507">
        <v>731.18333333333317</v>
      </c>
      <c r="G474" s="507">
        <v>715.31666666666638</v>
      </c>
      <c r="H474" s="507">
        <v>766.91666666666652</v>
      </c>
      <c r="I474" s="507">
        <v>782.7833333333333</v>
      </c>
      <c r="J474" s="507">
        <v>792.71666666666658</v>
      </c>
      <c r="K474" s="506">
        <v>772.85</v>
      </c>
      <c r="L474" s="506">
        <v>747.05</v>
      </c>
      <c r="M474" s="506">
        <v>6.2464199999999996</v>
      </c>
    </row>
    <row r="475" spans="1:13">
      <c r="A475" s="254">
        <v>465</v>
      </c>
      <c r="B475" s="509" t="s">
        <v>511</v>
      </c>
      <c r="C475" s="506">
        <v>14.05</v>
      </c>
      <c r="D475" s="507">
        <v>14.166666666666666</v>
      </c>
      <c r="E475" s="507">
        <v>13.883333333333333</v>
      </c>
      <c r="F475" s="507">
        <v>13.716666666666667</v>
      </c>
      <c r="G475" s="507">
        <v>13.433333333333334</v>
      </c>
      <c r="H475" s="507">
        <v>14.333333333333332</v>
      </c>
      <c r="I475" s="507">
        <v>14.616666666666667</v>
      </c>
      <c r="J475" s="507">
        <v>14.783333333333331</v>
      </c>
      <c r="K475" s="506">
        <v>14.45</v>
      </c>
      <c r="L475" s="506">
        <v>14</v>
      </c>
      <c r="M475" s="506">
        <v>65.805779999999999</v>
      </c>
    </row>
    <row r="476" spans="1:13">
      <c r="A476" s="254">
        <v>466</v>
      </c>
      <c r="B476" s="509" t="s">
        <v>512</v>
      </c>
      <c r="C476" s="506">
        <v>1193.3499999999999</v>
      </c>
      <c r="D476" s="507">
        <v>1180.3666666666666</v>
      </c>
      <c r="E476" s="507">
        <v>1149.7333333333331</v>
      </c>
      <c r="F476" s="507">
        <v>1106.1166666666666</v>
      </c>
      <c r="G476" s="507">
        <v>1075.4833333333331</v>
      </c>
      <c r="H476" s="507">
        <v>1223.9833333333331</v>
      </c>
      <c r="I476" s="507">
        <v>1254.6166666666668</v>
      </c>
      <c r="J476" s="507">
        <v>1298.2333333333331</v>
      </c>
      <c r="K476" s="506">
        <v>1211</v>
      </c>
      <c r="L476" s="506">
        <v>1136.75</v>
      </c>
      <c r="M476" s="506">
        <v>0.92569999999999997</v>
      </c>
    </row>
    <row r="477" spans="1:13">
      <c r="A477" s="254">
        <v>467</v>
      </c>
      <c r="B477" s="509" t="s">
        <v>513</v>
      </c>
      <c r="C477" s="506">
        <v>11</v>
      </c>
      <c r="D477" s="507">
        <v>11.016666666666666</v>
      </c>
      <c r="E477" s="507">
        <v>10.883333333333331</v>
      </c>
      <c r="F477" s="507">
        <v>10.766666666666666</v>
      </c>
      <c r="G477" s="507">
        <v>10.633333333333331</v>
      </c>
      <c r="H477" s="507">
        <v>11.133333333333331</v>
      </c>
      <c r="I477" s="507">
        <v>11.266666666666664</v>
      </c>
      <c r="J477" s="507">
        <v>11.383333333333331</v>
      </c>
      <c r="K477" s="506">
        <v>11.15</v>
      </c>
      <c r="L477" s="506">
        <v>10.9</v>
      </c>
      <c r="M477" s="506">
        <v>113.84869</v>
      </c>
    </row>
    <row r="478" spans="1:13">
      <c r="A478" s="254">
        <v>468</v>
      </c>
      <c r="B478" s="509" t="s">
        <v>514</v>
      </c>
      <c r="C478" s="506">
        <v>378.05</v>
      </c>
      <c r="D478" s="507">
        <v>379.34999999999997</v>
      </c>
      <c r="E478" s="507">
        <v>373.69999999999993</v>
      </c>
      <c r="F478" s="507">
        <v>369.34999999999997</v>
      </c>
      <c r="G478" s="507">
        <v>363.69999999999993</v>
      </c>
      <c r="H478" s="507">
        <v>383.69999999999993</v>
      </c>
      <c r="I478" s="507">
        <v>389.34999999999991</v>
      </c>
      <c r="J478" s="507">
        <v>393.69999999999993</v>
      </c>
      <c r="K478" s="506">
        <v>385</v>
      </c>
      <c r="L478" s="506">
        <v>375</v>
      </c>
      <c r="M478" s="506">
        <v>0.70003000000000004</v>
      </c>
    </row>
    <row r="479" spans="1:13">
      <c r="A479" s="254">
        <v>469</v>
      </c>
      <c r="B479" s="509" t="s">
        <v>193</v>
      </c>
      <c r="C479" s="506">
        <v>641.85</v>
      </c>
      <c r="D479" s="507">
        <v>638.65</v>
      </c>
      <c r="E479" s="507">
        <v>623.29999999999995</v>
      </c>
      <c r="F479" s="507">
        <v>604.75</v>
      </c>
      <c r="G479" s="507">
        <v>589.4</v>
      </c>
      <c r="H479" s="507">
        <v>657.19999999999993</v>
      </c>
      <c r="I479" s="507">
        <v>672.55000000000007</v>
      </c>
      <c r="J479" s="507">
        <v>691.09999999999991</v>
      </c>
      <c r="K479" s="506">
        <v>654</v>
      </c>
      <c r="L479" s="506">
        <v>620.1</v>
      </c>
      <c r="M479" s="506">
        <v>158.62803</v>
      </c>
    </row>
    <row r="480" spans="1:13">
      <c r="A480" s="254">
        <v>470</v>
      </c>
      <c r="B480" s="509" t="s">
        <v>190</v>
      </c>
      <c r="C480" s="506">
        <v>210.3</v>
      </c>
      <c r="D480" s="507">
        <v>210.51666666666665</v>
      </c>
      <c r="E480" s="507">
        <v>206.7833333333333</v>
      </c>
      <c r="F480" s="507">
        <v>203.26666666666665</v>
      </c>
      <c r="G480" s="507">
        <v>199.5333333333333</v>
      </c>
      <c r="H480" s="507">
        <v>214.0333333333333</v>
      </c>
      <c r="I480" s="507">
        <v>217.76666666666665</v>
      </c>
      <c r="J480" s="507">
        <v>221.2833333333333</v>
      </c>
      <c r="K480" s="506">
        <v>214.25</v>
      </c>
      <c r="L480" s="506">
        <v>207</v>
      </c>
      <c r="M480" s="506">
        <v>9.1522400000000008</v>
      </c>
    </row>
    <row r="481" spans="1:13">
      <c r="A481" s="254">
        <v>471</v>
      </c>
      <c r="B481" s="509" t="s">
        <v>784</v>
      </c>
      <c r="C481" s="506">
        <v>30.5</v>
      </c>
      <c r="D481" s="507">
        <v>30.516666666666666</v>
      </c>
      <c r="E481" s="507">
        <v>30.233333333333331</v>
      </c>
      <c r="F481" s="507">
        <v>29.966666666666665</v>
      </c>
      <c r="G481" s="507">
        <v>29.68333333333333</v>
      </c>
      <c r="H481" s="507">
        <v>30.783333333333331</v>
      </c>
      <c r="I481" s="507">
        <v>31.066666666666663</v>
      </c>
      <c r="J481" s="507">
        <v>31.333333333333332</v>
      </c>
      <c r="K481" s="506">
        <v>30.8</v>
      </c>
      <c r="L481" s="506">
        <v>30.25</v>
      </c>
      <c r="M481" s="506">
        <v>24.13212</v>
      </c>
    </row>
    <row r="482" spans="1:13">
      <c r="A482" s="254">
        <v>472</v>
      </c>
      <c r="B482" s="509" t="s">
        <v>191</v>
      </c>
      <c r="C482" s="506">
        <v>6737.95</v>
      </c>
      <c r="D482" s="507">
        <v>6769.3666666666659</v>
      </c>
      <c r="E482" s="507">
        <v>6682.4833333333318</v>
      </c>
      <c r="F482" s="507">
        <v>6627.0166666666655</v>
      </c>
      <c r="G482" s="507">
        <v>6540.1333333333314</v>
      </c>
      <c r="H482" s="507">
        <v>6824.8333333333321</v>
      </c>
      <c r="I482" s="507">
        <v>6911.7166666666653</v>
      </c>
      <c r="J482" s="507">
        <v>6967.1833333333325</v>
      </c>
      <c r="K482" s="506">
        <v>6856.25</v>
      </c>
      <c r="L482" s="506">
        <v>6713.9</v>
      </c>
      <c r="M482" s="506">
        <v>6.476</v>
      </c>
    </row>
    <row r="483" spans="1:13">
      <c r="A483" s="254">
        <v>473</v>
      </c>
      <c r="B483" s="509" t="s">
        <v>192</v>
      </c>
      <c r="C483" s="506">
        <v>34.049999999999997</v>
      </c>
      <c r="D483" s="507">
        <v>34.25</v>
      </c>
      <c r="E483" s="507">
        <v>33.65</v>
      </c>
      <c r="F483" s="507">
        <v>33.25</v>
      </c>
      <c r="G483" s="507">
        <v>32.65</v>
      </c>
      <c r="H483" s="507">
        <v>34.65</v>
      </c>
      <c r="I483" s="507">
        <v>35.249999999999993</v>
      </c>
      <c r="J483" s="507">
        <v>35.65</v>
      </c>
      <c r="K483" s="506">
        <v>34.85</v>
      </c>
      <c r="L483" s="506">
        <v>33.85</v>
      </c>
      <c r="M483" s="506">
        <v>66.72972</v>
      </c>
    </row>
    <row r="484" spans="1:13">
      <c r="A484" s="254">
        <v>474</v>
      </c>
      <c r="B484" s="509" t="s">
        <v>189</v>
      </c>
      <c r="C484" s="506">
        <v>1241.45</v>
      </c>
      <c r="D484" s="507">
        <v>1238.55</v>
      </c>
      <c r="E484" s="507">
        <v>1225.6499999999999</v>
      </c>
      <c r="F484" s="507">
        <v>1209.8499999999999</v>
      </c>
      <c r="G484" s="507">
        <v>1196.9499999999998</v>
      </c>
      <c r="H484" s="507">
        <v>1254.3499999999999</v>
      </c>
      <c r="I484" s="507">
        <v>1267.25</v>
      </c>
      <c r="J484" s="507">
        <v>1283.05</v>
      </c>
      <c r="K484" s="506">
        <v>1251.45</v>
      </c>
      <c r="L484" s="506">
        <v>1222.75</v>
      </c>
      <c r="M484" s="506">
        <v>1.2831900000000001</v>
      </c>
    </row>
    <row r="485" spans="1:13">
      <c r="A485" s="254">
        <v>475</v>
      </c>
      <c r="B485" s="509" t="s">
        <v>141</v>
      </c>
      <c r="C485" s="506">
        <v>556.35</v>
      </c>
      <c r="D485" s="507">
        <v>554.96666666666658</v>
      </c>
      <c r="E485" s="507">
        <v>550.43333333333317</v>
      </c>
      <c r="F485" s="507">
        <v>544.51666666666654</v>
      </c>
      <c r="G485" s="507">
        <v>539.98333333333312</v>
      </c>
      <c r="H485" s="507">
        <v>560.88333333333321</v>
      </c>
      <c r="I485" s="507">
        <v>565.41666666666674</v>
      </c>
      <c r="J485" s="507">
        <v>571.33333333333326</v>
      </c>
      <c r="K485" s="506">
        <v>559.5</v>
      </c>
      <c r="L485" s="506">
        <v>549.04999999999995</v>
      </c>
      <c r="M485" s="506">
        <v>14.871969999999999</v>
      </c>
    </row>
    <row r="486" spans="1:13">
      <c r="A486" s="254">
        <v>476</v>
      </c>
      <c r="B486" s="509" t="s">
        <v>277</v>
      </c>
      <c r="C486" s="506">
        <v>252.35</v>
      </c>
      <c r="D486" s="507">
        <v>249.86666666666667</v>
      </c>
      <c r="E486" s="507">
        <v>244.73333333333335</v>
      </c>
      <c r="F486" s="507">
        <v>237.11666666666667</v>
      </c>
      <c r="G486" s="507">
        <v>231.98333333333335</v>
      </c>
      <c r="H486" s="507">
        <v>257.48333333333335</v>
      </c>
      <c r="I486" s="507">
        <v>262.61666666666667</v>
      </c>
      <c r="J486" s="507">
        <v>270.23333333333335</v>
      </c>
      <c r="K486" s="506">
        <v>255</v>
      </c>
      <c r="L486" s="506">
        <v>242.25</v>
      </c>
      <c r="M486" s="506">
        <v>21.846530000000001</v>
      </c>
    </row>
    <row r="487" spans="1:13">
      <c r="A487" s="254">
        <v>477</v>
      </c>
      <c r="B487" s="509" t="s">
        <v>515</v>
      </c>
      <c r="C487" s="506">
        <v>2785.5</v>
      </c>
      <c r="D487" s="507">
        <v>2781.85</v>
      </c>
      <c r="E487" s="507">
        <v>2753.6499999999996</v>
      </c>
      <c r="F487" s="507">
        <v>2721.7999999999997</v>
      </c>
      <c r="G487" s="507">
        <v>2693.5999999999995</v>
      </c>
      <c r="H487" s="507">
        <v>2813.7</v>
      </c>
      <c r="I487" s="507">
        <v>2841.8999999999996</v>
      </c>
      <c r="J487" s="507">
        <v>2873.75</v>
      </c>
      <c r="K487" s="506">
        <v>2810.05</v>
      </c>
      <c r="L487" s="506">
        <v>2750</v>
      </c>
      <c r="M487" s="506">
        <v>0.24926000000000001</v>
      </c>
    </row>
    <row r="488" spans="1:13">
      <c r="A488" s="254">
        <v>478</v>
      </c>
      <c r="B488" s="509" t="s">
        <v>516</v>
      </c>
      <c r="C488" s="506">
        <v>354.15</v>
      </c>
      <c r="D488" s="507">
        <v>352.9666666666667</v>
      </c>
      <c r="E488" s="507">
        <v>348.68333333333339</v>
      </c>
      <c r="F488" s="507">
        <v>343.2166666666667</v>
      </c>
      <c r="G488" s="507">
        <v>338.93333333333339</v>
      </c>
      <c r="H488" s="507">
        <v>358.43333333333339</v>
      </c>
      <c r="I488" s="507">
        <v>362.7166666666667</v>
      </c>
      <c r="J488" s="507">
        <v>368.18333333333339</v>
      </c>
      <c r="K488" s="506">
        <v>357.25</v>
      </c>
      <c r="L488" s="506">
        <v>347.5</v>
      </c>
      <c r="M488" s="506">
        <v>2.4849299999999999</v>
      </c>
    </row>
    <row r="489" spans="1:13">
      <c r="A489" s="254">
        <v>479</v>
      </c>
      <c r="B489" s="509" t="s">
        <v>517</v>
      </c>
      <c r="C489" s="506">
        <v>232.05</v>
      </c>
      <c r="D489" s="507">
        <v>232.29999999999998</v>
      </c>
      <c r="E489" s="507">
        <v>228.74999999999997</v>
      </c>
      <c r="F489" s="507">
        <v>225.45</v>
      </c>
      <c r="G489" s="507">
        <v>221.89999999999998</v>
      </c>
      <c r="H489" s="507">
        <v>235.59999999999997</v>
      </c>
      <c r="I489" s="507">
        <v>239.14999999999998</v>
      </c>
      <c r="J489" s="507">
        <v>242.44999999999996</v>
      </c>
      <c r="K489" s="506">
        <v>235.85</v>
      </c>
      <c r="L489" s="506">
        <v>229</v>
      </c>
      <c r="M489" s="506">
        <v>0.84194000000000002</v>
      </c>
    </row>
    <row r="490" spans="1:13">
      <c r="A490" s="254">
        <v>480</v>
      </c>
      <c r="B490" s="509" t="s">
        <v>518</v>
      </c>
      <c r="C490" s="506">
        <v>3389.1</v>
      </c>
      <c r="D490" s="507">
        <v>3377.2000000000003</v>
      </c>
      <c r="E490" s="507">
        <v>3332.0500000000006</v>
      </c>
      <c r="F490" s="507">
        <v>3275.0000000000005</v>
      </c>
      <c r="G490" s="507">
        <v>3229.8500000000008</v>
      </c>
      <c r="H490" s="507">
        <v>3434.2500000000005</v>
      </c>
      <c r="I490" s="507">
        <v>3479.4</v>
      </c>
      <c r="J490" s="507">
        <v>3536.4500000000003</v>
      </c>
      <c r="K490" s="506">
        <v>3422.35</v>
      </c>
      <c r="L490" s="506">
        <v>3320.15</v>
      </c>
      <c r="M490" s="506">
        <v>7.3779999999999998E-2</v>
      </c>
    </row>
    <row r="491" spans="1:13">
      <c r="A491" s="254">
        <v>481</v>
      </c>
      <c r="B491" s="509" t="s">
        <v>519</v>
      </c>
      <c r="C491" s="506">
        <v>3841.9</v>
      </c>
      <c r="D491" s="507">
        <v>3805.2999999999997</v>
      </c>
      <c r="E491" s="507">
        <v>3720.5999999999995</v>
      </c>
      <c r="F491" s="507">
        <v>3599.2999999999997</v>
      </c>
      <c r="G491" s="507">
        <v>3514.5999999999995</v>
      </c>
      <c r="H491" s="507">
        <v>3926.5999999999995</v>
      </c>
      <c r="I491" s="507">
        <v>4011.2999999999993</v>
      </c>
      <c r="J491" s="507">
        <v>4132.5999999999995</v>
      </c>
      <c r="K491" s="506">
        <v>3890</v>
      </c>
      <c r="L491" s="506">
        <v>3684</v>
      </c>
      <c r="M491" s="506">
        <v>0.31991000000000003</v>
      </c>
    </row>
    <row r="492" spans="1:13">
      <c r="A492" s="254">
        <v>482</v>
      </c>
      <c r="B492" s="509" t="s">
        <v>520</v>
      </c>
      <c r="C492" s="506">
        <v>56.05</v>
      </c>
      <c r="D492" s="507">
        <v>55.75</v>
      </c>
      <c r="E492" s="507">
        <v>55.45</v>
      </c>
      <c r="F492" s="507">
        <v>54.85</v>
      </c>
      <c r="G492" s="507">
        <v>54.550000000000004</v>
      </c>
      <c r="H492" s="507">
        <v>56.35</v>
      </c>
      <c r="I492" s="507">
        <v>56.65</v>
      </c>
      <c r="J492" s="507">
        <v>57.25</v>
      </c>
      <c r="K492" s="506">
        <v>56.05</v>
      </c>
      <c r="L492" s="506">
        <v>55.15</v>
      </c>
      <c r="M492" s="506">
        <v>36.349699999999999</v>
      </c>
    </row>
    <row r="493" spans="1:13">
      <c r="A493" s="254">
        <v>483</v>
      </c>
      <c r="B493" s="509" t="s">
        <v>521</v>
      </c>
      <c r="C493" s="506">
        <v>1297.7</v>
      </c>
      <c r="D493" s="507">
        <v>1288.45</v>
      </c>
      <c r="E493" s="507">
        <v>1250.9000000000001</v>
      </c>
      <c r="F493" s="507">
        <v>1204.1000000000001</v>
      </c>
      <c r="G493" s="507">
        <v>1166.5500000000002</v>
      </c>
      <c r="H493" s="507">
        <v>1335.25</v>
      </c>
      <c r="I493" s="507">
        <v>1372.7999999999997</v>
      </c>
      <c r="J493" s="507">
        <v>1419.6</v>
      </c>
      <c r="K493" s="506">
        <v>1326</v>
      </c>
      <c r="L493" s="506">
        <v>1241.6500000000001</v>
      </c>
      <c r="M493" s="506">
        <v>1.71286</v>
      </c>
    </row>
    <row r="494" spans="1:13">
      <c r="A494" s="254">
        <v>484</v>
      </c>
      <c r="B494" s="509" t="s">
        <v>278</v>
      </c>
      <c r="C494" s="506">
        <v>364.85</v>
      </c>
      <c r="D494" s="507">
        <v>373.08333333333331</v>
      </c>
      <c r="E494" s="507">
        <v>351.76666666666665</v>
      </c>
      <c r="F494" s="507">
        <v>338.68333333333334</v>
      </c>
      <c r="G494" s="507">
        <v>317.36666666666667</v>
      </c>
      <c r="H494" s="507">
        <v>386.16666666666663</v>
      </c>
      <c r="I494" s="507">
        <v>407.48333333333335</v>
      </c>
      <c r="J494" s="507">
        <v>420.56666666666661</v>
      </c>
      <c r="K494" s="506">
        <v>394.4</v>
      </c>
      <c r="L494" s="506">
        <v>360</v>
      </c>
      <c r="M494" s="506">
        <v>1.87059</v>
      </c>
    </row>
    <row r="495" spans="1:13">
      <c r="A495" s="254">
        <v>485</v>
      </c>
      <c r="B495" s="509" t="s">
        <v>522</v>
      </c>
      <c r="C495" s="506">
        <v>1002.95</v>
      </c>
      <c r="D495" s="507">
        <v>1001.65</v>
      </c>
      <c r="E495" s="507">
        <v>983.3</v>
      </c>
      <c r="F495" s="507">
        <v>963.65</v>
      </c>
      <c r="G495" s="507">
        <v>945.3</v>
      </c>
      <c r="H495" s="507">
        <v>1021.3</v>
      </c>
      <c r="I495" s="507">
        <v>1039.6500000000001</v>
      </c>
      <c r="J495" s="507">
        <v>1059.3</v>
      </c>
      <c r="K495" s="506">
        <v>1020</v>
      </c>
      <c r="L495" s="506">
        <v>982</v>
      </c>
      <c r="M495" s="506">
        <v>3.0699700000000001</v>
      </c>
    </row>
    <row r="496" spans="1:13">
      <c r="A496" s="254">
        <v>486</v>
      </c>
      <c r="B496" s="509" t="s">
        <v>523</v>
      </c>
      <c r="C496" s="506">
        <v>1555.6</v>
      </c>
      <c r="D496" s="507">
        <v>1563.5166666666667</v>
      </c>
      <c r="E496" s="507">
        <v>1537.0833333333333</v>
      </c>
      <c r="F496" s="507">
        <v>1518.5666666666666</v>
      </c>
      <c r="G496" s="507">
        <v>1492.1333333333332</v>
      </c>
      <c r="H496" s="507">
        <v>1582.0333333333333</v>
      </c>
      <c r="I496" s="507">
        <v>1608.4666666666667</v>
      </c>
      <c r="J496" s="507">
        <v>1626.9833333333333</v>
      </c>
      <c r="K496" s="506">
        <v>1589.95</v>
      </c>
      <c r="L496" s="506">
        <v>1545</v>
      </c>
      <c r="M496" s="506">
        <v>0.33751999999999999</v>
      </c>
    </row>
    <row r="497" spans="1:13">
      <c r="A497" s="254">
        <v>487</v>
      </c>
      <c r="B497" s="509" t="s">
        <v>524</v>
      </c>
      <c r="C497" s="506">
        <v>1399.95</v>
      </c>
      <c r="D497" s="507">
        <v>1406.1499999999999</v>
      </c>
      <c r="E497" s="507">
        <v>1387.4999999999998</v>
      </c>
      <c r="F497" s="507">
        <v>1375.05</v>
      </c>
      <c r="G497" s="507">
        <v>1356.3999999999999</v>
      </c>
      <c r="H497" s="507">
        <v>1418.5999999999997</v>
      </c>
      <c r="I497" s="507">
        <v>1437.2499999999998</v>
      </c>
      <c r="J497" s="507">
        <v>1449.6999999999996</v>
      </c>
      <c r="K497" s="506">
        <v>1424.8</v>
      </c>
      <c r="L497" s="506">
        <v>1393.7</v>
      </c>
      <c r="M497" s="506">
        <v>0.39222000000000001</v>
      </c>
    </row>
    <row r="498" spans="1:13">
      <c r="A498" s="254">
        <v>488</v>
      </c>
      <c r="B498" s="509" t="s">
        <v>118</v>
      </c>
      <c r="C498" s="506">
        <v>9.25</v>
      </c>
      <c r="D498" s="507">
        <v>9.3833333333333329</v>
      </c>
      <c r="E498" s="507">
        <v>8.966666666666665</v>
      </c>
      <c r="F498" s="507">
        <v>8.6833333333333318</v>
      </c>
      <c r="G498" s="507">
        <v>8.2666666666666639</v>
      </c>
      <c r="H498" s="507">
        <v>9.6666666666666661</v>
      </c>
      <c r="I498" s="507">
        <v>10.083333333333334</v>
      </c>
      <c r="J498" s="507">
        <v>10.366666666666667</v>
      </c>
      <c r="K498" s="506">
        <v>9.8000000000000007</v>
      </c>
      <c r="L498" s="506">
        <v>9.1</v>
      </c>
      <c r="M498" s="506">
        <v>2631.2130900000002</v>
      </c>
    </row>
    <row r="499" spans="1:13">
      <c r="A499" s="254">
        <v>489</v>
      </c>
      <c r="B499" s="509" t="s">
        <v>195</v>
      </c>
      <c r="C499" s="506">
        <v>1001.95</v>
      </c>
      <c r="D499" s="507">
        <v>1001</v>
      </c>
      <c r="E499" s="507">
        <v>991</v>
      </c>
      <c r="F499" s="507">
        <v>980.05</v>
      </c>
      <c r="G499" s="507">
        <v>970.05</v>
      </c>
      <c r="H499" s="507">
        <v>1011.95</v>
      </c>
      <c r="I499" s="507">
        <v>1021.95</v>
      </c>
      <c r="J499" s="507">
        <v>1032.9000000000001</v>
      </c>
      <c r="K499" s="506">
        <v>1011</v>
      </c>
      <c r="L499" s="506">
        <v>990.05</v>
      </c>
      <c r="M499" s="506">
        <v>14.51482</v>
      </c>
    </row>
    <row r="500" spans="1:13">
      <c r="A500" s="254">
        <v>490</v>
      </c>
      <c r="B500" s="509" t="s">
        <v>525</v>
      </c>
      <c r="C500" s="506">
        <v>6590.05</v>
      </c>
      <c r="D500" s="507">
        <v>6631.3</v>
      </c>
      <c r="E500" s="507">
        <v>6362.75</v>
      </c>
      <c r="F500" s="507">
        <v>6135.45</v>
      </c>
      <c r="G500" s="507">
        <v>5866.9</v>
      </c>
      <c r="H500" s="507">
        <v>6858.6</v>
      </c>
      <c r="I500" s="507">
        <v>7127.1500000000015</v>
      </c>
      <c r="J500" s="507">
        <v>7354.4500000000007</v>
      </c>
      <c r="K500" s="506">
        <v>6899.85</v>
      </c>
      <c r="L500" s="506">
        <v>6404</v>
      </c>
      <c r="M500" s="506">
        <v>0.64246000000000003</v>
      </c>
    </row>
    <row r="501" spans="1:13">
      <c r="A501" s="254">
        <v>491</v>
      </c>
      <c r="B501" s="509" t="s">
        <v>526</v>
      </c>
      <c r="C501" s="506">
        <v>138.35</v>
      </c>
      <c r="D501" s="507">
        <v>138.48333333333332</v>
      </c>
      <c r="E501" s="507">
        <v>134.06666666666663</v>
      </c>
      <c r="F501" s="507">
        <v>129.7833333333333</v>
      </c>
      <c r="G501" s="507">
        <v>125.36666666666662</v>
      </c>
      <c r="H501" s="507">
        <v>142.76666666666665</v>
      </c>
      <c r="I501" s="507">
        <v>147.18333333333334</v>
      </c>
      <c r="J501" s="507">
        <v>151.46666666666667</v>
      </c>
      <c r="K501" s="506">
        <v>142.9</v>
      </c>
      <c r="L501" s="506">
        <v>134.19999999999999</v>
      </c>
      <c r="M501" s="506">
        <v>23.556979999999999</v>
      </c>
    </row>
    <row r="502" spans="1:13">
      <c r="A502" s="254">
        <v>492</v>
      </c>
      <c r="B502" s="509" t="s">
        <v>527</v>
      </c>
      <c r="C502" s="506">
        <v>80.849999999999994</v>
      </c>
      <c r="D502" s="507">
        <v>81.783333333333331</v>
      </c>
      <c r="E502" s="507">
        <v>79.066666666666663</v>
      </c>
      <c r="F502" s="507">
        <v>77.283333333333331</v>
      </c>
      <c r="G502" s="507">
        <v>74.566666666666663</v>
      </c>
      <c r="H502" s="507">
        <v>83.566666666666663</v>
      </c>
      <c r="I502" s="507">
        <v>86.283333333333331</v>
      </c>
      <c r="J502" s="507">
        <v>88.066666666666663</v>
      </c>
      <c r="K502" s="506">
        <v>84.5</v>
      </c>
      <c r="L502" s="506">
        <v>80</v>
      </c>
      <c r="M502" s="506">
        <v>10.750769999999999</v>
      </c>
    </row>
    <row r="503" spans="1:13">
      <c r="A503" s="254">
        <v>493</v>
      </c>
      <c r="B503" s="509" t="s">
        <v>771</v>
      </c>
      <c r="C503" s="506">
        <v>459.7</v>
      </c>
      <c r="D503" s="507">
        <v>454.51666666666665</v>
      </c>
      <c r="E503" s="507">
        <v>446.23333333333329</v>
      </c>
      <c r="F503" s="507">
        <v>432.76666666666665</v>
      </c>
      <c r="G503" s="507">
        <v>424.48333333333329</v>
      </c>
      <c r="H503" s="507">
        <v>467.98333333333329</v>
      </c>
      <c r="I503" s="507">
        <v>476.26666666666659</v>
      </c>
      <c r="J503" s="507">
        <v>489.73333333333329</v>
      </c>
      <c r="K503" s="506">
        <v>462.8</v>
      </c>
      <c r="L503" s="506">
        <v>441.05</v>
      </c>
      <c r="M503" s="506">
        <v>3.15774</v>
      </c>
    </row>
    <row r="504" spans="1:13">
      <c r="A504" s="254">
        <v>494</v>
      </c>
      <c r="B504" s="509" t="s">
        <v>528</v>
      </c>
      <c r="C504" s="506">
        <v>2226.6</v>
      </c>
      <c r="D504" s="507">
        <v>2245.1</v>
      </c>
      <c r="E504" s="507">
        <v>2172.5</v>
      </c>
      <c r="F504" s="507">
        <v>2118.4</v>
      </c>
      <c r="G504" s="507">
        <v>2045.8000000000002</v>
      </c>
      <c r="H504" s="507">
        <v>2299.1999999999998</v>
      </c>
      <c r="I504" s="507">
        <v>2371.7999999999993</v>
      </c>
      <c r="J504" s="507">
        <v>2425.8999999999996</v>
      </c>
      <c r="K504" s="506">
        <v>2317.6999999999998</v>
      </c>
      <c r="L504" s="506">
        <v>2191</v>
      </c>
      <c r="M504" s="506">
        <v>1.0959700000000001</v>
      </c>
    </row>
    <row r="505" spans="1:13">
      <c r="A505" s="254">
        <v>495</v>
      </c>
      <c r="B505" s="509" t="s">
        <v>196</v>
      </c>
      <c r="C505" s="506">
        <v>414.15</v>
      </c>
      <c r="D505" s="507">
        <v>415.76666666666671</v>
      </c>
      <c r="E505" s="507">
        <v>411.73333333333341</v>
      </c>
      <c r="F505" s="507">
        <v>409.31666666666672</v>
      </c>
      <c r="G505" s="507">
        <v>405.28333333333342</v>
      </c>
      <c r="H505" s="507">
        <v>418.18333333333339</v>
      </c>
      <c r="I505" s="507">
        <v>422.2166666666667</v>
      </c>
      <c r="J505" s="507">
        <v>424.63333333333338</v>
      </c>
      <c r="K505" s="506">
        <v>419.8</v>
      </c>
      <c r="L505" s="506">
        <v>413.35</v>
      </c>
      <c r="M505" s="506">
        <v>74.451340000000002</v>
      </c>
    </row>
    <row r="506" spans="1:13">
      <c r="A506" s="254">
        <v>496</v>
      </c>
      <c r="B506" s="509" t="s">
        <v>529</v>
      </c>
      <c r="C506" s="506">
        <v>414.05</v>
      </c>
      <c r="D506" s="507">
        <v>418.01666666666665</v>
      </c>
      <c r="E506" s="507">
        <v>406.0333333333333</v>
      </c>
      <c r="F506" s="507">
        <v>398.01666666666665</v>
      </c>
      <c r="G506" s="507">
        <v>386.0333333333333</v>
      </c>
      <c r="H506" s="507">
        <v>426.0333333333333</v>
      </c>
      <c r="I506" s="507">
        <v>438.01666666666665</v>
      </c>
      <c r="J506" s="507">
        <v>446.0333333333333</v>
      </c>
      <c r="K506" s="506">
        <v>430</v>
      </c>
      <c r="L506" s="506">
        <v>410</v>
      </c>
      <c r="M506" s="506">
        <v>4.96922</v>
      </c>
    </row>
    <row r="507" spans="1:13">
      <c r="A507" s="254">
        <v>497</v>
      </c>
      <c r="B507" s="509" t="s">
        <v>197</v>
      </c>
      <c r="C507" s="506">
        <v>15.6</v>
      </c>
      <c r="D507" s="507">
        <v>15.75</v>
      </c>
      <c r="E507" s="507">
        <v>15.25</v>
      </c>
      <c r="F507" s="507">
        <v>14.9</v>
      </c>
      <c r="G507" s="507">
        <v>14.4</v>
      </c>
      <c r="H507" s="507">
        <v>16.100000000000001</v>
      </c>
      <c r="I507" s="507">
        <v>16.600000000000001</v>
      </c>
      <c r="J507" s="507">
        <v>16.95</v>
      </c>
      <c r="K507" s="506">
        <v>16.25</v>
      </c>
      <c r="L507" s="506">
        <v>15.4</v>
      </c>
      <c r="M507" s="506">
        <v>2083.8153400000001</v>
      </c>
    </row>
    <row r="508" spans="1:13">
      <c r="A508" s="254">
        <v>498</v>
      </c>
      <c r="B508" s="509" t="s">
        <v>198</v>
      </c>
      <c r="C508" s="506">
        <v>203.2</v>
      </c>
      <c r="D508" s="507">
        <v>202.21666666666667</v>
      </c>
      <c r="E508" s="507">
        <v>199.88333333333333</v>
      </c>
      <c r="F508" s="507">
        <v>196.56666666666666</v>
      </c>
      <c r="G508" s="507">
        <v>194.23333333333332</v>
      </c>
      <c r="H508" s="507">
        <v>205.53333333333333</v>
      </c>
      <c r="I508" s="507">
        <v>207.86666666666665</v>
      </c>
      <c r="J508" s="507">
        <v>211.18333333333334</v>
      </c>
      <c r="K508" s="506">
        <v>204.55</v>
      </c>
      <c r="L508" s="506">
        <v>198.9</v>
      </c>
      <c r="M508" s="506">
        <v>64.530749999999998</v>
      </c>
    </row>
    <row r="509" spans="1:13">
      <c r="A509" s="254">
        <v>499</v>
      </c>
      <c r="B509" s="509" t="s">
        <v>530</v>
      </c>
      <c r="C509" s="506">
        <v>273.95</v>
      </c>
      <c r="D509" s="507">
        <v>276.58333333333331</v>
      </c>
      <c r="E509" s="507">
        <v>269.16666666666663</v>
      </c>
      <c r="F509" s="507">
        <v>264.38333333333333</v>
      </c>
      <c r="G509" s="507">
        <v>256.96666666666664</v>
      </c>
      <c r="H509" s="507">
        <v>281.36666666666662</v>
      </c>
      <c r="I509" s="507">
        <v>288.78333333333325</v>
      </c>
      <c r="J509" s="507">
        <v>293.56666666666661</v>
      </c>
      <c r="K509" s="506">
        <v>284</v>
      </c>
      <c r="L509" s="506">
        <v>271.8</v>
      </c>
      <c r="M509" s="506">
        <v>1.7319100000000001</v>
      </c>
    </row>
    <row r="510" spans="1:13">
      <c r="A510" s="254">
        <v>500</v>
      </c>
      <c r="B510" s="509" t="s">
        <v>531</v>
      </c>
      <c r="C510" s="506">
        <v>1971.55</v>
      </c>
      <c r="D510" s="507">
        <v>1974.0333333333335</v>
      </c>
      <c r="E510" s="507">
        <v>1953.0666666666671</v>
      </c>
      <c r="F510" s="507">
        <v>1934.5833333333335</v>
      </c>
      <c r="G510" s="507">
        <v>1913.616666666667</v>
      </c>
      <c r="H510" s="507">
        <v>1992.5166666666671</v>
      </c>
      <c r="I510" s="507">
        <v>2013.4833333333338</v>
      </c>
      <c r="J510" s="507">
        <v>2031.9666666666672</v>
      </c>
      <c r="K510" s="506">
        <v>1995</v>
      </c>
      <c r="L510" s="506">
        <v>1955.55</v>
      </c>
      <c r="M510" s="506">
        <v>0.10746</v>
      </c>
    </row>
    <row r="511" spans="1:13">
      <c r="A511" s="254">
        <v>501</v>
      </c>
      <c r="B511" s="509" t="s">
        <v>741</v>
      </c>
      <c r="C511" s="506">
        <v>1103</v>
      </c>
      <c r="D511" s="507">
        <v>1104.9166666666667</v>
      </c>
      <c r="E511" s="507">
        <v>1079.8333333333335</v>
      </c>
      <c r="F511" s="507">
        <v>1056.6666666666667</v>
      </c>
      <c r="G511" s="507">
        <v>1031.5833333333335</v>
      </c>
      <c r="H511" s="507">
        <v>1128.0833333333335</v>
      </c>
      <c r="I511" s="507">
        <v>1153.166666666667</v>
      </c>
      <c r="J511" s="507">
        <v>1176.3333333333335</v>
      </c>
      <c r="K511" s="506">
        <v>1130</v>
      </c>
      <c r="L511" s="506">
        <v>1081.75</v>
      </c>
      <c r="M511" s="506">
        <v>3.1469499999999999</v>
      </c>
    </row>
    <row r="513" spans="1:1">
      <c r="A513" s="275"/>
    </row>
    <row r="514" spans="1:1">
      <c r="A514" s="257"/>
    </row>
    <row r="515" spans="1:1">
      <c r="A515" s="275"/>
    </row>
    <row r="516" spans="1:1">
      <c r="A516" s="275"/>
    </row>
    <row r="517" spans="1:1">
      <c r="A517" s="276" t="s">
        <v>281</v>
      </c>
    </row>
    <row r="518" spans="1:1">
      <c r="A518" s="277" t="s">
        <v>199</v>
      </c>
    </row>
    <row r="519" spans="1:1">
      <c r="A519" s="277" t="s">
        <v>200</v>
      </c>
    </row>
    <row r="520" spans="1:1">
      <c r="A520" s="277" t="s">
        <v>201</v>
      </c>
    </row>
    <row r="521" spans="1:1">
      <c r="A521" s="277" t="s">
        <v>202</v>
      </c>
    </row>
    <row r="522" spans="1:1">
      <c r="A522" s="277" t="s">
        <v>203</v>
      </c>
    </row>
    <row r="523" spans="1:1">
      <c r="A523" s="278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204</v>
      </c>
    </row>
    <row r="529" spans="1:1">
      <c r="A529" s="275" t="s">
        <v>205</v>
      </c>
    </row>
    <row r="530" spans="1:1">
      <c r="A530" s="275" t="s">
        <v>206</v>
      </c>
    </row>
    <row r="531" spans="1:1">
      <c r="A531" s="275" t="s">
        <v>207</v>
      </c>
    </row>
    <row r="532" spans="1:1">
      <c r="A532" s="279" t="s">
        <v>208</v>
      </c>
    </row>
    <row r="533" spans="1:1">
      <c r="A533" s="279" t="s">
        <v>209</v>
      </c>
    </row>
    <row r="534" spans="1:1">
      <c r="A534" s="279" t="s">
        <v>210</v>
      </c>
    </row>
    <row r="535" spans="1:1">
      <c r="A535" s="279" t="s">
        <v>211</v>
      </c>
    </row>
    <row r="536" spans="1:1">
      <c r="A536" s="279" t="s">
        <v>212</v>
      </c>
    </row>
    <row r="537" spans="1:1">
      <c r="A537" s="279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79" sqref="H79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283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608"/>
      <c r="B5" s="608"/>
      <c r="C5" s="609"/>
      <c r="D5" s="609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282</v>
      </c>
      <c r="F6" s="237"/>
      <c r="G6" s="237"/>
    </row>
    <row r="7" spans="1:35" s="229" customFormat="1" ht="16.5" customHeight="1">
      <c r="A7" s="247" t="s">
        <v>532</v>
      </c>
      <c r="B7" s="610" t="s">
        <v>533</v>
      </c>
      <c r="C7" s="610"/>
      <c r="D7" s="248">
        <f>Main!B10</f>
        <v>44287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534</v>
      </c>
      <c r="B9" s="252" t="s">
        <v>535</v>
      </c>
      <c r="C9" s="252" t="s">
        <v>536</v>
      </c>
      <c r="D9" s="252" t="s">
        <v>537</v>
      </c>
      <c r="E9" s="252" t="s">
        <v>538</v>
      </c>
      <c r="F9" s="252" t="s">
        <v>539</v>
      </c>
      <c r="G9" s="252" t="s">
        <v>540</v>
      </c>
      <c r="H9" s="252" t="s">
        <v>541</v>
      </c>
    </row>
    <row r="10" spans="1:35">
      <c r="A10" s="230">
        <v>44286</v>
      </c>
      <c r="B10" s="253">
        <v>543269</v>
      </c>
      <c r="C10" s="254" t="s">
        <v>1140</v>
      </c>
      <c r="D10" s="254" t="s">
        <v>1141</v>
      </c>
      <c r="E10" s="254" t="s">
        <v>542</v>
      </c>
      <c r="F10" s="356">
        <v>6400</v>
      </c>
      <c r="G10" s="253">
        <v>41.05</v>
      </c>
      <c r="H10" s="325" t="s">
        <v>305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44286</v>
      </c>
      <c r="B11" s="253">
        <v>543269</v>
      </c>
      <c r="C11" s="254" t="s">
        <v>1140</v>
      </c>
      <c r="D11" s="254" t="s">
        <v>1141</v>
      </c>
      <c r="E11" s="254" t="s">
        <v>543</v>
      </c>
      <c r="F11" s="356">
        <v>6400</v>
      </c>
      <c r="G11" s="253">
        <v>41.05</v>
      </c>
      <c r="H11" s="325" t="s">
        <v>305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44286</v>
      </c>
      <c r="B12" s="253">
        <v>535916</v>
      </c>
      <c r="C12" s="254" t="s">
        <v>1142</v>
      </c>
      <c r="D12" s="254" t="s">
        <v>1143</v>
      </c>
      <c r="E12" s="254" t="s">
        <v>543</v>
      </c>
      <c r="F12" s="356">
        <v>488000</v>
      </c>
      <c r="G12" s="253">
        <v>7.74</v>
      </c>
      <c r="H12" s="325" t="s">
        <v>305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44286</v>
      </c>
      <c r="B13" s="253">
        <v>535916</v>
      </c>
      <c r="C13" s="254" t="s">
        <v>1142</v>
      </c>
      <c r="D13" s="254" t="s">
        <v>1144</v>
      </c>
      <c r="E13" s="254" t="s">
        <v>542</v>
      </c>
      <c r="F13" s="356">
        <v>920000</v>
      </c>
      <c r="G13" s="253">
        <v>7.42</v>
      </c>
      <c r="H13" s="325" t="s">
        <v>305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44286</v>
      </c>
      <c r="B14" s="253">
        <v>535916</v>
      </c>
      <c r="C14" s="254" t="s">
        <v>1142</v>
      </c>
      <c r="D14" s="254" t="s">
        <v>1145</v>
      </c>
      <c r="E14" s="254" t="s">
        <v>543</v>
      </c>
      <c r="F14" s="356">
        <v>416000</v>
      </c>
      <c r="G14" s="253">
        <v>7.05</v>
      </c>
      <c r="H14" s="325" t="s">
        <v>305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44286</v>
      </c>
      <c r="B15" s="253">
        <v>542865</v>
      </c>
      <c r="C15" s="254" t="s">
        <v>1146</v>
      </c>
      <c r="D15" s="254" t="s">
        <v>1147</v>
      </c>
      <c r="E15" s="254" t="s">
        <v>542</v>
      </c>
      <c r="F15" s="356">
        <v>40000</v>
      </c>
      <c r="G15" s="253">
        <v>8.18</v>
      </c>
      <c r="H15" s="325" t="s">
        <v>305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44286</v>
      </c>
      <c r="B16" s="253">
        <v>542865</v>
      </c>
      <c r="C16" s="254" t="s">
        <v>1146</v>
      </c>
      <c r="D16" s="254" t="s">
        <v>1147</v>
      </c>
      <c r="E16" s="254" t="s">
        <v>543</v>
      </c>
      <c r="F16" s="356">
        <v>10000</v>
      </c>
      <c r="G16" s="253">
        <v>7.85</v>
      </c>
      <c r="H16" s="325" t="s">
        <v>305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44286</v>
      </c>
      <c r="B17" s="253">
        <v>539017</v>
      </c>
      <c r="C17" s="254" t="s">
        <v>1106</v>
      </c>
      <c r="D17" s="254" t="s">
        <v>1107</v>
      </c>
      <c r="E17" s="254" t="s">
        <v>543</v>
      </c>
      <c r="F17" s="356">
        <v>80372</v>
      </c>
      <c r="G17" s="253">
        <v>73.09</v>
      </c>
      <c r="H17" s="325" t="s">
        <v>305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44286</v>
      </c>
      <c r="B18" s="253">
        <v>526666</v>
      </c>
      <c r="C18" s="254" t="s">
        <v>1148</v>
      </c>
      <c r="D18" s="254" t="s">
        <v>1149</v>
      </c>
      <c r="E18" s="254" t="s">
        <v>542</v>
      </c>
      <c r="F18" s="356">
        <v>285500</v>
      </c>
      <c r="G18" s="253">
        <v>167.65</v>
      </c>
      <c r="H18" s="325" t="s">
        <v>305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44286</v>
      </c>
      <c r="B19" s="253">
        <v>526666</v>
      </c>
      <c r="C19" s="254" t="s">
        <v>1148</v>
      </c>
      <c r="D19" s="254" t="s">
        <v>1150</v>
      </c>
      <c r="E19" s="254" t="s">
        <v>543</v>
      </c>
      <c r="F19" s="356">
        <v>285500</v>
      </c>
      <c r="G19" s="253">
        <v>167.65</v>
      </c>
      <c r="H19" s="325" t="s">
        <v>305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44286</v>
      </c>
      <c r="B20" s="253">
        <v>543211</v>
      </c>
      <c r="C20" s="254" t="s">
        <v>1151</v>
      </c>
      <c r="D20" s="254" t="s">
        <v>1152</v>
      </c>
      <c r="E20" s="254" t="s">
        <v>543</v>
      </c>
      <c r="F20" s="356">
        <v>76000</v>
      </c>
      <c r="G20" s="253">
        <v>18.170000000000002</v>
      </c>
      <c r="H20" s="325" t="s">
        <v>305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44286</v>
      </c>
      <c r="B21" s="253">
        <v>543211</v>
      </c>
      <c r="C21" s="254" t="s">
        <v>1151</v>
      </c>
      <c r="D21" s="254" t="s">
        <v>1153</v>
      </c>
      <c r="E21" s="254" t="s">
        <v>543</v>
      </c>
      <c r="F21" s="356">
        <v>80000</v>
      </c>
      <c r="G21" s="253">
        <v>18.23</v>
      </c>
      <c r="H21" s="325" t="s">
        <v>305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44286</v>
      </c>
      <c r="B22" s="253">
        <v>508954</v>
      </c>
      <c r="C22" s="254" t="s">
        <v>1108</v>
      </c>
      <c r="D22" s="254" t="s">
        <v>1109</v>
      </c>
      <c r="E22" s="254" t="s">
        <v>542</v>
      </c>
      <c r="F22" s="356">
        <v>2470000</v>
      </c>
      <c r="G22" s="253">
        <v>43.01</v>
      </c>
      <c r="H22" s="325" t="s">
        <v>305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44286</v>
      </c>
      <c r="B23" s="253">
        <v>508954</v>
      </c>
      <c r="C23" s="254" t="s">
        <v>1108</v>
      </c>
      <c r="D23" s="254" t="s">
        <v>1154</v>
      </c>
      <c r="E23" s="254" t="s">
        <v>543</v>
      </c>
      <c r="F23" s="356">
        <v>1080000</v>
      </c>
      <c r="G23" s="253">
        <v>43.01</v>
      </c>
      <c r="H23" s="325" t="s">
        <v>305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44286</v>
      </c>
      <c r="B24" s="253">
        <v>508954</v>
      </c>
      <c r="C24" s="254" t="s">
        <v>1108</v>
      </c>
      <c r="D24" s="254" t="s">
        <v>1155</v>
      </c>
      <c r="E24" s="254" t="s">
        <v>543</v>
      </c>
      <c r="F24" s="356">
        <v>1090000</v>
      </c>
      <c r="G24" s="253">
        <v>43.02</v>
      </c>
      <c r="H24" s="325" t="s">
        <v>305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44286</v>
      </c>
      <c r="B25" s="253">
        <v>541546</v>
      </c>
      <c r="C25" s="254" t="s">
        <v>1156</v>
      </c>
      <c r="D25" s="254" t="s">
        <v>1110</v>
      </c>
      <c r="E25" s="254" t="s">
        <v>542</v>
      </c>
      <c r="F25" s="356">
        <v>9126007</v>
      </c>
      <c r="G25" s="253">
        <v>0.6</v>
      </c>
      <c r="H25" s="325" t="s">
        <v>305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44286</v>
      </c>
      <c r="B26" s="253">
        <v>541546</v>
      </c>
      <c r="C26" s="254" t="s">
        <v>1156</v>
      </c>
      <c r="D26" s="254" t="s">
        <v>1111</v>
      </c>
      <c r="E26" s="254" t="s">
        <v>543</v>
      </c>
      <c r="F26" s="356">
        <v>9126007</v>
      </c>
      <c r="G26" s="253">
        <v>0.6</v>
      </c>
      <c r="H26" s="325" t="s">
        <v>305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44286</v>
      </c>
      <c r="B27" s="253">
        <v>541627</v>
      </c>
      <c r="C27" s="254" t="s">
        <v>1157</v>
      </c>
      <c r="D27" s="254" t="s">
        <v>1158</v>
      </c>
      <c r="E27" s="254" t="s">
        <v>543</v>
      </c>
      <c r="F27" s="356">
        <v>35612</v>
      </c>
      <c r="G27" s="253">
        <v>6.05</v>
      </c>
      <c r="H27" s="325" t="s">
        <v>305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44286</v>
      </c>
      <c r="B28" s="253">
        <v>541627</v>
      </c>
      <c r="C28" s="254" t="s">
        <v>1157</v>
      </c>
      <c r="D28" s="254" t="s">
        <v>1159</v>
      </c>
      <c r="E28" s="254" t="s">
        <v>542</v>
      </c>
      <c r="F28" s="356">
        <v>50000</v>
      </c>
      <c r="G28" s="253">
        <v>6.05</v>
      </c>
      <c r="H28" s="325" t="s">
        <v>305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44286</v>
      </c>
      <c r="B29" s="253">
        <v>542446</v>
      </c>
      <c r="C29" s="254" t="s">
        <v>1160</v>
      </c>
      <c r="D29" s="254" t="s">
        <v>1070</v>
      </c>
      <c r="E29" s="254" t="s">
        <v>542</v>
      </c>
      <c r="F29" s="356">
        <v>26000</v>
      </c>
      <c r="G29" s="253">
        <v>57.3</v>
      </c>
      <c r="H29" s="325" t="s">
        <v>305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44286</v>
      </c>
      <c r="B30" s="253">
        <v>542446</v>
      </c>
      <c r="C30" s="254" t="s">
        <v>1160</v>
      </c>
      <c r="D30" s="254" t="s">
        <v>1161</v>
      </c>
      <c r="E30" s="254" t="s">
        <v>543</v>
      </c>
      <c r="F30" s="356">
        <v>26000</v>
      </c>
      <c r="G30" s="253">
        <v>57.3</v>
      </c>
      <c r="H30" s="325" t="s">
        <v>305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44286</v>
      </c>
      <c r="B31" s="253">
        <v>531337</v>
      </c>
      <c r="C31" s="254" t="s">
        <v>1162</v>
      </c>
      <c r="D31" s="254" t="s">
        <v>1116</v>
      </c>
      <c r="E31" s="254" t="s">
        <v>543</v>
      </c>
      <c r="F31" s="356">
        <v>719080</v>
      </c>
      <c r="G31" s="253">
        <v>9.35</v>
      </c>
      <c r="H31" s="325" t="s">
        <v>305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44286</v>
      </c>
      <c r="B32" s="253">
        <v>531337</v>
      </c>
      <c r="C32" s="254" t="s">
        <v>1162</v>
      </c>
      <c r="D32" s="254" t="s">
        <v>1163</v>
      </c>
      <c r="E32" s="254" t="s">
        <v>542</v>
      </c>
      <c r="F32" s="356">
        <v>592446</v>
      </c>
      <c r="G32" s="253">
        <v>9.09</v>
      </c>
      <c r="H32" s="325" t="s">
        <v>305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44286</v>
      </c>
      <c r="B33" s="253">
        <v>531337</v>
      </c>
      <c r="C33" s="254" t="s">
        <v>1162</v>
      </c>
      <c r="D33" s="254" t="s">
        <v>1164</v>
      </c>
      <c r="E33" s="254" t="s">
        <v>542</v>
      </c>
      <c r="F33" s="356">
        <v>1800000</v>
      </c>
      <c r="G33" s="253">
        <v>9.36</v>
      </c>
      <c r="H33" s="325" t="s">
        <v>305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44286</v>
      </c>
      <c r="B34" s="253">
        <v>531337</v>
      </c>
      <c r="C34" s="254" t="s">
        <v>1162</v>
      </c>
      <c r="D34" s="254" t="s">
        <v>1165</v>
      </c>
      <c r="E34" s="254" t="s">
        <v>543</v>
      </c>
      <c r="F34" s="356">
        <v>2190093</v>
      </c>
      <c r="G34" s="253">
        <v>9.33</v>
      </c>
      <c r="H34" s="325" t="s">
        <v>305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44286</v>
      </c>
      <c r="B35" s="253">
        <v>531337</v>
      </c>
      <c r="C35" s="254" t="s">
        <v>1162</v>
      </c>
      <c r="D35" s="254" t="s">
        <v>1166</v>
      </c>
      <c r="E35" s="254" t="s">
        <v>542</v>
      </c>
      <c r="F35" s="356">
        <v>500000</v>
      </c>
      <c r="G35" s="253">
        <v>9.1999999999999993</v>
      </c>
      <c r="H35" s="325" t="s">
        <v>305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44286</v>
      </c>
      <c r="B36" s="253">
        <v>531337</v>
      </c>
      <c r="C36" s="254" t="s">
        <v>1162</v>
      </c>
      <c r="D36" s="254" t="s">
        <v>1167</v>
      </c>
      <c r="E36" s="254" t="s">
        <v>543</v>
      </c>
      <c r="F36" s="356">
        <v>580000</v>
      </c>
      <c r="G36" s="253">
        <v>9.09</v>
      </c>
      <c r="H36" s="325" t="s">
        <v>305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44286</v>
      </c>
      <c r="B37" s="253">
        <v>539679</v>
      </c>
      <c r="C37" s="254" t="s">
        <v>1168</v>
      </c>
      <c r="D37" s="254" t="s">
        <v>1169</v>
      </c>
      <c r="E37" s="254" t="s">
        <v>543</v>
      </c>
      <c r="F37" s="356">
        <v>150000</v>
      </c>
      <c r="G37" s="253">
        <v>10</v>
      </c>
      <c r="H37" s="325" t="s">
        <v>305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44286</v>
      </c>
      <c r="B38" s="253">
        <v>539679</v>
      </c>
      <c r="C38" s="254" t="s">
        <v>1168</v>
      </c>
      <c r="D38" s="254" t="s">
        <v>1170</v>
      </c>
      <c r="E38" s="254" t="s">
        <v>543</v>
      </c>
      <c r="F38" s="356">
        <v>150000</v>
      </c>
      <c r="G38" s="253">
        <v>10</v>
      </c>
      <c r="H38" s="325" t="s">
        <v>305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44286</v>
      </c>
      <c r="B39" s="253">
        <v>539679</v>
      </c>
      <c r="C39" s="254" t="s">
        <v>1168</v>
      </c>
      <c r="D39" s="254" t="s">
        <v>1171</v>
      </c>
      <c r="E39" s="254" t="s">
        <v>542</v>
      </c>
      <c r="F39" s="356">
        <v>139200</v>
      </c>
      <c r="G39" s="253">
        <v>10</v>
      </c>
      <c r="H39" s="325" t="s">
        <v>305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44286</v>
      </c>
      <c r="B40" s="253">
        <v>539679</v>
      </c>
      <c r="C40" s="254" t="s">
        <v>1168</v>
      </c>
      <c r="D40" s="254" t="s">
        <v>1172</v>
      </c>
      <c r="E40" s="254" t="s">
        <v>542</v>
      </c>
      <c r="F40" s="356">
        <v>49800</v>
      </c>
      <c r="G40" s="253">
        <v>10</v>
      </c>
      <c r="H40" s="325" t="s">
        <v>305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44286</v>
      </c>
      <c r="B41" s="253">
        <v>539679</v>
      </c>
      <c r="C41" s="254" t="s">
        <v>1168</v>
      </c>
      <c r="D41" s="254" t="s">
        <v>1173</v>
      </c>
      <c r="E41" s="254" t="s">
        <v>542</v>
      </c>
      <c r="F41" s="356">
        <v>76400</v>
      </c>
      <c r="G41" s="253">
        <v>10</v>
      </c>
      <c r="H41" s="325" t="s">
        <v>305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44286</v>
      </c>
      <c r="B42" s="253">
        <v>537784</v>
      </c>
      <c r="C42" s="254" t="s">
        <v>1174</v>
      </c>
      <c r="D42" s="254" t="s">
        <v>1175</v>
      </c>
      <c r="E42" s="254" t="s">
        <v>542</v>
      </c>
      <c r="F42" s="356">
        <v>48000</v>
      </c>
      <c r="G42" s="253">
        <v>6</v>
      </c>
      <c r="H42" s="325" t="s">
        <v>305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44286</v>
      </c>
      <c r="B43" s="253">
        <v>530577</v>
      </c>
      <c r="C43" s="254" t="s">
        <v>1112</v>
      </c>
      <c r="D43" s="254" t="s">
        <v>1114</v>
      </c>
      <c r="E43" s="254" t="s">
        <v>542</v>
      </c>
      <c r="F43" s="356">
        <v>99990</v>
      </c>
      <c r="G43" s="253">
        <v>13</v>
      </c>
      <c r="H43" s="325" t="s">
        <v>305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44286</v>
      </c>
      <c r="B44" s="253">
        <v>530577</v>
      </c>
      <c r="C44" s="254" t="s">
        <v>1112</v>
      </c>
      <c r="D44" s="254" t="s">
        <v>1113</v>
      </c>
      <c r="E44" s="254" t="s">
        <v>543</v>
      </c>
      <c r="F44" s="356">
        <v>100000</v>
      </c>
      <c r="G44" s="253">
        <v>13</v>
      </c>
      <c r="H44" s="325" t="s">
        <v>305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44286</v>
      </c>
      <c r="B45" s="253">
        <v>507912</v>
      </c>
      <c r="C45" s="254" t="s">
        <v>1115</v>
      </c>
      <c r="D45" s="254" t="s">
        <v>1092</v>
      </c>
      <c r="E45" s="254" t="s">
        <v>542</v>
      </c>
      <c r="F45" s="356">
        <v>134443</v>
      </c>
      <c r="G45" s="253">
        <v>74.75</v>
      </c>
      <c r="H45" s="325" t="s">
        <v>305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44286</v>
      </c>
      <c r="B46" s="253">
        <v>507912</v>
      </c>
      <c r="C46" s="254" t="s">
        <v>1115</v>
      </c>
      <c r="D46" s="254" t="s">
        <v>1092</v>
      </c>
      <c r="E46" s="254" t="s">
        <v>543</v>
      </c>
      <c r="F46" s="356">
        <v>134443</v>
      </c>
      <c r="G46" s="253">
        <v>75.349999999999994</v>
      </c>
      <c r="H46" s="325" t="s">
        <v>305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44286</v>
      </c>
      <c r="B47" s="253">
        <v>507912</v>
      </c>
      <c r="C47" s="254" t="s">
        <v>1115</v>
      </c>
      <c r="D47" s="254" t="s">
        <v>1116</v>
      </c>
      <c r="E47" s="254" t="s">
        <v>543</v>
      </c>
      <c r="F47" s="356">
        <v>134443</v>
      </c>
      <c r="G47" s="253">
        <v>74.75</v>
      </c>
      <c r="H47" s="325" t="s">
        <v>305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44286</v>
      </c>
      <c r="B48" s="253">
        <v>539519</v>
      </c>
      <c r="C48" s="254" t="s">
        <v>1176</v>
      </c>
      <c r="D48" s="254" t="s">
        <v>1177</v>
      </c>
      <c r="E48" s="254" t="s">
        <v>542</v>
      </c>
      <c r="F48" s="356">
        <v>27500</v>
      </c>
      <c r="G48" s="253">
        <v>24.02</v>
      </c>
      <c r="H48" s="325" t="s">
        <v>305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44286</v>
      </c>
      <c r="B49" s="253">
        <v>543282</v>
      </c>
      <c r="C49" s="254" t="s">
        <v>1178</v>
      </c>
      <c r="D49" s="254" t="s">
        <v>1147</v>
      </c>
      <c r="E49" s="254" t="s">
        <v>542</v>
      </c>
      <c r="F49" s="356">
        <v>15600</v>
      </c>
      <c r="G49" s="253">
        <v>202.42</v>
      </c>
      <c r="H49" s="325" t="s">
        <v>305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44286</v>
      </c>
      <c r="B50" s="253">
        <v>543282</v>
      </c>
      <c r="C50" s="254" t="s">
        <v>1178</v>
      </c>
      <c r="D50" s="254" t="s">
        <v>1147</v>
      </c>
      <c r="E50" s="254" t="s">
        <v>543</v>
      </c>
      <c r="F50" s="356">
        <v>600</v>
      </c>
      <c r="G50" s="253">
        <v>202.1</v>
      </c>
      <c r="H50" s="325" t="s">
        <v>305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44286</v>
      </c>
      <c r="B51" s="253">
        <v>539273</v>
      </c>
      <c r="C51" s="254" t="s">
        <v>1179</v>
      </c>
      <c r="D51" s="254" t="s">
        <v>1180</v>
      </c>
      <c r="E51" s="254" t="s">
        <v>542</v>
      </c>
      <c r="F51" s="356">
        <v>8000</v>
      </c>
      <c r="G51" s="253">
        <v>23.76</v>
      </c>
      <c r="H51" s="325" t="s">
        <v>305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44286</v>
      </c>
      <c r="B52" s="253">
        <v>539273</v>
      </c>
      <c r="C52" s="254" t="s">
        <v>1179</v>
      </c>
      <c r="D52" s="254" t="s">
        <v>1180</v>
      </c>
      <c r="E52" s="254" t="s">
        <v>543</v>
      </c>
      <c r="F52" s="356">
        <v>4000</v>
      </c>
      <c r="G52" s="253">
        <v>21.3</v>
      </c>
      <c r="H52" s="325" t="s">
        <v>305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44286</v>
      </c>
      <c r="B53" s="253">
        <v>540404</v>
      </c>
      <c r="C53" s="254" t="s">
        <v>1071</v>
      </c>
      <c r="D53" s="254" t="s">
        <v>1181</v>
      </c>
      <c r="E53" s="254" t="s">
        <v>542</v>
      </c>
      <c r="F53" s="356">
        <v>20000</v>
      </c>
      <c r="G53" s="253">
        <v>150</v>
      </c>
      <c r="H53" s="325" t="s">
        <v>305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A54" s="230">
        <v>44286</v>
      </c>
      <c r="B54" s="253">
        <v>538647</v>
      </c>
      <c r="C54" s="254" t="s">
        <v>1047</v>
      </c>
      <c r="D54" s="254" t="s">
        <v>1089</v>
      </c>
      <c r="E54" s="254" t="s">
        <v>543</v>
      </c>
      <c r="F54" s="356">
        <v>93058</v>
      </c>
      <c r="G54" s="253">
        <v>8.06</v>
      </c>
      <c r="H54" s="325" t="s">
        <v>305</v>
      </c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A55" s="230">
        <v>44286</v>
      </c>
      <c r="B55" s="253">
        <v>532092</v>
      </c>
      <c r="C55" s="254" t="s">
        <v>1182</v>
      </c>
      <c r="D55" s="254" t="s">
        <v>1183</v>
      </c>
      <c r="E55" s="254" t="s">
        <v>543</v>
      </c>
      <c r="F55" s="356">
        <v>220000</v>
      </c>
      <c r="G55" s="253">
        <v>4.97</v>
      </c>
      <c r="H55" s="325" t="s">
        <v>305</v>
      </c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A56" s="230">
        <v>44286</v>
      </c>
      <c r="B56" s="253">
        <v>503691</v>
      </c>
      <c r="C56" s="254" t="s">
        <v>1184</v>
      </c>
      <c r="D56" s="254" t="s">
        <v>1110</v>
      </c>
      <c r="E56" s="254" t="s">
        <v>542</v>
      </c>
      <c r="F56" s="356">
        <v>147386</v>
      </c>
      <c r="G56" s="253">
        <v>33.549999999999997</v>
      </c>
      <c r="H56" s="325" t="s">
        <v>305</v>
      </c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A57" s="230">
        <v>44286</v>
      </c>
      <c r="B57" s="253">
        <v>503691</v>
      </c>
      <c r="C57" s="254" t="s">
        <v>1184</v>
      </c>
      <c r="D57" s="254" t="s">
        <v>1111</v>
      </c>
      <c r="E57" s="254" t="s">
        <v>543</v>
      </c>
      <c r="F57" s="356">
        <v>147386</v>
      </c>
      <c r="G57" s="253">
        <v>33.549999999999997</v>
      </c>
      <c r="H57" s="325" t="s">
        <v>305</v>
      </c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A58" s="230">
        <v>44286</v>
      </c>
      <c r="B58" s="253">
        <v>542019</v>
      </c>
      <c r="C58" s="254" t="s">
        <v>1091</v>
      </c>
      <c r="D58" s="254" t="s">
        <v>1117</v>
      </c>
      <c r="E58" s="254" t="s">
        <v>542</v>
      </c>
      <c r="F58" s="356">
        <v>156000</v>
      </c>
      <c r="G58" s="253">
        <v>62.7</v>
      </c>
      <c r="H58" s="325" t="s">
        <v>305</v>
      </c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A59" s="230">
        <v>44286</v>
      </c>
      <c r="B59" s="253">
        <v>542019</v>
      </c>
      <c r="C59" s="254" t="s">
        <v>1091</v>
      </c>
      <c r="D59" s="254" t="s">
        <v>1090</v>
      </c>
      <c r="E59" s="254" t="s">
        <v>543</v>
      </c>
      <c r="F59" s="356">
        <v>96000</v>
      </c>
      <c r="G59" s="253">
        <v>62.7</v>
      </c>
      <c r="H59" s="325" t="s">
        <v>305</v>
      </c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A60" s="230">
        <v>44286</v>
      </c>
      <c r="B60" s="253">
        <v>539026</v>
      </c>
      <c r="C60" s="254" t="s">
        <v>1052</v>
      </c>
      <c r="D60" s="254" t="s">
        <v>1053</v>
      </c>
      <c r="E60" s="254" t="s">
        <v>542</v>
      </c>
      <c r="F60" s="356">
        <v>76000</v>
      </c>
      <c r="G60" s="253">
        <v>17.09</v>
      </c>
      <c r="H60" s="325" t="s">
        <v>305</v>
      </c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A61" s="230">
        <v>44286</v>
      </c>
      <c r="B61" s="253">
        <v>539026</v>
      </c>
      <c r="C61" s="254" t="s">
        <v>1052</v>
      </c>
      <c r="D61" s="254" t="s">
        <v>1185</v>
      </c>
      <c r="E61" s="254" t="s">
        <v>543</v>
      </c>
      <c r="F61" s="356">
        <v>24000</v>
      </c>
      <c r="G61" s="253">
        <v>17.05</v>
      </c>
      <c r="H61" s="325" t="s">
        <v>305</v>
      </c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A62" s="230">
        <v>44286</v>
      </c>
      <c r="B62" s="253">
        <v>539026</v>
      </c>
      <c r="C62" s="254" t="s">
        <v>1052</v>
      </c>
      <c r="D62" s="254" t="s">
        <v>1186</v>
      </c>
      <c r="E62" s="254" t="s">
        <v>543</v>
      </c>
      <c r="F62" s="356">
        <v>52000</v>
      </c>
      <c r="G62" s="253">
        <v>16.95</v>
      </c>
      <c r="H62" s="325" t="s">
        <v>305</v>
      </c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A63" s="230">
        <v>44286</v>
      </c>
      <c r="B63" s="253">
        <v>539026</v>
      </c>
      <c r="C63" s="254" t="s">
        <v>1052</v>
      </c>
      <c r="D63" s="254" t="s">
        <v>1053</v>
      </c>
      <c r="E63" s="254" t="s">
        <v>542</v>
      </c>
      <c r="F63" s="356">
        <v>76000</v>
      </c>
      <c r="G63" s="253">
        <v>16.98</v>
      </c>
      <c r="H63" s="325" t="s">
        <v>305</v>
      </c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A64" s="230">
        <v>44286</v>
      </c>
      <c r="B64" s="253">
        <v>539026</v>
      </c>
      <c r="C64" s="254" t="s">
        <v>1052</v>
      </c>
      <c r="D64" s="254" t="s">
        <v>1072</v>
      </c>
      <c r="E64" s="254" t="s">
        <v>543</v>
      </c>
      <c r="F64" s="356">
        <v>76000</v>
      </c>
      <c r="G64" s="253">
        <v>17.09</v>
      </c>
      <c r="H64" s="325" t="s">
        <v>305</v>
      </c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1:35">
      <c r="A65" s="230">
        <v>44286</v>
      </c>
      <c r="B65" s="253">
        <v>539026</v>
      </c>
      <c r="C65" s="254" t="s">
        <v>1052</v>
      </c>
      <c r="D65" s="254" t="s">
        <v>1072</v>
      </c>
      <c r="E65" s="254" t="s">
        <v>543</v>
      </c>
      <c r="F65" s="356">
        <v>24000</v>
      </c>
      <c r="G65" s="253">
        <v>15</v>
      </c>
      <c r="H65" s="325" t="s">
        <v>305</v>
      </c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1:35">
      <c r="A66" s="230">
        <v>44286</v>
      </c>
      <c r="B66" s="253">
        <v>514260</v>
      </c>
      <c r="C66" s="254" t="s">
        <v>1187</v>
      </c>
      <c r="D66" s="254" t="s">
        <v>1188</v>
      </c>
      <c r="E66" s="254" t="s">
        <v>543</v>
      </c>
      <c r="F66" s="356">
        <v>33400</v>
      </c>
      <c r="G66" s="253">
        <v>1.43</v>
      </c>
      <c r="H66" s="325" t="s">
        <v>305</v>
      </c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1:35">
      <c r="A67" s="230">
        <v>44286</v>
      </c>
      <c r="B67" s="253">
        <v>514260</v>
      </c>
      <c r="C67" s="254" t="s">
        <v>1187</v>
      </c>
      <c r="D67" s="254" t="s">
        <v>1189</v>
      </c>
      <c r="E67" s="254" t="s">
        <v>543</v>
      </c>
      <c r="F67" s="356">
        <v>29600</v>
      </c>
      <c r="G67" s="253">
        <v>1.43</v>
      </c>
      <c r="H67" s="325" t="s">
        <v>305</v>
      </c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1:35">
      <c r="A68" s="230">
        <v>44286</v>
      </c>
      <c r="B68" s="253">
        <v>514260</v>
      </c>
      <c r="C68" s="254" t="s">
        <v>1187</v>
      </c>
      <c r="D68" s="254" t="s">
        <v>1190</v>
      </c>
      <c r="E68" s="254" t="s">
        <v>543</v>
      </c>
      <c r="F68" s="356">
        <v>65900</v>
      </c>
      <c r="G68" s="253">
        <v>1.43</v>
      </c>
      <c r="H68" s="325" t="s">
        <v>305</v>
      </c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1:35">
      <c r="A69" s="230">
        <v>44286</v>
      </c>
      <c r="B69" s="253">
        <v>514260</v>
      </c>
      <c r="C69" s="254" t="s">
        <v>1187</v>
      </c>
      <c r="D69" s="254" t="s">
        <v>1191</v>
      </c>
      <c r="E69" s="254" t="s">
        <v>543</v>
      </c>
      <c r="F69" s="356">
        <v>20000</v>
      </c>
      <c r="G69" s="253">
        <v>1.43</v>
      </c>
      <c r="H69" s="325" t="s">
        <v>305</v>
      </c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1:35">
      <c r="A70" s="230">
        <v>44286</v>
      </c>
      <c r="B70" s="253">
        <v>514260</v>
      </c>
      <c r="C70" s="254" t="s">
        <v>1187</v>
      </c>
      <c r="D70" s="254" t="s">
        <v>1192</v>
      </c>
      <c r="E70" s="254" t="s">
        <v>543</v>
      </c>
      <c r="F70" s="356">
        <v>20000</v>
      </c>
      <c r="G70" s="253">
        <v>1.43</v>
      </c>
      <c r="H70" s="325" t="s">
        <v>305</v>
      </c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1:35">
      <c r="A71" s="230">
        <v>44286</v>
      </c>
      <c r="B71" s="253">
        <v>514260</v>
      </c>
      <c r="C71" s="254" t="s">
        <v>1187</v>
      </c>
      <c r="D71" s="254" t="s">
        <v>1193</v>
      </c>
      <c r="E71" s="254" t="s">
        <v>542</v>
      </c>
      <c r="F71" s="356">
        <v>22200</v>
      </c>
      <c r="G71" s="253">
        <v>1.43</v>
      </c>
      <c r="H71" s="325" t="s">
        <v>305</v>
      </c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1:35">
      <c r="A72" s="230">
        <v>44286</v>
      </c>
      <c r="B72" s="253">
        <v>514260</v>
      </c>
      <c r="C72" s="254" t="s">
        <v>1187</v>
      </c>
      <c r="D72" s="254" t="s">
        <v>1194</v>
      </c>
      <c r="E72" s="254" t="s">
        <v>542</v>
      </c>
      <c r="F72" s="356">
        <v>25219</v>
      </c>
      <c r="G72" s="253">
        <v>1.43</v>
      </c>
      <c r="H72" s="325" t="s">
        <v>305</v>
      </c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1:35">
      <c r="A73" s="230">
        <v>44286</v>
      </c>
      <c r="B73" s="253">
        <v>514260</v>
      </c>
      <c r="C73" s="254" t="s">
        <v>1187</v>
      </c>
      <c r="D73" s="254" t="s">
        <v>1195</v>
      </c>
      <c r="E73" s="254" t="s">
        <v>542</v>
      </c>
      <c r="F73" s="356">
        <v>28614</v>
      </c>
      <c r="G73" s="253">
        <v>1.43</v>
      </c>
      <c r="H73" s="325" t="s">
        <v>305</v>
      </c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1:35">
      <c r="A74" s="230">
        <v>44286</v>
      </c>
      <c r="B74" s="253">
        <v>514260</v>
      </c>
      <c r="C74" s="254" t="s">
        <v>1187</v>
      </c>
      <c r="D74" s="254" t="s">
        <v>1196</v>
      </c>
      <c r="E74" s="254" t="s">
        <v>542</v>
      </c>
      <c r="F74" s="356">
        <v>29900</v>
      </c>
      <c r="G74" s="253">
        <v>1.43</v>
      </c>
      <c r="H74" s="325" t="s">
        <v>305</v>
      </c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1:35">
      <c r="A75" s="230">
        <v>44286</v>
      </c>
      <c r="B75" s="253">
        <v>514260</v>
      </c>
      <c r="C75" s="254" t="s">
        <v>1187</v>
      </c>
      <c r="D75" s="254" t="s">
        <v>1197</v>
      </c>
      <c r="E75" s="254" t="s">
        <v>542</v>
      </c>
      <c r="F75" s="356">
        <v>31467</v>
      </c>
      <c r="G75" s="253">
        <v>1.43</v>
      </c>
      <c r="H75" s="325" t="s">
        <v>305</v>
      </c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1:35">
      <c r="A76" s="230">
        <v>44286</v>
      </c>
      <c r="B76" s="253">
        <v>542760</v>
      </c>
      <c r="C76" s="254" t="s">
        <v>766</v>
      </c>
      <c r="D76" s="254" t="s">
        <v>1198</v>
      </c>
      <c r="E76" s="254" t="s">
        <v>543</v>
      </c>
      <c r="F76" s="356">
        <v>3540000</v>
      </c>
      <c r="G76" s="253">
        <v>250.33</v>
      </c>
      <c r="H76" s="325" t="s">
        <v>305</v>
      </c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1:35">
      <c r="A77" s="230">
        <v>44286</v>
      </c>
      <c r="B77" s="253">
        <v>533056</v>
      </c>
      <c r="C77" s="254" t="s">
        <v>1199</v>
      </c>
      <c r="D77" s="254" t="s">
        <v>1200</v>
      </c>
      <c r="E77" s="254" t="s">
        <v>542</v>
      </c>
      <c r="F77" s="356">
        <v>185000</v>
      </c>
      <c r="G77" s="253">
        <v>27</v>
      </c>
      <c r="H77" s="325" t="s">
        <v>305</v>
      </c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1:35">
      <c r="A78" s="230">
        <v>44286</v>
      </c>
      <c r="B78" s="253">
        <v>533056</v>
      </c>
      <c r="C78" s="254" t="s">
        <v>1199</v>
      </c>
      <c r="D78" s="254" t="s">
        <v>1201</v>
      </c>
      <c r="E78" s="254" t="s">
        <v>543</v>
      </c>
      <c r="F78" s="356">
        <v>185000</v>
      </c>
      <c r="G78" s="253">
        <v>27</v>
      </c>
      <c r="H78" s="325" t="s">
        <v>305</v>
      </c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1:35">
      <c r="A79" s="230">
        <v>44286</v>
      </c>
      <c r="B79" s="253">
        <v>506146</v>
      </c>
      <c r="C79" s="254" t="s">
        <v>1202</v>
      </c>
      <c r="D79" s="254" t="s">
        <v>1073</v>
      </c>
      <c r="E79" s="254" t="s">
        <v>542</v>
      </c>
      <c r="F79" s="356">
        <v>3155111</v>
      </c>
      <c r="G79" s="253">
        <v>0.73</v>
      </c>
      <c r="H79" s="325" t="s">
        <v>305</v>
      </c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1:35">
      <c r="A80" s="230">
        <v>44286</v>
      </c>
      <c r="B80" s="253">
        <v>506146</v>
      </c>
      <c r="C80" s="254" t="s">
        <v>1202</v>
      </c>
      <c r="D80" s="254" t="s">
        <v>1116</v>
      </c>
      <c r="E80" s="254" t="s">
        <v>543</v>
      </c>
      <c r="F80" s="356">
        <v>3155111</v>
      </c>
      <c r="G80" s="253">
        <v>0.73</v>
      </c>
      <c r="H80" s="325" t="s">
        <v>305</v>
      </c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1:35">
      <c r="A81" s="230">
        <v>44286</v>
      </c>
      <c r="B81" s="253" t="s">
        <v>1148</v>
      </c>
      <c r="C81" s="254" t="s">
        <v>1203</v>
      </c>
      <c r="D81" s="254" t="s">
        <v>1149</v>
      </c>
      <c r="E81" s="254" t="s">
        <v>542</v>
      </c>
      <c r="F81" s="356">
        <v>315000</v>
      </c>
      <c r="G81" s="253">
        <v>168.1</v>
      </c>
      <c r="H81" s="325" t="s">
        <v>877</v>
      </c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1:35">
      <c r="A82" s="230">
        <v>44286</v>
      </c>
      <c r="B82" s="253" t="s">
        <v>352</v>
      </c>
      <c r="C82" s="254" t="s">
        <v>1204</v>
      </c>
      <c r="D82" s="254" t="s">
        <v>1205</v>
      </c>
      <c r="E82" s="254" t="s">
        <v>542</v>
      </c>
      <c r="F82" s="356">
        <v>705237</v>
      </c>
      <c r="G82" s="253">
        <v>605</v>
      </c>
      <c r="H82" s="325" t="s">
        <v>877</v>
      </c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1:35">
      <c r="A83" s="230">
        <v>44286</v>
      </c>
      <c r="B83" s="253" t="s">
        <v>1206</v>
      </c>
      <c r="C83" s="254" t="s">
        <v>1207</v>
      </c>
      <c r="D83" s="254" t="s">
        <v>1208</v>
      </c>
      <c r="E83" s="254" t="s">
        <v>542</v>
      </c>
      <c r="F83" s="356">
        <v>78000</v>
      </c>
      <c r="G83" s="253">
        <v>22.05</v>
      </c>
      <c r="H83" s="325" t="s">
        <v>877</v>
      </c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1:35">
      <c r="A84" s="230">
        <v>44286</v>
      </c>
      <c r="B84" s="253" t="s">
        <v>1162</v>
      </c>
      <c r="C84" s="254" t="s">
        <v>1209</v>
      </c>
      <c r="D84" s="254" t="s">
        <v>1210</v>
      </c>
      <c r="E84" s="254" t="s">
        <v>542</v>
      </c>
      <c r="F84" s="356">
        <v>1800000</v>
      </c>
      <c r="G84" s="253">
        <v>9.35</v>
      </c>
      <c r="H84" s="325" t="s">
        <v>877</v>
      </c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1:35">
      <c r="A85" s="230">
        <v>44286</v>
      </c>
      <c r="B85" s="253" t="s">
        <v>1120</v>
      </c>
      <c r="C85" s="254" t="s">
        <v>1121</v>
      </c>
      <c r="D85" s="254" t="s">
        <v>1122</v>
      </c>
      <c r="E85" s="254" t="s">
        <v>542</v>
      </c>
      <c r="F85" s="356">
        <v>120000</v>
      </c>
      <c r="G85" s="253">
        <v>41</v>
      </c>
      <c r="H85" s="325" t="s">
        <v>877</v>
      </c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1:35">
      <c r="A86" s="230">
        <v>44286</v>
      </c>
      <c r="B86" s="253" t="s">
        <v>1211</v>
      </c>
      <c r="C86" s="254" t="s">
        <v>1212</v>
      </c>
      <c r="D86" s="254" t="s">
        <v>1213</v>
      </c>
      <c r="E86" s="254" t="s">
        <v>542</v>
      </c>
      <c r="F86" s="356">
        <v>300000</v>
      </c>
      <c r="G86" s="253">
        <v>434.78</v>
      </c>
      <c r="H86" s="325" t="s">
        <v>877</v>
      </c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1:35">
      <c r="A87" s="230">
        <v>44286</v>
      </c>
      <c r="B87" s="253" t="s">
        <v>1123</v>
      </c>
      <c r="C87" s="254" t="s">
        <v>1124</v>
      </c>
      <c r="D87" s="254" t="s">
        <v>1119</v>
      </c>
      <c r="E87" s="254" t="s">
        <v>542</v>
      </c>
      <c r="F87" s="356">
        <v>180757</v>
      </c>
      <c r="G87" s="253">
        <v>1497.28</v>
      </c>
      <c r="H87" s="325" t="s">
        <v>877</v>
      </c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1:35">
      <c r="A88" s="230">
        <v>44286</v>
      </c>
      <c r="B88" s="253" t="s">
        <v>1214</v>
      </c>
      <c r="C88" s="254" t="s">
        <v>1215</v>
      </c>
      <c r="D88" s="254" t="s">
        <v>1216</v>
      </c>
      <c r="E88" s="254" t="s">
        <v>542</v>
      </c>
      <c r="F88" s="356">
        <v>66000</v>
      </c>
      <c r="G88" s="253">
        <v>9.15</v>
      </c>
      <c r="H88" s="325" t="s">
        <v>877</v>
      </c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1:35">
      <c r="A89" s="230">
        <v>44286</v>
      </c>
      <c r="B89" s="253" t="s">
        <v>1217</v>
      </c>
      <c r="C89" s="254" t="s">
        <v>1218</v>
      </c>
      <c r="D89" s="254" t="s">
        <v>1210</v>
      </c>
      <c r="E89" s="254" t="s">
        <v>542</v>
      </c>
      <c r="F89" s="356">
        <v>168000</v>
      </c>
      <c r="G89" s="253">
        <v>93.9</v>
      </c>
      <c r="H89" s="325" t="s">
        <v>877</v>
      </c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1:35">
      <c r="A90" s="230">
        <v>44286</v>
      </c>
      <c r="B90" s="253" t="s">
        <v>1219</v>
      </c>
      <c r="C90" s="254" t="s">
        <v>1220</v>
      </c>
      <c r="D90" s="254" t="s">
        <v>1221</v>
      </c>
      <c r="E90" s="254" t="s">
        <v>542</v>
      </c>
      <c r="F90" s="356">
        <v>100000</v>
      </c>
      <c r="G90" s="253">
        <v>192</v>
      </c>
      <c r="H90" s="325" t="s">
        <v>877</v>
      </c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1:35">
      <c r="A91" s="230">
        <v>44286</v>
      </c>
      <c r="B91" s="253" t="s">
        <v>1222</v>
      </c>
      <c r="C91" s="254" t="s">
        <v>1223</v>
      </c>
      <c r="D91" s="254" t="s">
        <v>1224</v>
      </c>
      <c r="E91" s="254" t="s">
        <v>542</v>
      </c>
      <c r="F91" s="356">
        <v>160000</v>
      </c>
      <c r="G91" s="253">
        <v>454.97</v>
      </c>
      <c r="H91" s="325" t="s">
        <v>877</v>
      </c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1:35">
      <c r="A92" s="230">
        <v>44286</v>
      </c>
      <c r="B92" s="253" t="s">
        <v>1225</v>
      </c>
      <c r="C92" s="254" t="s">
        <v>1226</v>
      </c>
      <c r="D92" s="254" t="s">
        <v>1227</v>
      </c>
      <c r="E92" s="254" t="s">
        <v>542</v>
      </c>
      <c r="F92" s="356">
        <v>319708</v>
      </c>
      <c r="G92" s="253">
        <v>10.17</v>
      </c>
      <c r="H92" s="325" t="s">
        <v>877</v>
      </c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1:35">
      <c r="A93" s="230">
        <v>44286</v>
      </c>
      <c r="B93" s="253" t="s">
        <v>1228</v>
      </c>
      <c r="C93" s="254" t="s">
        <v>1229</v>
      </c>
      <c r="D93" s="254" t="s">
        <v>1073</v>
      </c>
      <c r="E93" s="254" t="s">
        <v>542</v>
      </c>
      <c r="F93" s="356">
        <v>7353718</v>
      </c>
      <c r="G93" s="253">
        <v>2.11</v>
      </c>
      <c r="H93" s="325" t="s">
        <v>877</v>
      </c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1:35">
      <c r="A94" s="230">
        <v>44286</v>
      </c>
      <c r="B94" s="253" t="s">
        <v>1228</v>
      </c>
      <c r="C94" s="254" t="s">
        <v>1229</v>
      </c>
      <c r="D94" s="254" t="s">
        <v>1109</v>
      </c>
      <c r="E94" s="254" t="s">
        <v>542</v>
      </c>
      <c r="F94" s="356">
        <v>2500000</v>
      </c>
      <c r="G94" s="253">
        <v>2.1</v>
      </c>
      <c r="H94" s="325" t="s">
        <v>877</v>
      </c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1:35">
      <c r="A95" s="230">
        <v>44286</v>
      </c>
      <c r="B95" s="253" t="s">
        <v>675</v>
      </c>
      <c r="C95" s="254" t="s">
        <v>1093</v>
      </c>
      <c r="D95" s="254" t="s">
        <v>1118</v>
      </c>
      <c r="E95" s="254" t="s">
        <v>543</v>
      </c>
      <c r="F95" s="356">
        <v>200000</v>
      </c>
      <c r="G95" s="253">
        <v>144</v>
      </c>
      <c r="H95" s="325" t="s">
        <v>877</v>
      </c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1:35">
      <c r="A96" s="230">
        <v>44286</v>
      </c>
      <c r="B96" s="253" t="s">
        <v>1148</v>
      </c>
      <c r="C96" s="254" t="s">
        <v>1203</v>
      </c>
      <c r="D96" s="254" t="s">
        <v>1230</v>
      </c>
      <c r="E96" s="254" t="s">
        <v>543</v>
      </c>
      <c r="F96" s="356">
        <v>315000</v>
      </c>
      <c r="G96" s="253">
        <v>168.1</v>
      </c>
      <c r="H96" s="325" t="s">
        <v>877</v>
      </c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1:35">
      <c r="A97" s="230">
        <v>44286</v>
      </c>
      <c r="B97" s="253" t="s">
        <v>352</v>
      </c>
      <c r="C97" s="254" t="s">
        <v>1204</v>
      </c>
      <c r="D97" s="254" t="s">
        <v>1231</v>
      </c>
      <c r="E97" s="254" t="s">
        <v>543</v>
      </c>
      <c r="F97" s="356">
        <v>896329</v>
      </c>
      <c r="G97" s="253">
        <v>605.04999999999995</v>
      </c>
      <c r="H97" s="325" t="s">
        <v>877</v>
      </c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1:35">
      <c r="A98" s="230">
        <v>44286</v>
      </c>
      <c r="B98" s="253" t="s">
        <v>1206</v>
      </c>
      <c r="C98" s="254" t="s">
        <v>1207</v>
      </c>
      <c r="D98" s="254" t="s">
        <v>1232</v>
      </c>
      <c r="E98" s="254" t="s">
        <v>543</v>
      </c>
      <c r="F98" s="356">
        <v>132000</v>
      </c>
      <c r="G98" s="253">
        <v>22.05</v>
      </c>
      <c r="H98" s="325" t="s">
        <v>877</v>
      </c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1:35">
      <c r="A99" s="230">
        <v>44286</v>
      </c>
      <c r="B99" s="253" t="s">
        <v>1162</v>
      </c>
      <c r="C99" s="254" t="s">
        <v>1209</v>
      </c>
      <c r="D99" s="254" t="s">
        <v>1165</v>
      </c>
      <c r="E99" s="254" t="s">
        <v>543</v>
      </c>
      <c r="F99" s="356">
        <v>1799761</v>
      </c>
      <c r="G99" s="253">
        <v>9.35</v>
      </c>
      <c r="H99" s="325" t="s">
        <v>877</v>
      </c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1:35">
      <c r="A100" s="230">
        <v>44286</v>
      </c>
      <c r="B100" s="253" t="s">
        <v>432</v>
      </c>
      <c r="C100" s="254" t="s">
        <v>1125</v>
      </c>
      <c r="D100" s="254" t="s">
        <v>1126</v>
      </c>
      <c r="E100" s="254" t="s">
        <v>543</v>
      </c>
      <c r="F100" s="356">
        <v>167955</v>
      </c>
      <c r="G100" s="253">
        <v>1770</v>
      </c>
      <c r="H100" s="325" t="s">
        <v>877</v>
      </c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1:35">
      <c r="A101" s="230">
        <v>44286</v>
      </c>
      <c r="B101" s="253" t="s">
        <v>1211</v>
      </c>
      <c r="C101" s="254" t="s">
        <v>1212</v>
      </c>
      <c r="D101" s="254" t="s">
        <v>1233</v>
      </c>
      <c r="E101" s="254" t="s">
        <v>543</v>
      </c>
      <c r="F101" s="356">
        <v>396256</v>
      </c>
      <c r="G101" s="253">
        <v>434.78</v>
      </c>
      <c r="H101" s="325" t="s">
        <v>877</v>
      </c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1:35">
      <c r="A102" s="230">
        <v>44286</v>
      </c>
      <c r="B102" s="253" t="s">
        <v>1123</v>
      </c>
      <c r="C102" s="254" t="s">
        <v>1124</v>
      </c>
      <c r="D102" s="254" t="s">
        <v>1119</v>
      </c>
      <c r="E102" s="254" t="s">
        <v>543</v>
      </c>
      <c r="F102" s="356">
        <v>180757</v>
      </c>
      <c r="G102" s="253">
        <v>1497.62</v>
      </c>
      <c r="H102" s="325" t="s">
        <v>877</v>
      </c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1:35">
      <c r="A103" s="230">
        <v>44286</v>
      </c>
      <c r="B103" s="253" t="s">
        <v>1214</v>
      </c>
      <c r="C103" s="254" t="s">
        <v>1215</v>
      </c>
      <c r="D103" s="254" t="s">
        <v>1234</v>
      </c>
      <c r="E103" s="254" t="s">
        <v>543</v>
      </c>
      <c r="F103" s="356">
        <v>66000</v>
      </c>
      <c r="G103" s="253">
        <v>9.15</v>
      </c>
      <c r="H103" s="325" t="s">
        <v>877</v>
      </c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1:35">
      <c r="A104" s="230">
        <v>44286</v>
      </c>
      <c r="B104" s="253" t="s">
        <v>1217</v>
      </c>
      <c r="C104" s="254" t="s">
        <v>1218</v>
      </c>
      <c r="D104" s="254" t="s">
        <v>1235</v>
      </c>
      <c r="E104" s="254" t="s">
        <v>543</v>
      </c>
      <c r="F104" s="356">
        <v>168000</v>
      </c>
      <c r="G104" s="253">
        <v>93.9</v>
      </c>
      <c r="H104" s="325" t="s">
        <v>877</v>
      </c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1:35">
      <c r="A105" s="230">
        <v>44286</v>
      </c>
      <c r="B105" s="253" t="s">
        <v>766</v>
      </c>
      <c r="C105" s="254" t="s">
        <v>1236</v>
      </c>
      <c r="D105" s="254" t="s">
        <v>1198</v>
      </c>
      <c r="E105" s="254" t="s">
        <v>543</v>
      </c>
      <c r="F105" s="356">
        <v>4460000</v>
      </c>
      <c r="G105" s="253">
        <v>250.86</v>
      </c>
      <c r="H105" s="325" t="s">
        <v>877</v>
      </c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1:35">
      <c r="A106" s="230">
        <v>44286</v>
      </c>
      <c r="B106" s="253" t="s">
        <v>1228</v>
      </c>
      <c r="C106" s="254" t="s">
        <v>1229</v>
      </c>
      <c r="D106" s="254" t="s">
        <v>1073</v>
      </c>
      <c r="E106" s="254" t="s">
        <v>543</v>
      </c>
      <c r="F106" s="356">
        <v>138647</v>
      </c>
      <c r="G106" s="253">
        <v>2.2999999999999998</v>
      </c>
      <c r="H106" s="325" t="s">
        <v>877</v>
      </c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1:35">
      <c r="A107" s="230">
        <v>44286</v>
      </c>
      <c r="B107" s="253" t="s">
        <v>1228</v>
      </c>
      <c r="C107" s="254" t="s">
        <v>1229</v>
      </c>
      <c r="D107" s="254" t="s">
        <v>1237</v>
      </c>
      <c r="E107" s="254" t="s">
        <v>543</v>
      </c>
      <c r="F107" s="356">
        <v>10000000</v>
      </c>
      <c r="G107" s="253">
        <v>2.1</v>
      </c>
      <c r="H107" s="325" t="s">
        <v>877</v>
      </c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1:35">
      <c r="B108" s="253"/>
      <c r="C108" s="254"/>
      <c r="D108" s="254"/>
      <c r="E108" s="254"/>
      <c r="F108" s="356"/>
      <c r="G108" s="253"/>
      <c r="H108" s="325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1:35">
      <c r="B109" s="253"/>
      <c r="C109" s="254"/>
      <c r="D109" s="254"/>
      <c r="E109" s="254"/>
      <c r="F109" s="356"/>
      <c r="G109" s="253"/>
      <c r="H109" s="325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1:35">
      <c r="B110" s="253"/>
      <c r="C110" s="254"/>
      <c r="D110" s="254"/>
      <c r="E110" s="254"/>
      <c r="F110" s="356"/>
      <c r="G110" s="253"/>
      <c r="H110" s="325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1:35">
      <c r="B111" s="253"/>
      <c r="C111" s="254"/>
      <c r="D111" s="254"/>
      <c r="E111" s="254"/>
      <c r="F111" s="356"/>
      <c r="G111" s="253"/>
      <c r="H111" s="325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1:35">
      <c r="B112" s="253"/>
      <c r="C112" s="254"/>
      <c r="D112" s="254"/>
      <c r="E112" s="254"/>
      <c r="F112" s="356"/>
      <c r="G112" s="253"/>
      <c r="H112" s="325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2:35">
      <c r="B113" s="253"/>
      <c r="C113" s="254"/>
      <c r="D113" s="254"/>
      <c r="E113" s="254"/>
      <c r="F113" s="356"/>
      <c r="G113" s="253"/>
      <c r="H113" s="325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2:35">
      <c r="B114" s="253"/>
      <c r="C114" s="254"/>
      <c r="D114" s="254"/>
      <c r="E114" s="254"/>
      <c r="F114" s="356"/>
      <c r="G114" s="253"/>
      <c r="H114" s="325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2:35">
      <c r="B115" s="253"/>
      <c r="C115" s="254"/>
      <c r="D115" s="254"/>
      <c r="E115" s="254"/>
      <c r="F115" s="356"/>
      <c r="G115" s="253"/>
      <c r="H115" s="325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2:35">
      <c r="B116" s="253"/>
      <c r="C116" s="254"/>
      <c r="D116" s="254"/>
      <c r="E116" s="254"/>
      <c r="F116" s="356"/>
      <c r="G116" s="253"/>
      <c r="H116" s="325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2:35">
      <c r="B117" s="253"/>
      <c r="C117" s="254"/>
      <c r="D117" s="254"/>
      <c r="E117" s="254"/>
      <c r="F117" s="356"/>
      <c r="G117" s="253"/>
      <c r="H117" s="325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2:35">
      <c r="B118" s="253"/>
      <c r="C118" s="254"/>
      <c r="D118" s="254"/>
      <c r="E118" s="254"/>
      <c r="F118" s="356"/>
      <c r="G118" s="253"/>
      <c r="H118" s="325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2:35">
      <c r="B119" s="253"/>
      <c r="C119" s="254"/>
      <c r="D119" s="254"/>
      <c r="E119" s="254"/>
      <c r="F119" s="356"/>
      <c r="G119" s="253"/>
      <c r="H119" s="325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2:35">
      <c r="B120" s="253"/>
      <c r="C120" s="254"/>
      <c r="D120" s="254"/>
      <c r="E120" s="254"/>
      <c r="F120" s="356"/>
      <c r="G120" s="253"/>
      <c r="H120" s="325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2:35">
      <c r="B121" s="253"/>
      <c r="C121" s="254"/>
      <c r="D121" s="254"/>
      <c r="E121" s="254"/>
      <c r="F121" s="356"/>
      <c r="G121" s="253"/>
      <c r="H121" s="325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2:35">
      <c r="B122" s="253"/>
      <c r="C122" s="254"/>
      <c r="D122" s="254"/>
      <c r="E122" s="254"/>
      <c r="F122" s="356"/>
      <c r="G122" s="253"/>
      <c r="H122" s="325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2:35">
      <c r="B123" s="253"/>
      <c r="C123" s="254"/>
      <c r="D123" s="254"/>
      <c r="E123" s="254"/>
      <c r="F123" s="356"/>
      <c r="G123" s="253"/>
      <c r="H123" s="325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2:35">
      <c r="B124" s="253"/>
      <c r="C124" s="254"/>
      <c r="D124" s="254"/>
      <c r="E124" s="254"/>
      <c r="F124" s="356"/>
      <c r="G124" s="253"/>
      <c r="H124" s="325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2:35">
      <c r="B125" s="253"/>
      <c r="C125" s="254"/>
      <c r="D125" s="254"/>
      <c r="E125" s="254"/>
      <c r="F125" s="356"/>
      <c r="G125" s="253"/>
      <c r="H125" s="325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2:35">
      <c r="B126" s="253"/>
      <c r="C126" s="254"/>
      <c r="D126" s="254"/>
      <c r="E126" s="254"/>
      <c r="F126" s="356"/>
      <c r="G126" s="253"/>
      <c r="H126" s="325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2:35">
      <c r="B127" s="253"/>
      <c r="C127" s="254"/>
      <c r="D127" s="254"/>
      <c r="E127" s="254"/>
      <c r="F127" s="356"/>
      <c r="G127" s="253"/>
      <c r="H127" s="325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2:35">
      <c r="B128" s="253"/>
      <c r="C128" s="254"/>
      <c r="D128" s="254"/>
      <c r="E128" s="254"/>
      <c r="F128" s="356"/>
      <c r="G128" s="253"/>
      <c r="H128" s="325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2:35">
      <c r="B129" s="253"/>
      <c r="C129" s="254"/>
      <c r="D129" s="254"/>
      <c r="E129" s="254"/>
      <c r="F129" s="356"/>
      <c r="G129" s="253"/>
      <c r="H129" s="325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2:35">
      <c r="B130" s="253"/>
      <c r="C130" s="254"/>
      <c r="D130" s="254"/>
      <c r="E130" s="254"/>
      <c r="F130" s="356"/>
      <c r="G130" s="253"/>
      <c r="H130" s="325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2:35">
      <c r="B131" s="253"/>
      <c r="C131" s="254"/>
      <c r="D131" s="254"/>
      <c r="E131" s="254"/>
      <c r="F131" s="356"/>
      <c r="G131" s="253"/>
      <c r="H131" s="325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2:35">
      <c r="B132" s="253"/>
      <c r="C132" s="254"/>
      <c r="D132" s="254"/>
      <c r="E132" s="254"/>
      <c r="F132" s="356"/>
      <c r="G132" s="253"/>
      <c r="H132" s="325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2:35">
      <c r="B133" s="253"/>
      <c r="C133" s="254"/>
      <c r="D133" s="254"/>
      <c r="E133" s="254"/>
      <c r="F133" s="356"/>
      <c r="G133" s="253"/>
      <c r="H133" s="325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2:35">
      <c r="B134" s="253"/>
      <c r="C134" s="254"/>
      <c r="D134" s="254"/>
      <c r="E134" s="254"/>
      <c r="F134" s="356"/>
      <c r="G134" s="253"/>
      <c r="H134" s="325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2:35">
      <c r="B135" s="253"/>
      <c r="C135" s="254"/>
      <c r="D135" s="254"/>
      <c r="E135" s="254"/>
      <c r="F135" s="356"/>
      <c r="G135" s="253"/>
      <c r="H135" s="325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2:35">
      <c r="B136" s="253"/>
      <c r="C136" s="254"/>
      <c r="D136" s="254"/>
      <c r="E136" s="254"/>
      <c r="F136" s="356"/>
      <c r="G136" s="253"/>
      <c r="H136" s="325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2:35">
      <c r="B137" s="253"/>
      <c r="C137" s="254"/>
      <c r="D137" s="254"/>
      <c r="E137" s="254"/>
      <c r="F137" s="356"/>
      <c r="G137" s="253"/>
      <c r="H137" s="325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2:35">
      <c r="B138" s="253"/>
      <c r="C138" s="254"/>
      <c r="D138" s="254"/>
      <c r="E138" s="254"/>
      <c r="F138" s="356"/>
      <c r="G138" s="253"/>
      <c r="H138" s="325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2:35">
      <c r="B139" s="253"/>
      <c r="C139" s="254"/>
      <c r="D139" s="254"/>
      <c r="E139" s="254"/>
      <c r="F139" s="356"/>
      <c r="G139" s="253"/>
      <c r="H139" s="325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2:35">
      <c r="B140" s="253"/>
      <c r="C140" s="254"/>
      <c r="D140" s="254"/>
      <c r="E140" s="254"/>
      <c r="F140" s="356"/>
      <c r="G140" s="253"/>
      <c r="H140" s="325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2:35">
      <c r="B141" s="253"/>
      <c r="C141" s="254"/>
      <c r="D141" s="254"/>
      <c r="E141" s="254"/>
      <c r="F141" s="356"/>
      <c r="G141" s="253"/>
      <c r="H141" s="325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2:35">
      <c r="B142" s="253"/>
      <c r="C142" s="254"/>
      <c r="D142" s="254"/>
      <c r="E142" s="254"/>
      <c r="F142" s="356"/>
      <c r="G142" s="253"/>
      <c r="H142" s="325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2:35">
      <c r="B143" s="253"/>
      <c r="C143" s="254"/>
      <c r="D143" s="254"/>
      <c r="E143" s="254"/>
      <c r="F143" s="356"/>
      <c r="G143" s="253"/>
      <c r="H143" s="325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2:35">
      <c r="B144" s="253"/>
      <c r="C144" s="254"/>
      <c r="D144" s="254"/>
      <c r="E144" s="254"/>
      <c r="F144" s="356"/>
      <c r="G144" s="253"/>
      <c r="H144" s="325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6"/>
      <c r="G145" s="253"/>
      <c r="H145" s="325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6"/>
      <c r="G146" s="253"/>
      <c r="H146" s="325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6"/>
      <c r="G147" s="253"/>
      <c r="H147" s="325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6"/>
      <c r="G148" s="253"/>
      <c r="H148" s="325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6"/>
      <c r="G149" s="253"/>
      <c r="H149" s="325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6"/>
      <c r="G150" s="253"/>
      <c r="H150" s="325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6"/>
      <c r="G151" s="253"/>
      <c r="H151" s="325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6"/>
      <c r="G152" s="253"/>
      <c r="H152" s="325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6"/>
      <c r="G153" s="253"/>
      <c r="H153" s="325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6"/>
      <c r="G154" s="253"/>
      <c r="H154" s="325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6"/>
      <c r="G155" s="253"/>
      <c r="H155" s="325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6"/>
      <c r="G156" s="253"/>
      <c r="H156" s="325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6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6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6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6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6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6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6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6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6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6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6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6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6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6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6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6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6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6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6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6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6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6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6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6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6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6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6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6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6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6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6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6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6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6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6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6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6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6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6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6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6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6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6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6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6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6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6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6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6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6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6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6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6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6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6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6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6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6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6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6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6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6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6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6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6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6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6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6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6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6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6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6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6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6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6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6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6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6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6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6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6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6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6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6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6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6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6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6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6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6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6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6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6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6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6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6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6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6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6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6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6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6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6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6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6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6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6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6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6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6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6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6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6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6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6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6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6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6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6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6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6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6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6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6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6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6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6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6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6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6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6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6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6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6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6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6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6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6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6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6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6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6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6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6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6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6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6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6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6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6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6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6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6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6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6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6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6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6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6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6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6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6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6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6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6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6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6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6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6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6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6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6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6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6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6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6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6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6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6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6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6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6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6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6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6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6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6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6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6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6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6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6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6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6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6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6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6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6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6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6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6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6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6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6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6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6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6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12"/>
  <sheetViews>
    <sheetView zoomScale="68" zoomScaleNormal="85" workbookViewId="0">
      <selection activeCell="B390" sqref="B390:D390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866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44287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519" t="s">
        <v>552</v>
      </c>
      <c r="L9" s="60" t="s">
        <v>820</v>
      </c>
      <c r="M9" s="60" t="s">
        <v>819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513" customFormat="1" ht="14.25">
      <c r="A10" s="485">
        <v>1</v>
      </c>
      <c r="B10" s="486">
        <v>44229</v>
      </c>
      <c r="C10" s="487"/>
      <c r="D10" s="446" t="s">
        <v>114</v>
      </c>
      <c r="E10" s="488" t="s">
        <v>557</v>
      </c>
      <c r="F10" s="444">
        <v>2240</v>
      </c>
      <c r="G10" s="489">
        <v>2090</v>
      </c>
      <c r="H10" s="444">
        <v>2370</v>
      </c>
      <c r="I10" s="490" t="s">
        <v>838</v>
      </c>
      <c r="J10" s="445" t="s">
        <v>1048</v>
      </c>
      <c r="K10" s="445">
        <f t="shared" ref="K10" si="0">H10-F10</f>
        <v>130</v>
      </c>
      <c r="L10" s="520">
        <f t="shared" ref="L10" si="1">(F10*-0.8)/100</f>
        <v>-17.920000000000002</v>
      </c>
      <c r="M10" s="442">
        <f t="shared" ref="M10:M19" si="2">(K10+L10)/F10</f>
        <v>5.0035714285714288E-2</v>
      </c>
      <c r="N10" s="445" t="s">
        <v>556</v>
      </c>
      <c r="O10" s="443">
        <v>44278</v>
      </c>
      <c r="P10" s="456"/>
      <c r="Q10" s="4"/>
      <c r="R10" s="457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37" customFormat="1" ht="14.25">
      <c r="A11" s="485">
        <v>2</v>
      </c>
      <c r="B11" s="486">
        <v>44236</v>
      </c>
      <c r="C11" s="487"/>
      <c r="D11" s="446" t="s">
        <v>267</v>
      </c>
      <c r="E11" s="488" t="s">
        <v>1055</v>
      </c>
      <c r="F11" s="444">
        <v>2203</v>
      </c>
      <c r="G11" s="489">
        <v>2070</v>
      </c>
      <c r="H11" s="444">
        <v>2320</v>
      </c>
      <c r="I11" s="490" t="s">
        <v>840</v>
      </c>
      <c r="J11" s="445" t="s">
        <v>1079</v>
      </c>
      <c r="K11" s="445">
        <f>H11-F11</f>
        <v>117</v>
      </c>
      <c r="L11" s="520">
        <f t="shared" ref="L11" si="3">(F11*-0.8)/100</f>
        <v>-17.624000000000002</v>
      </c>
      <c r="M11" s="442">
        <f t="shared" si="2"/>
        <v>4.5109396277802999E-2</v>
      </c>
      <c r="N11" s="445" t="s">
        <v>556</v>
      </c>
      <c r="O11" s="443">
        <v>44281</v>
      </c>
      <c r="P11" s="456"/>
      <c r="Q11" s="4"/>
      <c r="R11" s="457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38" s="513" customFormat="1" ht="14.25">
      <c r="A12" s="493">
        <v>3</v>
      </c>
      <c r="B12" s="494">
        <v>44253</v>
      </c>
      <c r="C12" s="495"/>
      <c r="D12" s="521" t="s">
        <v>125</v>
      </c>
      <c r="E12" s="497" t="s">
        <v>1055</v>
      </c>
      <c r="F12" s="499">
        <v>95.5</v>
      </c>
      <c r="G12" s="499">
        <v>88.5</v>
      </c>
      <c r="H12" s="499">
        <v>100</v>
      </c>
      <c r="I12" s="500" t="s">
        <v>1054</v>
      </c>
      <c r="J12" s="522" t="s">
        <v>886</v>
      </c>
      <c r="K12" s="522">
        <f t="shared" ref="K12" si="4">H12-F12</f>
        <v>4.5</v>
      </c>
      <c r="L12" s="523">
        <f t="shared" ref="L12" si="5">(F12*-0.8)/100</f>
        <v>-0.76400000000000001</v>
      </c>
      <c r="M12" s="503">
        <f t="shared" si="2"/>
        <v>3.912041884816754E-2</v>
      </c>
      <c r="N12" s="522" t="s">
        <v>556</v>
      </c>
      <c r="O12" s="505">
        <v>44257</v>
      </c>
      <c r="P12" s="456"/>
      <c r="Q12" s="4"/>
      <c r="R12" s="457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513" customFormat="1" ht="14.25">
      <c r="A13" s="485">
        <v>4</v>
      </c>
      <c r="B13" s="486">
        <v>44253</v>
      </c>
      <c r="C13" s="487"/>
      <c r="D13" s="446" t="s">
        <v>744</v>
      </c>
      <c r="E13" s="488" t="s">
        <v>557</v>
      </c>
      <c r="F13" s="444">
        <v>4110</v>
      </c>
      <c r="G13" s="489">
        <v>3800</v>
      </c>
      <c r="H13" s="444">
        <v>4415</v>
      </c>
      <c r="I13" s="490" t="s">
        <v>851</v>
      </c>
      <c r="J13" s="445" t="s">
        <v>865</v>
      </c>
      <c r="K13" s="445">
        <f t="shared" ref="K13:K15" si="6">H13-F13</f>
        <v>305</v>
      </c>
      <c r="L13" s="520">
        <f t="shared" ref="L13" si="7">(F13*-0.8)/100</f>
        <v>-32.880000000000003</v>
      </c>
      <c r="M13" s="442">
        <f t="shared" si="2"/>
        <v>6.6209245742092457E-2</v>
      </c>
      <c r="N13" s="445" t="s">
        <v>556</v>
      </c>
      <c r="O13" s="443">
        <v>44256</v>
      </c>
      <c r="P13" s="456"/>
      <c r="Q13" s="4"/>
      <c r="R13" s="457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513" customFormat="1" ht="14.25">
      <c r="A14" s="485">
        <v>5</v>
      </c>
      <c r="B14" s="486">
        <v>44259</v>
      </c>
      <c r="C14" s="487"/>
      <c r="D14" s="446" t="s">
        <v>783</v>
      </c>
      <c r="E14" s="488" t="s">
        <v>557</v>
      </c>
      <c r="F14" s="444">
        <v>230.5</v>
      </c>
      <c r="G14" s="489">
        <v>218</v>
      </c>
      <c r="H14" s="444">
        <v>255</v>
      </c>
      <c r="I14" s="490" t="s">
        <v>890</v>
      </c>
      <c r="J14" s="445" t="s">
        <v>898</v>
      </c>
      <c r="K14" s="445">
        <f t="shared" si="6"/>
        <v>24.5</v>
      </c>
      <c r="L14" s="520">
        <f>(F14*-0.8)/100</f>
        <v>-1.8440000000000001</v>
      </c>
      <c r="M14" s="442">
        <f t="shared" si="2"/>
        <v>9.8290672451193051E-2</v>
      </c>
      <c r="N14" s="445" t="s">
        <v>556</v>
      </c>
      <c r="O14" s="443">
        <v>44260</v>
      </c>
      <c r="P14" s="456"/>
      <c r="Q14" s="4"/>
      <c r="R14" s="457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513" customFormat="1" ht="14.25">
      <c r="A15" s="485">
        <v>6</v>
      </c>
      <c r="B15" s="486">
        <v>44259</v>
      </c>
      <c r="C15" s="487"/>
      <c r="D15" s="446" t="s">
        <v>242</v>
      </c>
      <c r="E15" s="488" t="s">
        <v>557</v>
      </c>
      <c r="F15" s="444">
        <v>492.5</v>
      </c>
      <c r="G15" s="489">
        <v>460</v>
      </c>
      <c r="H15" s="444">
        <v>525</v>
      </c>
      <c r="I15" s="490">
        <v>550</v>
      </c>
      <c r="J15" s="445" t="s">
        <v>1139</v>
      </c>
      <c r="K15" s="445">
        <f t="shared" si="6"/>
        <v>32.5</v>
      </c>
      <c r="L15" s="520">
        <f t="shared" ref="L15" si="8">(F15*-0.8)/100</f>
        <v>-3.94</v>
      </c>
      <c r="M15" s="442">
        <f t="shared" si="2"/>
        <v>5.7989847715736037E-2</v>
      </c>
      <c r="N15" s="445" t="s">
        <v>556</v>
      </c>
      <c r="O15" s="443">
        <v>44286</v>
      </c>
      <c r="P15" s="456"/>
      <c r="Q15" s="4"/>
      <c r="R15" s="457" t="s">
        <v>792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513" customFormat="1" ht="14.25">
      <c r="A16" s="569">
        <v>7</v>
      </c>
      <c r="B16" s="570">
        <v>44264</v>
      </c>
      <c r="C16" s="571"/>
      <c r="D16" s="461" t="s">
        <v>298</v>
      </c>
      <c r="E16" s="572" t="s">
        <v>557</v>
      </c>
      <c r="F16" s="573">
        <v>142</v>
      </c>
      <c r="G16" s="573">
        <v>134.5</v>
      </c>
      <c r="H16" s="462">
        <v>134.5</v>
      </c>
      <c r="I16" s="574" t="s">
        <v>925</v>
      </c>
      <c r="J16" s="463" t="s">
        <v>904</v>
      </c>
      <c r="K16" s="463">
        <f t="shared" ref="K16" si="9">H16-F16</f>
        <v>-7.5</v>
      </c>
      <c r="L16" s="524">
        <f t="shared" ref="L16" si="10">(F16*-0.8)/100</f>
        <v>-1.1360000000000001</v>
      </c>
      <c r="M16" s="483">
        <f t="shared" si="2"/>
        <v>-6.0816901408450696E-2</v>
      </c>
      <c r="N16" s="463" t="s">
        <v>620</v>
      </c>
      <c r="O16" s="484">
        <v>44280</v>
      </c>
      <c r="P16" s="456"/>
      <c r="Q16" s="4"/>
      <c r="R16" s="457" t="s">
        <v>559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513" customFormat="1" ht="14.25">
      <c r="A17" s="493">
        <v>8</v>
      </c>
      <c r="B17" s="494">
        <v>44273</v>
      </c>
      <c r="C17" s="495"/>
      <c r="D17" s="521" t="s">
        <v>772</v>
      </c>
      <c r="E17" s="497" t="s">
        <v>557</v>
      </c>
      <c r="F17" s="499">
        <v>1785</v>
      </c>
      <c r="G17" s="499">
        <v>1670</v>
      </c>
      <c r="H17" s="499">
        <v>1872.5</v>
      </c>
      <c r="I17" s="500">
        <v>2000</v>
      </c>
      <c r="J17" s="522" t="s">
        <v>1014</v>
      </c>
      <c r="K17" s="522">
        <f t="shared" ref="K17" si="11">H17-F17</f>
        <v>87.5</v>
      </c>
      <c r="L17" s="523">
        <f t="shared" ref="L17" si="12">(F17*-0.8)/100</f>
        <v>-14.28</v>
      </c>
      <c r="M17" s="503">
        <f t="shared" si="2"/>
        <v>4.1019607843137254E-2</v>
      </c>
      <c r="N17" s="522" t="s">
        <v>556</v>
      </c>
      <c r="O17" s="505">
        <v>44274</v>
      </c>
      <c r="P17" s="456"/>
      <c r="Q17" s="4"/>
      <c r="R17" s="457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513" customFormat="1" ht="14.25">
      <c r="A18" s="485">
        <v>9</v>
      </c>
      <c r="B18" s="486">
        <v>44274</v>
      </c>
      <c r="C18" s="487"/>
      <c r="D18" s="446" t="s">
        <v>490</v>
      </c>
      <c r="E18" s="488" t="s">
        <v>557</v>
      </c>
      <c r="F18" s="444">
        <v>510</v>
      </c>
      <c r="G18" s="489">
        <v>477</v>
      </c>
      <c r="H18" s="444">
        <v>546</v>
      </c>
      <c r="I18" s="490" t="s">
        <v>1008</v>
      </c>
      <c r="J18" s="445" t="s">
        <v>1036</v>
      </c>
      <c r="K18" s="445">
        <f t="shared" ref="K18" si="13">H18-F18</f>
        <v>36</v>
      </c>
      <c r="L18" s="520">
        <f t="shared" ref="L18" si="14">(F18*-0.8)/100</f>
        <v>-4.08</v>
      </c>
      <c r="M18" s="442">
        <f t="shared" si="2"/>
        <v>6.2588235294117653E-2</v>
      </c>
      <c r="N18" s="445" t="s">
        <v>556</v>
      </c>
      <c r="O18" s="443">
        <v>44278</v>
      </c>
      <c r="P18" s="456"/>
      <c r="Q18" s="4"/>
      <c r="R18" s="457" t="s">
        <v>559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513" customFormat="1" ht="14.25">
      <c r="A19" s="485">
        <v>10</v>
      </c>
      <c r="B19" s="486">
        <v>44274</v>
      </c>
      <c r="C19" s="487"/>
      <c r="D19" s="446" t="s">
        <v>103</v>
      </c>
      <c r="E19" s="488" t="s">
        <v>557</v>
      </c>
      <c r="F19" s="444">
        <v>655</v>
      </c>
      <c r="G19" s="489">
        <v>615</v>
      </c>
      <c r="H19" s="444">
        <v>699</v>
      </c>
      <c r="I19" s="490" t="s">
        <v>1009</v>
      </c>
      <c r="J19" s="445" t="s">
        <v>1035</v>
      </c>
      <c r="K19" s="445">
        <f t="shared" ref="K19" si="15">H19-F19</f>
        <v>44</v>
      </c>
      <c r="L19" s="520">
        <f t="shared" ref="L19" si="16">(F19*-0.8)/100</f>
        <v>-5.24</v>
      </c>
      <c r="M19" s="442">
        <f t="shared" si="2"/>
        <v>5.9175572519083966E-2</v>
      </c>
      <c r="N19" s="445" t="s">
        <v>556</v>
      </c>
      <c r="O19" s="443">
        <v>44278</v>
      </c>
      <c r="P19" s="456"/>
      <c r="Q19" s="4"/>
      <c r="R19" s="457" t="s">
        <v>792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513" customFormat="1" ht="14.25">
      <c r="A20" s="358">
        <v>11</v>
      </c>
      <c r="B20" s="418">
        <v>44274</v>
      </c>
      <c r="C20" s="374"/>
      <c r="D20" s="412" t="s">
        <v>248</v>
      </c>
      <c r="E20" s="378" t="s">
        <v>557</v>
      </c>
      <c r="F20" s="387" t="s">
        <v>1010</v>
      </c>
      <c r="G20" s="383">
        <v>2650</v>
      </c>
      <c r="H20" s="378"/>
      <c r="I20" s="375" t="s">
        <v>1011</v>
      </c>
      <c r="J20" s="380" t="s">
        <v>558</v>
      </c>
      <c r="K20" s="380"/>
      <c r="L20" s="388"/>
      <c r="M20" s="351"/>
      <c r="N20" s="361"/>
      <c r="O20" s="357"/>
      <c r="P20" s="456"/>
      <c r="Q20" s="4"/>
      <c r="R20" s="457" t="s">
        <v>792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s="513" customFormat="1" ht="14.25">
      <c r="A21" s="358">
        <v>12</v>
      </c>
      <c r="B21" s="418">
        <v>44274</v>
      </c>
      <c r="C21" s="374"/>
      <c r="D21" s="412" t="s">
        <v>172</v>
      </c>
      <c r="E21" s="378" t="s">
        <v>557</v>
      </c>
      <c r="F21" s="387" t="s">
        <v>1012</v>
      </c>
      <c r="G21" s="383">
        <v>4950</v>
      </c>
      <c r="H21" s="378"/>
      <c r="I21" s="375" t="s">
        <v>1013</v>
      </c>
      <c r="J21" s="380" t="s">
        <v>558</v>
      </c>
      <c r="K21" s="380"/>
      <c r="L21" s="388"/>
      <c r="M21" s="351"/>
      <c r="N21" s="361"/>
      <c r="O21" s="357"/>
      <c r="P21" s="456"/>
      <c r="Q21" s="4"/>
      <c r="R21" s="457" t="s">
        <v>792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s="513" customFormat="1" ht="14.25">
      <c r="A22" s="569">
        <v>13</v>
      </c>
      <c r="B22" s="570">
        <v>44277</v>
      </c>
      <c r="C22" s="571"/>
      <c r="D22" s="461" t="s">
        <v>1016</v>
      </c>
      <c r="E22" s="572" t="s">
        <v>557</v>
      </c>
      <c r="F22" s="573">
        <v>2320</v>
      </c>
      <c r="G22" s="573">
        <v>2170</v>
      </c>
      <c r="H22" s="462">
        <v>2170</v>
      </c>
      <c r="I22" s="574" t="s">
        <v>1017</v>
      </c>
      <c r="J22" s="463" t="s">
        <v>1069</v>
      </c>
      <c r="K22" s="463">
        <f t="shared" ref="K22" si="17">H22-F22</f>
        <v>-150</v>
      </c>
      <c r="L22" s="524">
        <f t="shared" ref="L22" si="18">(F22*-0.8)/100</f>
        <v>-18.559999999999999</v>
      </c>
      <c r="M22" s="483">
        <f>(K22+L22)/F22</f>
        <v>-7.2655172413793101E-2</v>
      </c>
      <c r="N22" s="463" t="s">
        <v>620</v>
      </c>
      <c r="O22" s="484">
        <v>44280</v>
      </c>
      <c r="P22" s="456"/>
      <c r="Q22" s="4"/>
      <c r="R22" s="457" t="s">
        <v>559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1:38" s="513" customFormat="1" ht="14.25">
      <c r="A23" s="358">
        <v>14</v>
      </c>
      <c r="B23" s="373">
        <v>44277</v>
      </c>
      <c r="C23" s="374"/>
      <c r="D23" s="412" t="s">
        <v>1024</v>
      </c>
      <c r="E23" s="378" t="s">
        <v>557</v>
      </c>
      <c r="F23" s="383" t="s">
        <v>1034</v>
      </c>
      <c r="G23" s="383">
        <v>1940</v>
      </c>
      <c r="H23" s="378"/>
      <c r="I23" s="375" t="s">
        <v>1025</v>
      </c>
      <c r="J23" s="380" t="s">
        <v>558</v>
      </c>
      <c r="K23" s="380"/>
      <c r="L23" s="388"/>
      <c r="M23" s="351"/>
      <c r="N23" s="361"/>
      <c r="O23" s="357"/>
      <c r="P23" s="456"/>
      <c r="Q23" s="4"/>
      <c r="R23" s="457" t="s">
        <v>559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 s="513" customFormat="1" ht="14.25">
      <c r="A24" s="358">
        <v>15</v>
      </c>
      <c r="B24" s="373">
        <v>44277</v>
      </c>
      <c r="C24" s="374"/>
      <c r="D24" s="412" t="s">
        <v>1026</v>
      </c>
      <c r="E24" s="378" t="s">
        <v>557</v>
      </c>
      <c r="F24" s="383" t="s">
        <v>1027</v>
      </c>
      <c r="G24" s="383">
        <v>478</v>
      </c>
      <c r="H24" s="378"/>
      <c r="I24" s="375" t="s">
        <v>1028</v>
      </c>
      <c r="J24" s="380" t="s">
        <v>558</v>
      </c>
      <c r="K24" s="380"/>
      <c r="L24" s="388"/>
      <c r="M24" s="351"/>
      <c r="N24" s="361"/>
      <c r="O24" s="357"/>
      <c r="P24" s="456"/>
      <c r="Q24" s="4"/>
      <c r="R24" s="457" t="s">
        <v>559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 s="513" customFormat="1" ht="14.25">
      <c r="A25" s="358">
        <v>16</v>
      </c>
      <c r="B25" s="373">
        <v>44281</v>
      </c>
      <c r="C25" s="374"/>
      <c r="D25" s="412" t="s">
        <v>160</v>
      </c>
      <c r="E25" s="378" t="s">
        <v>557</v>
      </c>
      <c r="F25" s="387" t="s">
        <v>1077</v>
      </c>
      <c r="G25" s="383">
        <v>1675</v>
      </c>
      <c r="H25" s="378"/>
      <c r="I25" s="375" t="s">
        <v>1078</v>
      </c>
      <c r="J25" s="380" t="s">
        <v>558</v>
      </c>
      <c r="K25" s="380"/>
      <c r="L25" s="388"/>
      <c r="M25" s="351"/>
      <c r="N25" s="361"/>
      <c r="O25" s="357"/>
      <c r="P25" s="456"/>
      <c r="Q25" s="4"/>
      <c r="R25" s="457" t="s">
        <v>792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37"/>
      <c r="AD25" s="37"/>
      <c r="AE25" s="37"/>
      <c r="AF25" s="37"/>
      <c r="AG25" s="37"/>
      <c r="AH25" s="37"/>
      <c r="AI25" s="37"/>
      <c r="AJ25" s="37"/>
      <c r="AK25" s="37"/>
      <c r="AL25" s="37"/>
    </row>
    <row r="26" spans="1:38" s="513" customFormat="1" ht="14.25">
      <c r="A26" s="358">
        <v>17</v>
      </c>
      <c r="B26" s="373">
        <v>44285</v>
      </c>
      <c r="C26" s="374"/>
      <c r="D26" s="412" t="s">
        <v>490</v>
      </c>
      <c r="E26" s="378" t="s">
        <v>557</v>
      </c>
      <c r="F26" s="387" t="s">
        <v>1098</v>
      </c>
      <c r="G26" s="383">
        <v>477</v>
      </c>
      <c r="H26" s="378"/>
      <c r="I26" s="375" t="s">
        <v>1099</v>
      </c>
      <c r="J26" s="380" t="s">
        <v>558</v>
      </c>
      <c r="K26" s="380"/>
      <c r="L26" s="388"/>
      <c r="M26" s="351"/>
      <c r="N26" s="361"/>
      <c r="O26" s="357"/>
      <c r="P26" s="456"/>
      <c r="Q26" s="4"/>
      <c r="R26" s="457" t="s">
        <v>559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spans="1:38" s="513" customFormat="1" ht="14.25">
      <c r="A27" s="358"/>
      <c r="B27" s="373"/>
      <c r="C27" s="374"/>
      <c r="D27" s="412"/>
      <c r="E27" s="378"/>
      <c r="F27" s="383"/>
      <c r="G27" s="383"/>
      <c r="H27" s="378"/>
      <c r="I27" s="375"/>
      <c r="J27" s="380"/>
      <c r="K27" s="380"/>
      <c r="L27" s="388"/>
      <c r="M27" s="351"/>
      <c r="N27" s="361"/>
      <c r="O27" s="357"/>
      <c r="P27" s="456"/>
      <c r="Q27" s="4"/>
      <c r="R27" s="457"/>
      <c r="S27" s="4"/>
      <c r="T27" s="4"/>
      <c r="U27" s="4"/>
      <c r="V27" s="4"/>
      <c r="W27" s="4"/>
      <c r="X27" s="4"/>
      <c r="Y27" s="4"/>
      <c r="Z27" s="4"/>
      <c r="AA27" s="4"/>
      <c r="AB27" s="4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s="513" customFormat="1" ht="14.25">
      <c r="A28" s="358"/>
      <c r="B28" s="373"/>
      <c r="C28" s="374"/>
      <c r="D28" s="412"/>
      <c r="E28" s="378"/>
      <c r="F28" s="383"/>
      <c r="G28" s="383"/>
      <c r="H28" s="378"/>
      <c r="I28" s="375"/>
      <c r="J28" s="380"/>
      <c r="K28" s="380"/>
      <c r="L28" s="388"/>
      <c r="M28" s="351"/>
      <c r="N28" s="361"/>
      <c r="O28" s="357"/>
      <c r="P28" s="456"/>
      <c r="Q28" s="4"/>
      <c r="R28" s="457"/>
      <c r="S28" s="4"/>
      <c r="T28" s="4"/>
      <c r="U28" s="4"/>
      <c r="V28" s="4"/>
      <c r="W28" s="4"/>
      <c r="X28" s="4"/>
      <c r="Y28" s="4"/>
      <c r="Z28" s="4"/>
      <c r="AA28" s="4"/>
      <c r="AB28" s="4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 s="513" customFormat="1" ht="14.25">
      <c r="A29" s="358"/>
      <c r="B29" s="373"/>
      <c r="C29" s="374"/>
      <c r="D29" s="412"/>
      <c r="E29" s="378"/>
      <c r="F29" s="383"/>
      <c r="G29" s="383"/>
      <c r="H29" s="378"/>
      <c r="I29" s="375"/>
      <c r="J29" s="380"/>
      <c r="K29" s="380"/>
      <c r="L29" s="388"/>
      <c r="M29" s="351"/>
      <c r="N29" s="361"/>
      <c r="O29" s="357"/>
      <c r="P29" s="456"/>
      <c r="Q29" s="4"/>
      <c r="R29" s="457"/>
      <c r="S29" s="4"/>
      <c r="T29" s="4"/>
      <c r="U29" s="4"/>
      <c r="V29" s="4"/>
      <c r="W29" s="4"/>
      <c r="X29" s="4"/>
      <c r="Y29" s="4"/>
      <c r="Z29" s="4"/>
      <c r="AA29" s="4"/>
      <c r="AB29" s="4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s="2" customFormat="1" ht="14.25">
      <c r="A30" s="358"/>
      <c r="B30" s="373"/>
      <c r="C30" s="374"/>
      <c r="D30" s="385"/>
      <c r="E30" s="378"/>
      <c r="F30" s="378"/>
      <c r="G30" s="383"/>
      <c r="H30" s="378"/>
      <c r="I30" s="375"/>
      <c r="J30" s="380"/>
      <c r="K30" s="380"/>
      <c r="L30" s="388"/>
      <c r="M30" s="351"/>
      <c r="N30" s="361"/>
      <c r="O30" s="357"/>
      <c r="P30" s="456"/>
      <c r="Q30" s="4"/>
      <c r="R30" s="457"/>
      <c r="S30" s="4"/>
      <c r="T30" s="4"/>
      <c r="U30" s="4"/>
      <c r="V30" s="4"/>
      <c r="W30" s="4"/>
      <c r="X30" s="4"/>
      <c r="Y30" s="4"/>
      <c r="Z30" s="4"/>
      <c r="AA30" s="4"/>
      <c r="AB30" s="4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s="2" customFormat="1" ht="14.25">
      <c r="A31" s="433"/>
      <c r="B31" s="434"/>
      <c r="C31" s="435"/>
      <c r="D31" s="436"/>
      <c r="E31" s="437"/>
      <c r="F31" s="437"/>
      <c r="G31" s="400"/>
      <c r="H31" s="437"/>
      <c r="I31" s="438"/>
      <c r="J31" s="401"/>
      <c r="K31" s="401"/>
      <c r="L31" s="439"/>
      <c r="M31" s="76"/>
      <c r="N31" s="440"/>
      <c r="O31" s="441"/>
      <c r="P31" s="381"/>
      <c r="Q31" s="61"/>
      <c r="R31" s="321"/>
      <c r="S31" s="61"/>
      <c r="T31" s="61"/>
      <c r="U31" s="61"/>
      <c r="V31" s="61"/>
      <c r="W31" s="61"/>
      <c r="X31" s="61"/>
      <c r="Y31" s="61"/>
      <c r="Z31" s="61"/>
      <c r="AA31" s="61"/>
      <c r="AB31" s="61"/>
    </row>
    <row r="32" spans="1:38" s="2" customFormat="1" ht="14.25">
      <c r="A32" s="433"/>
      <c r="B32" s="434"/>
      <c r="C32" s="435"/>
      <c r="D32" s="436"/>
      <c r="E32" s="437"/>
      <c r="F32" s="437"/>
      <c r="G32" s="400"/>
      <c r="H32" s="437"/>
      <c r="I32" s="438"/>
      <c r="J32" s="401"/>
      <c r="K32" s="401"/>
      <c r="L32" s="439"/>
      <c r="M32" s="76"/>
      <c r="N32" s="440"/>
      <c r="O32" s="441"/>
      <c r="P32" s="381"/>
      <c r="Q32" s="61"/>
      <c r="R32" s="321"/>
      <c r="S32" s="61"/>
      <c r="T32" s="61"/>
      <c r="U32" s="61"/>
      <c r="V32" s="61"/>
      <c r="W32" s="61"/>
      <c r="X32" s="61"/>
      <c r="Y32" s="61"/>
      <c r="Z32" s="61"/>
      <c r="AA32" s="61"/>
      <c r="AB32" s="61"/>
    </row>
    <row r="33" spans="1:38" s="2" customFormat="1" ht="12" customHeight="1">
      <c r="A33" s="20" t="s">
        <v>560</v>
      </c>
      <c r="B33" s="21"/>
      <c r="C33" s="22"/>
      <c r="D33" s="23"/>
      <c r="E33" s="24"/>
      <c r="F33" s="25"/>
      <c r="G33" s="25"/>
      <c r="H33" s="25"/>
      <c r="I33" s="25"/>
      <c r="J33" s="62"/>
      <c r="K33" s="25"/>
      <c r="L33" s="389"/>
      <c r="M33" s="35"/>
      <c r="N33" s="62"/>
      <c r="O33" s="63"/>
      <c r="P33" s="5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5"/>
      <c r="AD33" s="5"/>
      <c r="AE33" s="5"/>
      <c r="AF33" s="5"/>
      <c r="AG33" s="5"/>
      <c r="AH33" s="5"/>
      <c r="AI33" s="5"/>
      <c r="AJ33" s="5"/>
      <c r="AK33" s="5"/>
      <c r="AL33" s="5"/>
    </row>
    <row r="34" spans="1:38" s="2" customFormat="1" ht="12" customHeight="1">
      <c r="A34" s="26" t="s">
        <v>561</v>
      </c>
      <c r="B34" s="20"/>
      <c r="C34" s="20"/>
      <c r="D34" s="20"/>
      <c r="F34" s="27" t="s">
        <v>562</v>
      </c>
      <c r="G34" s="14"/>
      <c r="H34" s="28"/>
      <c r="I34" s="33"/>
      <c r="J34" s="64"/>
      <c r="K34" s="65"/>
      <c r="L34" s="390"/>
      <c r="M34" s="66"/>
      <c r="N34" s="13"/>
      <c r="O34" s="67"/>
      <c r="P34" s="5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5"/>
      <c r="AD34" s="5"/>
      <c r="AE34" s="5"/>
      <c r="AF34" s="5"/>
      <c r="AG34" s="5"/>
      <c r="AH34" s="5"/>
      <c r="AI34" s="5"/>
      <c r="AJ34" s="5"/>
      <c r="AK34" s="5"/>
      <c r="AL34" s="5"/>
    </row>
    <row r="35" spans="1:38" s="2" customFormat="1" ht="12" customHeight="1">
      <c r="A35" s="20" t="s">
        <v>563</v>
      </c>
      <c r="B35" s="20"/>
      <c r="C35" s="20"/>
      <c r="D35" s="20"/>
      <c r="E35" s="29"/>
      <c r="F35" s="27" t="s">
        <v>564</v>
      </c>
      <c r="G35" s="14"/>
      <c r="H35" s="28"/>
      <c r="I35" s="33"/>
      <c r="J35" s="64"/>
      <c r="K35" s="65"/>
      <c r="L35" s="390"/>
      <c r="M35" s="66"/>
      <c r="N35" s="13"/>
      <c r="O35" s="67"/>
      <c r="P35" s="5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5"/>
      <c r="AD35" s="5"/>
      <c r="AE35" s="5"/>
      <c r="AF35" s="5"/>
      <c r="AG35" s="5"/>
      <c r="AH35" s="5"/>
      <c r="AI35" s="5"/>
      <c r="AJ35" s="5"/>
      <c r="AK35" s="5"/>
      <c r="AL35" s="5"/>
    </row>
    <row r="36" spans="1:38" s="2" customFormat="1" ht="12" customHeight="1">
      <c r="A36" s="20"/>
      <c r="B36" s="20"/>
      <c r="C36" s="20"/>
      <c r="D36" s="20"/>
      <c r="E36" s="29"/>
      <c r="F36" s="14"/>
      <c r="G36" s="14"/>
      <c r="H36" s="28"/>
      <c r="I36" s="33"/>
      <c r="J36" s="68"/>
      <c r="K36" s="65"/>
      <c r="L36" s="390"/>
      <c r="M36" s="14"/>
      <c r="N36" s="69"/>
      <c r="O36" s="54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</row>
    <row r="37" spans="1:38" ht="15">
      <c r="A37" s="8"/>
      <c r="B37" s="30" t="s">
        <v>565</v>
      </c>
      <c r="C37" s="30"/>
      <c r="D37" s="30"/>
      <c r="E37" s="30"/>
      <c r="F37" s="31"/>
      <c r="G37" s="29"/>
      <c r="H37" s="29"/>
      <c r="I37" s="70"/>
      <c r="J37" s="71"/>
      <c r="K37" s="72"/>
      <c r="L37" s="391"/>
      <c r="M37" s="9"/>
      <c r="N37" s="8"/>
      <c r="O37" s="50"/>
      <c r="P37" s="4"/>
      <c r="R37" s="79"/>
      <c r="S37" s="13"/>
      <c r="T37" s="13"/>
      <c r="U37" s="13"/>
      <c r="V37" s="13"/>
      <c r="W37" s="13"/>
      <c r="X37" s="13"/>
      <c r="Y37" s="13"/>
      <c r="Z37" s="13"/>
    </row>
    <row r="38" spans="1:38" s="3" customFormat="1" ht="38.25">
      <c r="A38" s="17" t="s">
        <v>16</v>
      </c>
      <c r="B38" s="18" t="s">
        <v>534</v>
      </c>
      <c r="C38" s="18"/>
      <c r="D38" s="19" t="s">
        <v>545</v>
      </c>
      <c r="E38" s="18" t="s">
        <v>546</v>
      </c>
      <c r="F38" s="18" t="s">
        <v>547</v>
      </c>
      <c r="G38" s="18" t="s">
        <v>566</v>
      </c>
      <c r="H38" s="18" t="s">
        <v>549</v>
      </c>
      <c r="I38" s="18" t="s">
        <v>550</v>
      </c>
      <c r="J38" s="18" t="s">
        <v>551</v>
      </c>
      <c r="K38" s="59" t="s">
        <v>567</v>
      </c>
      <c r="L38" s="392" t="s">
        <v>820</v>
      </c>
      <c r="M38" s="60" t="s">
        <v>819</v>
      </c>
      <c r="N38" s="18" t="s">
        <v>554</v>
      </c>
      <c r="O38" s="75" t="s">
        <v>555</v>
      </c>
      <c r="P38" s="4"/>
      <c r="Q38" s="37"/>
      <c r="R38" s="35"/>
      <c r="S38" s="35"/>
      <c r="T38" s="35"/>
    </row>
    <row r="39" spans="1:38" s="369" customFormat="1" ht="15" customHeight="1">
      <c r="A39" s="474">
        <v>1</v>
      </c>
      <c r="B39" s="470">
        <v>44252</v>
      </c>
      <c r="C39" s="475"/>
      <c r="D39" s="476" t="s">
        <v>75</v>
      </c>
      <c r="E39" s="444" t="s">
        <v>557</v>
      </c>
      <c r="F39" s="444">
        <v>440</v>
      </c>
      <c r="G39" s="477">
        <v>427</v>
      </c>
      <c r="H39" s="477">
        <v>452</v>
      </c>
      <c r="I39" s="444">
        <v>465</v>
      </c>
      <c r="J39" s="445" t="s">
        <v>897</v>
      </c>
      <c r="K39" s="516">
        <f t="shared" ref="K39" si="19">H39-F39</f>
        <v>12</v>
      </c>
      <c r="L39" s="471">
        <f t="shared" ref="L39" si="20">(F39*-0.7)/100</f>
        <v>-3.08</v>
      </c>
      <c r="M39" s="442">
        <f t="shared" ref="M39" si="21">(K39+L39)/F39</f>
        <v>2.0272727272727272E-2</v>
      </c>
      <c r="N39" s="445" t="s">
        <v>556</v>
      </c>
      <c r="O39" s="443">
        <v>44259</v>
      </c>
      <c r="P39" s="4"/>
      <c r="Q39" s="4"/>
      <c r="R39" s="324" t="s">
        <v>792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38" s="369" customFormat="1" ht="15" customHeight="1">
      <c r="A40" s="474">
        <v>2</v>
      </c>
      <c r="B40" s="470">
        <v>44253</v>
      </c>
      <c r="C40" s="475"/>
      <c r="D40" s="476" t="s">
        <v>260</v>
      </c>
      <c r="E40" s="444" t="s">
        <v>557</v>
      </c>
      <c r="F40" s="444">
        <v>3630</v>
      </c>
      <c r="G40" s="477">
        <v>3540</v>
      </c>
      <c r="H40" s="477">
        <v>3745</v>
      </c>
      <c r="I40" s="444" t="s">
        <v>849</v>
      </c>
      <c r="J40" s="445" t="s">
        <v>872</v>
      </c>
      <c r="K40" s="516">
        <f t="shared" ref="K40" si="22">H40-F40</f>
        <v>115</v>
      </c>
      <c r="L40" s="471">
        <f t="shared" ref="L40" si="23">(F40*-0.7)/100</f>
        <v>-25.41</v>
      </c>
      <c r="M40" s="442">
        <f t="shared" ref="M40" si="24">(K40+L40)/F40</f>
        <v>2.4680440771349864E-2</v>
      </c>
      <c r="N40" s="445" t="s">
        <v>556</v>
      </c>
      <c r="O40" s="443">
        <v>44257</v>
      </c>
      <c r="P40" s="4"/>
      <c r="Q40" s="4"/>
      <c r="R40" s="324" t="s">
        <v>559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38" s="369" customFormat="1" ht="15" customHeight="1">
      <c r="A41" s="478">
        <v>3</v>
      </c>
      <c r="B41" s="479">
        <v>44253</v>
      </c>
      <c r="C41" s="480"/>
      <c r="D41" s="481" t="s">
        <v>68</v>
      </c>
      <c r="E41" s="462" t="s">
        <v>557</v>
      </c>
      <c r="F41" s="462">
        <v>567</v>
      </c>
      <c r="G41" s="482">
        <v>549</v>
      </c>
      <c r="H41" s="482">
        <v>549</v>
      </c>
      <c r="I41" s="462" t="s">
        <v>848</v>
      </c>
      <c r="J41" s="463" t="s">
        <v>854</v>
      </c>
      <c r="K41" s="518">
        <f t="shared" ref="K41" si="25">H41-F41</f>
        <v>-18</v>
      </c>
      <c r="L41" s="510">
        <f t="shared" ref="L41" si="26">(F41*-0.7)/100</f>
        <v>-3.9689999999999999</v>
      </c>
      <c r="M41" s="483">
        <f t="shared" ref="M41" si="27">(K41+L41)/F41</f>
        <v>-3.874603174603175E-2</v>
      </c>
      <c r="N41" s="463" t="s">
        <v>620</v>
      </c>
      <c r="O41" s="484">
        <v>44256</v>
      </c>
      <c r="P41" s="4"/>
      <c r="Q41" s="4"/>
      <c r="R41" s="324" t="s">
        <v>559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38" s="369" customFormat="1" ht="15" customHeight="1">
      <c r="A42" s="474">
        <v>4</v>
      </c>
      <c r="B42" s="470">
        <v>44228</v>
      </c>
      <c r="C42" s="475"/>
      <c r="D42" s="476" t="s">
        <v>458</v>
      </c>
      <c r="E42" s="444" t="s">
        <v>557</v>
      </c>
      <c r="F42" s="444">
        <v>1640</v>
      </c>
      <c r="G42" s="477">
        <v>1590</v>
      </c>
      <c r="H42" s="477">
        <v>1687</v>
      </c>
      <c r="I42" s="444" t="s">
        <v>856</v>
      </c>
      <c r="J42" s="445" t="s">
        <v>857</v>
      </c>
      <c r="K42" s="516">
        <f t="shared" ref="K42" si="28">H42-F42</f>
        <v>47</v>
      </c>
      <c r="L42" s="471">
        <f>(F42*-0.07)/100</f>
        <v>-1.1480000000000001</v>
      </c>
      <c r="M42" s="442">
        <f t="shared" ref="M42" si="29">(K42+L42)/F42</f>
        <v>2.7958536585365852E-2</v>
      </c>
      <c r="N42" s="445" t="s">
        <v>556</v>
      </c>
      <c r="O42" s="464">
        <v>44256</v>
      </c>
      <c r="P42" s="4"/>
      <c r="Q42" s="4"/>
      <c r="R42" s="324" t="s">
        <v>792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38" s="369" customFormat="1" ht="15" customHeight="1">
      <c r="A43" s="474">
        <v>5</v>
      </c>
      <c r="B43" s="470">
        <v>44228</v>
      </c>
      <c r="C43" s="475"/>
      <c r="D43" s="476" t="s">
        <v>226</v>
      </c>
      <c r="E43" s="444" t="s">
        <v>557</v>
      </c>
      <c r="F43" s="444">
        <v>2722.5</v>
      </c>
      <c r="G43" s="477">
        <v>2640</v>
      </c>
      <c r="H43" s="477">
        <v>2775.5</v>
      </c>
      <c r="I43" s="444">
        <v>2850</v>
      </c>
      <c r="J43" s="445" t="s">
        <v>858</v>
      </c>
      <c r="K43" s="516">
        <f t="shared" ref="K43:K44" si="30">H43-F43</f>
        <v>53</v>
      </c>
      <c r="L43" s="471">
        <f>(F43*-0.07)/100</f>
        <v>-1.9057500000000003</v>
      </c>
      <c r="M43" s="442">
        <f t="shared" ref="M43:M44" si="31">(K43+L43)/F43</f>
        <v>1.8767401285583105E-2</v>
      </c>
      <c r="N43" s="445" t="s">
        <v>556</v>
      </c>
      <c r="O43" s="464">
        <v>44256</v>
      </c>
      <c r="P43" s="4"/>
      <c r="Q43" s="4"/>
      <c r="R43" s="324" t="s">
        <v>792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38" s="369" customFormat="1" ht="15" customHeight="1">
      <c r="A44" s="478">
        <v>6</v>
      </c>
      <c r="B44" s="479">
        <v>44229</v>
      </c>
      <c r="C44" s="480"/>
      <c r="D44" s="481" t="s">
        <v>294</v>
      </c>
      <c r="E44" s="462" t="s">
        <v>557</v>
      </c>
      <c r="F44" s="462">
        <v>928</v>
      </c>
      <c r="G44" s="482">
        <v>900</v>
      </c>
      <c r="H44" s="482">
        <v>900</v>
      </c>
      <c r="I44" s="462">
        <v>980</v>
      </c>
      <c r="J44" s="463" t="s">
        <v>994</v>
      </c>
      <c r="K44" s="555">
        <f t="shared" si="30"/>
        <v>-28</v>
      </c>
      <c r="L44" s="510">
        <f t="shared" ref="L44" si="32">(F44*-0.7)/100</f>
        <v>-6.4959999999999987</v>
      </c>
      <c r="M44" s="483">
        <f t="shared" si="31"/>
        <v>-3.7172413793103445E-2</v>
      </c>
      <c r="N44" s="463" t="s">
        <v>620</v>
      </c>
      <c r="O44" s="484">
        <v>44273</v>
      </c>
      <c r="P44" s="4"/>
      <c r="Q44" s="4"/>
      <c r="R44" s="324" t="s">
        <v>792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38" s="369" customFormat="1" ht="15" customHeight="1">
      <c r="A45" s="474">
        <v>7</v>
      </c>
      <c r="B45" s="470">
        <v>44230</v>
      </c>
      <c r="C45" s="475"/>
      <c r="D45" s="476" t="s">
        <v>333</v>
      </c>
      <c r="E45" s="444" t="s">
        <v>557</v>
      </c>
      <c r="F45" s="444">
        <v>249.5</v>
      </c>
      <c r="G45" s="477">
        <v>242</v>
      </c>
      <c r="H45" s="477">
        <v>255.5</v>
      </c>
      <c r="I45" s="444">
        <v>270</v>
      </c>
      <c r="J45" s="445" t="s">
        <v>881</v>
      </c>
      <c r="K45" s="516">
        <f t="shared" ref="K45" si="33">H45-F45</f>
        <v>6</v>
      </c>
      <c r="L45" s="471">
        <f>(F45*-0.07)/100</f>
        <v>-0.17465000000000003</v>
      </c>
      <c r="M45" s="442">
        <f t="shared" ref="M45" si="34">(K45+L45)/F45</f>
        <v>2.334809619238477E-2</v>
      </c>
      <c r="N45" s="445" t="s">
        <v>556</v>
      </c>
      <c r="O45" s="464">
        <v>44258</v>
      </c>
      <c r="P45" s="4"/>
      <c r="Q45" s="4"/>
      <c r="R45" s="324" t="s">
        <v>792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38" s="369" customFormat="1" ht="15" customHeight="1">
      <c r="A46" s="474">
        <v>8</v>
      </c>
      <c r="B46" s="470">
        <v>44230</v>
      </c>
      <c r="C46" s="475"/>
      <c r="D46" s="476" t="s">
        <v>372</v>
      </c>
      <c r="E46" s="444" t="s">
        <v>557</v>
      </c>
      <c r="F46" s="444">
        <v>539.5</v>
      </c>
      <c r="G46" s="477">
        <v>521</v>
      </c>
      <c r="H46" s="477">
        <v>553.5</v>
      </c>
      <c r="I46" s="444">
        <v>570</v>
      </c>
      <c r="J46" s="445" t="s">
        <v>883</v>
      </c>
      <c r="K46" s="516">
        <f t="shared" ref="K46" si="35">H46-F46</f>
        <v>14</v>
      </c>
      <c r="L46" s="471">
        <f>(F46*-0.07)/100</f>
        <v>-0.37764999999999999</v>
      </c>
      <c r="M46" s="442">
        <f t="shared" ref="M46" si="36">(K46+L46)/F46</f>
        <v>2.5249953660797037E-2</v>
      </c>
      <c r="N46" s="445" t="s">
        <v>556</v>
      </c>
      <c r="O46" s="464">
        <v>44258</v>
      </c>
      <c r="P46" s="4"/>
      <c r="Q46" s="4"/>
      <c r="R46" s="324" t="s">
        <v>792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38" s="369" customFormat="1" ht="15" customHeight="1">
      <c r="A47" s="474">
        <v>9</v>
      </c>
      <c r="B47" s="470">
        <v>44230</v>
      </c>
      <c r="C47" s="475"/>
      <c r="D47" s="476" t="s">
        <v>408</v>
      </c>
      <c r="E47" s="444" t="s">
        <v>557</v>
      </c>
      <c r="F47" s="444">
        <v>102.25</v>
      </c>
      <c r="G47" s="477">
        <v>99</v>
      </c>
      <c r="H47" s="477">
        <v>104.55</v>
      </c>
      <c r="I47" s="444" t="s">
        <v>882</v>
      </c>
      <c r="J47" s="445" t="s">
        <v>884</v>
      </c>
      <c r="K47" s="516">
        <f t="shared" ref="K47" si="37">H47-F47</f>
        <v>2.2999999999999972</v>
      </c>
      <c r="L47" s="471">
        <f>(F47*-0.07)/100</f>
        <v>-7.1575E-2</v>
      </c>
      <c r="M47" s="442">
        <f t="shared" ref="M47" si="38">(K47+L47)/F47</f>
        <v>2.1793887530562318E-2</v>
      </c>
      <c r="N47" s="445" t="s">
        <v>556</v>
      </c>
      <c r="O47" s="464">
        <v>44258</v>
      </c>
      <c r="P47" s="4"/>
      <c r="Q47" s="4"/>
      <c r="R47" s="324" t="s">
        <v>559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38" s="369" customFormat="1" ht="15" customHeight="1">
      <c r="A48" s="474">
        <v>10</v>
      </c>
      <c r="B48" s="470">
        <v>44259</v>
      </c>
      <c r="C48" s="475"/>
      <c r="D48" s="476" t="s">
        <v>193</v>
      </c>
      <c r="E48" s="444" t="s">
        <v>557</v>
      </c>
      <c r="F48" s="444">
        <v>602</v>
      </c>
      <c r="G48" s="477">
        <v>584</v>
      </c>
      <c r="H48" s="477">
        <v>613.5</v>
      </c>
      <c r="I48" s="444" t="s">
        <v>888</v>
      </c>
      <c r="J48" s="445" t="s">
        <v>889</v>
      </c>
      <c r="K48" s="516">
        <f t="shared" ref="K48:K49" si="39">H48-F48</f>
        <v>11.5</v>
      </c>
      <c r="L48" s="471">
        <f>(F48*-0.07)/100</f>
        <v>-0.4214</v>
      </c>
      <c r="M48" s="442">
        <f t="shared" ref="M48:M49" si="40">(K48+L48)/F48</f>
        <v>1.8402990033222592E-2</v>
      </c>
      <c r="N48" s="445" t="s">
        <v>556</v>
      </c>
      <c r="O48" s="464">
        <v>44259</v>
      </c>
      <c r="P48" s="4"/>
      <c r="Q48" s="4"/>
      <c r="R48" s="324" t="s">
        <v>559</v>
      </c>
      <c r="S48" s="37"/>
      <c r="T48" s="37"/>
      <c r="U48" s="37"/>
      <c r="V48" s="37"/>
      <c r="W48" s="37"/>
      <c r="X48" s="37"/>
      <c r="Y48" s="37"/>
      <c r="Z48" s="37"/>
      <c r="AA48" s="37"/>
    </row>
    <row r="49" spans="1:27" s="369" customFormat="1" ht="15" customHeight="1">
      <c r="A49" s="474">
        <v>11</v>
      </c>
      <c r="B49" s="470">
        <v>44259</v>
      </c>
      <c r="C49" s="475"/>
      <c r="D49" s="476" t="s">
        <v>167</v>
      </c>
      <c r="E49" s="444" t="s">
        <v>557</v>
      </c>
      <c r="F49" s="444">
        <v>2162.5</v>
      </c>
      <c r="G49" s="477">
        <v>2095</v>
      </c>
      <c r="H49" s="477">
        <v>2220</v>
      </c>
      <c r="I49" s="444" t="s">
        <v>893</v>
      </c>
      <c r="J49" s="445" t="s">
        <v>905</v>
      </c>
      <c r="K49" s="516">
        <f t="shared" si="39"/>
        <v>57.5</v>
      </c>
      <c r="L49" s="471">
        <f t="shared" ref="L49" si="41">(F49*-0.7)/100</f>
        <v>-15.137499999999999</v>
      </c>
      <c r="M49" s="442">
        <f t="shared" si="40"/>
        <v>1.9589595375722541E-2</v>
      </c>
      <c r="N49" s="445" t="s">
        <v>556</v>
      </c>
      <c r="O49" s="443">
        <v>44263</v>
      </c>
      <c r="P49" s="4"/>
      <c r="Q49" s="4"/>
      <c r="R49" s="324" t="s">
        <v>559</v>
      </c>
      <c r="S49" s="37"/>
      <c r="T49" s="37"/>
      <c r="U49" s="37"/>
      <c r="V49" s="37"/>
      <c r="W49" s="37"/>
      <c r="X49" s="37"/>
      <c r="Y49" s="37"/>
      <c r="Z49" s="37"/>
      <c r="AA49" s="37"/>
    </row>
    <row r="50" spans="1:27" s="369" customFormat="1" ht="15" customHeight="1">
      <c r="A50" s="478">
        <v>12</v>
      </c>
      <c r="B50" s="479">
        <v>44260</v>
      </c>
      <c r="C50" s="480"/>
      <c r="D50" s="481" t="s">
        <v>333</v>
      </c>
      <c r="E50" s="462" t="s">
        <v>557</v>
      </c>
      <c r="F50" s="462">
        <v>245.5</v>
      </c>
      <c r="G50" s="482">
        <v>238</v>
      </c>
      <c r="H50" s="482">
        <v>238</v>
      </c>
      <c r="I50" s="462">
        <v>260</v>
      </c>
      <c r="J50" s="463" t="s">
        <v>904</v>
      </c>
      <c r="K50" s="529">
        <f t="shared" ref="K50" si="42">H50-F50</f>
        <v>-7.5</v>
      </c>
      <c r="L50" s="510">
        <f>(F50*-0.07)/100</f>
        <v>-0.17185000000000003</v>
      </c>
      <c r="M50" s="483">
        <f t="shared" ref="M50" si="43">(K50+L50)/F50</f>
        <v>-3.1249898167006109E-2</v>
      </c>
      <c r="N50" s="463" t="s">
        <v>620</v>
      </c>
      <c r="O50" s="527">
        <v>44260</v>
      </c>
      <c r="P50" s="4"/>
      <c r="Q50" s="4"/>
      <c r="R50" s="324" t="s">
        <v>792</v>
      </c>
      <c r="S50" s="37"/>
      <c r="T50" s="37"/>
      <c r="U50" s="37"/>
      <c r="V50" s="37"/>
      <c r="W50" s="37"/>
      <c r="X50" s="37"/>
      <c r="Y50" s="37"/>
      <c r="Z50" s="37"/>
      <c r="AA50" s="37"/>
    </row>
    <row r="51" spans="1:27" s="369" customFormat="1" ht="15" customHeight="1">
      <c r="A51" s="478">
        <v>13</v>
      </c>
      <c r="B51" s="479">
        <v>44260</v>
      </c>
      <c r="C51" s="480"/>
      <c r="D51" s="481" t="s">
        <v>45</v>
      </c>
      <c r="E51" s="462" t="s">
        <v>557</v>
      </c>
      <c r="F51" s="462">
        <v>295</v>
      </c>
      <c r="G51" s="482">
        <v>288</v>
      </c>
      <c r="H51" s="482">
        <v>287</v>
      </c>
      <c r="I51" s="462" t="s">
        <v>901</v>
      </c>
      <c r="J51" s="463" t="s">
        <v>903</v>
      </c>
      <c r="K51" s="529">
        <f t="shared" ref="K51" si="44">H51-F51</f>
        <v>-8</v>
      </c>
      <c r="L51" s="510">
        <f>(F51*-0.07)/100</f>
        <v>-0.20650000000000002</v>
      </c>
      <c r="M51" s="483">
        <f t="shared" ref="M51:M54" si="45">(K51+L51)/F51</f>
        <v>-2.7818644067796612E-2</v>
      </c>
      <c r="N51" s="463" t="s">
        <v>620</v>
      </c>
      <c r="O51" s="527">
        <v>44260</v>
      </c>
      <c r="P51" s="4"/>
      <c r="Q51" s="4"/>
      <c r="R51" s="324" t="s">
        <v>559</v>
      </c>
      <c r="S51" s="37"/>
      <c r="T51" s="37"/>
      <c r="U51" s="37"/>
      <c r="V51" s="37"/>
      <c r="W51" s="37"/>
      <c r="X51" s="37"/>
      <c r="Y51" s="37"/>
      <c r="Z51" s="37"/>
      <c r="AA51" s="37"/>
    </row>
    <row r="52" spans="1:27" s="369" customFormat="1" ht="15" customHeight="1">
      <c r="A52" s="474">
        <v>14</v>
      </c>
      <c r="B52" s="470">
        <v>44260</v>
      </c>
      <c r="C52" s="475"/>
      <c r="D52" s="476" t="s">
        <v>169</v>
      </c>
      <c r="E52" s="444" t="s">
        <v>817</v>
      </c>
      <c r="F52" s="444">
        <v>385</v>
      </c>
      <c r="G52" s="477">
        <v>396</v>
      </c>
      <c r="H52" s="477">
        <v>379</v>
      </c>
      <c r="I52" s="444" t="s">
        <v>902</v>
      </c>
      <c r="J52" s="445" t="s">
        <v>881</v>
      </c>
      <c r="K52" s="516">
        <f>F52-H52</f>
        <v>6</v>
      </c>
      <c r="L52" s="471">
        <f>(F52*-0.07)/100</f>
        <v>-0.26950000000000002</v>
      </c>
      <c r="M52" s="442">
        <f t="shared" si="45"/>
        <v>1.4884415584415585E-2</v>
      </c>
      <c r="N52" s="445" t="s">
        <v>556</v>
      </c>
      <c r="O52" s="464">
        <v>44260</v>
      </c>
      <c r="P52" s="4"/>
      <c r="Q52" s="4"/>
      <c r="R52" s="324" t="s">
        <v>559</v>
      </c>
      <c r="S52" s="37"/>
      <c r="T52" s="37"/>
      <c r="U52" s="37"/>
      <c r="V52" s="37"/>
      <c r="W52" s="37"/>
      <c r="X52" s="37"/>
      <c r="Y52" s="37"/>
      <c r="Z52" s="37"/>
      <c r="AA52" s="37"/>
    </row>
    <row r="53" spans="1:27" s="369" customFormat="1" ht="15" customHeight="1">
      <c r="A53" s="474">
        <v>15</v>
      </c>
      <c r="B53" s="470">
        <v>44263</v>
      </c>
      <c r="C53" s="475"/>
      <c r="D53" s="476" t="s">
        <v>108</v>
      </c>
      <c r="E53" s="444" t="s">
        <v>557</v>
      </c>
      <c r="F53" s="444">
        <v>2542.5</v>
      </c>
      <c r="G53" s="477">
        <v>2470</v>
      </c>
      <c r="H53" s="477">
        <v>2662.5</v>
      </c>
      <c r="I53" s="444" t="s">
        <v>910</v>
      </c>
      <c r="J53" s="445" t="s">
        <v>860</v>
      </c>
      <c r="K53" s="516">
        <f t="shared" ref="K53:K54" si="46">H53-F53</f>
        <v>120</v>
      </c>
      <c r="L53" s="471">
        <f t="shared" ref="L53:L54" si="47">(F53*-0.7)/100</f>
        <v>-17.797499999999999</v>
      </c>
      <c r="M53" s="442">
        <f t="shared" si="45"/>
        <v>4.01976401179941E-2</v>
      </c>
      <c r="N53" s="445" t="s">
        <v>556</v>
      </c>
      <c r="O53" s="443">
        <v>44267</v>
      </c>
      <c r="P53" s="4"/>
      <c r="Q53" s="4"/>
      <c r="R53" s="324" t="s">
        <v>559</v>
      </c>
      <c r="S53" s="37"/>
      <c r="T53" s="37"/>
      <c r="U53" s="37"/>
      <c r="V53" s="37"/>
      <c r="W53" s="37"/>
      <c r="X53" s="37"/>
      <c r="Y53" s="37"/>
      <c r="Z53" s="37"/>
      <c r="AA53" s="37"/>
    </row>
    <row r="54" spans="1:27" s="369" customFormat="1" ht="15" customHeight="1">
      <c r="A54" s="478">
        <v>16</v>
      </c>
      <c r="B54" s="479">
        <v>44263</v>
      </c>
      <c r="C54" s="480"/>
      <c r="D54" s="481" t="s">
        <v>226</v>
      </c>
      <c r="E54" s="462" t="s">
        <v>557</v>
      </c>
      <c r="F54" s="462">
        <v>2775</v>
      </c>
      <c r="G54" s="482">
        <v>2685</v>
      </c>
      <c r="H54" s="482">
        <v>2685</v>
      </c>
      <c r="I54" s="462" t="s">
        <v>911</v>
      </c>
      <c r="J54" s="463" t="s">
        <v>950</v>
      </c>
      <c r="K54" s="538">
        <f t="shared" si="46"/>
        <v>-90</v>
      </c>
      <c r="L54" s="510">
        <f t="shared" si="47"/>
        <v>-19.424999999999997</v>
      </c>
      <c r="M54" s="483">
        <f t="shared" si="45"/>
        <v>-3.9432432432432434E-2</v>
      </c>
      <c r="N54" s="463" t="s">
        <v>620</v>
      </c>
      <c r="O54" s="484">
        <v>44270</v>
      </c>
      <c r="P54" s="4"/>
      <c r="Q54" s="4"/>
      <c r="R54" s="324" t="s">
        <v>559</v>
      </c>
      <c r="S54" s="37"/>
      <c r="T54" s="37"/>
      <c r="U54" s="37"/>
      <c r="V54" s="37"/>
      <c r="W54" s="37"/>
      <c r="X54" s="37"/>
      <c r="Y54" s="37"/>
      <c r="Z54" s="37"/>
      <c r="AA54" s="37"/>
    </row>
    <row r="55" spans="1:27" s="369" customFormat="1" ht="15" customHeight="1">
      <c r="A55" s="474">
        <v>17</v>
      </c>
      <c r="B55" s="470">
        <v>44263</v>
      </c>
      <c r="C55" s="475"/>
      <c r="D55" s="476" t="s">
        <v>408</v>
      </c>
      <c r="E55" s="444" t="s">
        <v>557</v>
      </c>
      <c r="F55" s="444">
        <v>101.3</v>
      </c>
      <c r="G55" s="477">
        <v>98</v>
      </c>
      <c r="H55" s="477">
        <v>104.5</v>
      </c>
      <c r="I55" s="444" t="s">
        <v>912</v>
      </c>
      <c r="J55" s="445" t="s">
        <v>913</v>
      </c>
      <c r="K55" s="516">
        <f t="shared" ref="K55" si="48">H55-F55</f>
        <v>3.2000000000000028</v>
      </c>
      <c r="L55" s="471">
        <f>(F55*-0.07)/100</f>
        <v>-7.0910000000000001E-2</v>
      </c>
      <c r="M55" s="442">
        <f t="shared" ref="M55" si="49">(K55+L55)/F55</f>
        <v>3.088933859822313E-2</v>
      </c>
      <c r="N55" s="445" t="s">
        <v>556</v>
      </c>
      <c r="O55" s="464">
        <v>44263</v>
      </c>
      <c r="P55" s="4"/>
      <c r="Q55" s="4"/>
      <c r="R55" s="324" t="s">
        <v>559</v>
      </c>
      <c r="S55" s="37"/>
      <c r="T55" s="37"/>
      <c r="U55" s="37"/>
      <c r="V55" s="37"/>
      <c r="W55" s="37"/>
      <c r="X55" s="37"/>
      <c r="Y55" s="37"/>
      <c r="Z55" s="37"/>
      <c r="AA55" s="37"/>
    </row>
    <row r="56" spans="1:27" s="369" customFormat="1" ht="15" customHeight="1">
      <c r="A56" s="474">
        <v>18</v>
      </c>
      <c r="B56" s="470">
        <v>44264</v>
      </c>
      <c r="C56" s="475"/>
      <c r="D56" s="476" t="s">
        <v>408</v>
      </c>
      <c r="E56" s="444" t="s">
        <v>557</v>
      </c>
      <c r="F56" s="444">
        <v>102.3</v>
      </c>
      <c r="G56" s="477">
        <v>98.5</v>
      </c>
      <c r="H56" s="477">
        <v>104.25</v>
      </c>
      <c r="I56" s="444" t="s">
        <v>912</v>
      </c>
      <c r="J56" s="445" t="s">
        <v>924</v>
      </c>
      <c r="K56" s="516">
        <f t="shared" ref="K56:K57" si="50">H56-F56</f>
        <v>1.9500000000000028</v>
      </c>
      <c r="L56" s="471">
        <f>(F56*-0.07)/100</f>
        <v>-7.1610000000000007E-2</v>
      </c>
      <c r="M56" s="442">
        <f t="shared" ref="M56:M57" si="51">(K56+L56)/F56</f>
        <v>1.8361583577712639E-2</v>
      </c>
      <c r="N56" s="445" t="s">
        <v>556</v>
      </c>
      <c r="O56" s="464">
        <v>44264</v>
      </c>
      <c r="P56" s="4"/>
      <c r="Q56" s="4"/>
      <c r="R56" s="324" t="s">
        <v>559</v>
      </c>
      <c r="S56" s="37"/>
      <c r="T56" s="37"/>
      <c r="U56" s="37"/>
      <c r="V56" s="37"/>
      <c r="W56" s="37"/>
      <c r="X56" s="37"/>
      <c r="Y56" s="37"/>
      <c r="Z56" s="37"/>
      <c r="AA56" s="37"/>
    </row>
    <row r="57" spans="1:27" s="369" customFormat="1" ht="15" customHeight="1">
      <c r="A57" s="478">
        <v>19</v>
      </c>
      <c r="B57" s="479">
        <v>44264</v>
      </c>
      <c r="C57" s="480"/>
      <c r="D57" s="481" t="s">
        <v>408</v>
      </c>
      <c r="E57" s="462" t="s">
        <v>557</v>
      </c>
      <c r="F57" s="462">
        <v>101.5</v>
      </c>
      <c r="G57" s="482">
        <v>98.5</v>
      </c>
      <c r="H57" s="482">
        <v>98.5</v>
      </c>
      <c r="I57" s="462" t="s">
        <v>912</v>
      </c>
      <c r="J57" s="463" t="s">
        <v>937</v>
      </c>
      <c r="K57" s="536">
        <f t="shared" si="50"/>
        <v>-3</v>
      </c>
      <c r="L57" s="510">
        <f t="shared" ref="L57" si="52">(F57*-0.7)/100</f>
        <v>-0.71050000000000002</v>
      </c>
      <c r="M57" s="483">
        <f t="shared" si="51"/>
        <v>-3.6556650246305417E-2</v>
      </c>
      <c r="N57" s="463" t="s">
        <v>620</v>
      </c>
      <c r="O57" s="484">
        <v>44267</v>
      </c>
      <c r="P57" s="4"/>
      <c r="Q57" s="4"/>
      <c r="R57" s="324" t="s">
        <v>559</v>
      </c>
      <c r="S57" s="37"/>
      <c r="T57" s="37"/>
      <c r="U57" s="37"/>
      <c r="V57" s="37"/>
      <c r="W57" s="37"/>
      <c r="X57" s="37"/>
      <c r="Y57" s="37"/>
      <c r="Z57" s="37"/>
      <c r="AA57" s="37"/>
    </row>
    <row r="58" spans="1:27" s="369" customFormat="1" ht="15" customHeight="1">
      <c r="A58" s="474">
        <v>20</v>
      </c>
      <c r="B58" s="470">
        <v>44265</v>
      </c>
      <c r="C58" s="475"/>
      <c r="D58" s="476" t="s">
        <v>152</v>
      </c>
      <c r="E58" s="444" t="s">
        <v>817</v>
      </c>
      <c r="F58" s="444">
        <v>132.75</v>
      </c>
      <c r="G58" s="477">
        <v>137</v>
      </c>
      <c r="H58" s="477">
        <v>130.25</v>
      </c>
      <c r="I58" s="444">
        <v>125</v>
      </c>
      <c r="J58" s="445" t="s">
        <v>949</v>
      </c>
      <c r="K58" s="516">
        <f>F58-H58</f>
        <v>2.5</v>
      </c>
      <c r="L58" s="471">
        <f>(F58*-0.07)/100</f>
        <v>-9.2925000000000008E-2</v>
      </c>
      <c r="M58" s="442">
        <f t="shared" ref="M58:M60" si="53">(K58+L58)/F58</f>
        <v>1.8132391713747645E-2</v>
      </c>
      <c r="N58" s="445" t="s">
        <v>556</v>
      </c>
      <c r="O58" s="464">
        <v>44265</v>
      </c>
      <c r="P58" s="4"/>
      <c r="Q58" s="4"/>
      <c r="R58" s="324" t="s">
        <v>559</v>
      </c>
      <c r="S58" s="37"/>
      <c r="T58" s="37"/>
      <c r="U58" s="37"/>
      <c r="V58" s="37"/>
      <c r="W58" s="37"/>
      <c r="X58" s="37"/>
      <c r="Y58" s="37"/>
      <c r="Z58" s="37"/>
      <c r="AA58" s="37"/>
    </row>
    <row r="59" spans="1:27" s="369" customFormat="1" ht="15" customHeight="1">
      <c r="A59" s="474">
        <v>21</v>
      </c>
      <c r="B59" s="470">
        <v>44265</v>
      </c>
      <c r="C59" s="475"/>
      <c r="D59" s="476" t="s">
        <v>169</v>
      </c>
      <c r="E59" s="444" t="s">
        <v>817</v>
      </c>
      <c r="F59" s="444">
        <v>388</v>
      </c>
      <c r="G59" s="477">
        <v>398</v>
      </c>
      <c r="H59" s="477">
        <v>378.5</v>
      </c>
      <c r="I59" s="444" t="s">
        <v>902</v>
      </c>
      <c r="J59" s="445" t="s">
        <v>938</v>
      </c>
      <c r="K59" s="516">
        <f>F59-H59</f>
        <v>9.5</v>
      </c>
      <c r="L59" s="471">
        <f>(F59*-0.7)/100</f>
        <v>-2.7159999999999997</v>
      </c>
      <c r="M59" s="442">
        <f t="shared" si="53"/>
        <v>1.7484536082474227E-2</v>
      </c>
      <c r="N59" s="445" t="s">
        <v>556</v>
      </c>
      <c r="O59" s="443">
        <v>44267</v>
      </c>
      <c r="P59" s="4"/>
      <c r="Q59" s="4"/>
      <c r="R59" s="324" t="s">
        <v>559</v>
      </c>
      <c r="S59" s="37"/>
      <c r="T59" s="37"/>
      <c r="U59" s="37"/>
      <c r="V59" s="37"/>
      <c r="W59" s="37"/>
      <c r="X59" s="37"/>
      <c r="Y59" s="37"/>
      <c r="Z59" s="37"/>
      <c r="AA59" s="37"/>
    </row>
    <row r="60" spans="1:27" s="369" customFormat="1" ht="15" customHeight="1">
      <c r="A60" s="478">
        <v>22</v>
      </c>
      <c r="B60" s="479">
        <v>44267</v>
      </c>
      <c r="C60" s="480"/>
      <c r="D60" s="481" t="s">
        <v>526</v>
      </c>
      <c r="E60" s="462" t="s">
        <v>557</v>
      </c>
      <c r="F60" s="462">
        <v>135.5</v>
      </c>
      <c r="G60" s="482">
        <v>131.5</v>
      </c>
      <c r="H60" s="482">
        <v>131.5</v>
      </c>
      <c r="I60" s="462">
        <v>145</v>
      </c>
      <c r="J60" s="463" t="s">
        <v>951</v>
      </c>
      <c r="K60" s="538">
        <f t="shared" ref="K60" si="54">H60-F60</f>
        <v>-4</v>
      </c>
      <c r="L60" s="510">
        <f t="shared" ref="L60" si="55">(F60*-0.7)/100</f>
        <v>-0.9484999999999999</v>
      </c>
      <c r="M60" s="483">
        <f t="shared" si="53"/>
        <v>-3.6520295202952031E-2</v>
      </c>
      <c r="N60" s="463" t="s">
        <v>620</v>
      </c>
      <c r="O60" s="484">
        <v>44270</v>
      </c>
      <c r="P60" s="4"/>
      <c r="Q60" s="4"/>
      <c r="R60" s="324" t="s">
        <v>792</v>
      </c>
      <c r="S60" s="37"/>
      <c r="T60" s="37"/>
      <c r="U60" s="37"/>
      <c r="V60" s="37"/>
      <c r="W60" s="37"/>
      <c r="X60" s="37"/>
      <c r="Y60" s="37"/>
      <c r="Z60" s="37"/>
      <c r="AA60" s="37"/>
    </row>
    <row r="61" spans="1:27" s="369" customFormat="1" ht="15" customHeight="1">
      <c r="A61" s="474">
        <v>23</v>
      </c>
      <c r="B61" s="470">
        <v>44267</v>
      </c>
      <c r="C61" s="475"/>
      <c r="D61" s="476" t="s">
        <v>527</v>
      </c>
      <c r="E61" s="444" t="s">
        <v>557</v>
      </c>
      <c r="F61" s="444">
        <v>78.599999999999994</v>
      </c>
      <c r="G61" s="477">
        <v>75.8</v>
      </c>
      <c r="H61" s="477">
        <v>80.45</v>
      </c>
      <c r="I61" s="444" t="s">
        <v>939</v>
      </c>
      <c r="J61" s="445" t="s">
        <v>940</v>
      </c>
      <c r="K61" s="516">
        <f t="shared" ref="K61:K62" si="56">H61-F61</f>
        <v>1.8500000000000085</v>
      </c>
      <c r="L61" s="471">
        <f>(F61*-0.07)/100</f>
        <v>-5.5019999999999999E-2</v>
      </c>
      <c r="M61" s="442">
        <f t="shared" ref="M61:M62" si="57">(K61+L61)/F61</f>
        <v>2.2836895674300365E-2</v>
      </c>
      <c r="N61" s="445" t="s">
        <v>556</v>
      </c>
      <c r="O61" s="464">
        <v>44267</v>
      </c>
      <c r="P61" s="4"/>
      <c r="Q61" s="4"/>
      <c r="R61" s="324" t="s">
        <v>559</v>
      </c>
      <c r="S61" s="37"/>
      <c r="T61" s="37"/>
      <c r="U61" s="37"/>
      <c r="V61" s="37"/>
      <c r="W61" s="37"/>
      <c r="X61" s="37"/>
      <c r="Y61" s="37"/>
      <c r="Z61" s="37"/>
      <c r="AA61" s="37"/>
    </row>
    <row r="62" spans="1:27" s="369" customFormat="1" ht="15" customHeight="1">
      <c r="A62" s="478">
        <v>24</v>
      </c>
      <c r="B62" s="479">
        <v>44271</v>
      </c>
      <c r="C62" s="480"/>
      <c r="D62" s="481" t="s">
        <v>82</v>
      </c>
      <c r="E62" s="462" t="s">
        <v>557</v>
      </c>
      <c r="F62" s="462">
        <v>800</v>
      </c>
      <c r="G62" s="482">
        <v>780</v>
      </c>
      <c r="H62" s="482">
        <v>774</v>
      </c>
      <c r="I62" s="462" t="s">
        <v>980</v>
      </c>
      <c r="J62" s="463" t="s">
        <v>991</v>
      </c>
      <c r="K62" s="555">
        <f t="shared" si="56"/>
        <v>-26</v>
      </c>
      <c r="L62" s="510">
        <f t="shared" ref="L62" si="58">(F62*-0.7)/100</f>
        <v>-5.6</v>
      </c>
      <c r="M62" s="483">
        <f t="shared" si="57"/>
        <v>-3.95E-2</v>
      </c>
      <c r="N62" s="463" t="s">
        <v>620</v>
      </c>
      <c r="O62" s="484">
        <v>44273</v>
      </c>
      <c r="P62" s="4"/>
      <c r="Q62" s="4"/>
      <c r="R62" s="324" t="s">
        <v>559</v>
      </c>
      <c r="S62" s="37"/>
      <c r="T62" s="37"/>
      <c r="U62" s="37"/>
      <c r="V62" s="37"/>
      <c r="W62" s="37"/>
      <c r="X62" s="37"/>
      <c r="Y62" s="37"/>
      <c r="Z62" s="37"/>
      <c r="AA62" s="37"/>
    </row>
    <row r="63" spans="1:27" s="369" customFormat="1" ht="15" customHeight="1">
      <c r="A63" s="478">
        <v>25</v>
      </c>
      <c r="B63" s="479">
        <v>44272</v>
      </c>
      <c r="C63" s="480"/>
      <c r="D63" s="481" t="s">
        <v>116</v>
      </c>
      <c r="E63" s="462" t="s">
        <v>557</v>
      </c>
      <c r="F63" s="462">
        <v>593.5</v>
      </c>
      <c r="G63" s="482">
        <v>579</v>
      </c>
      <c r="H63" s="482">
        <v>572.5</v>
      </c>
      <c r="I63" s="462" t="s">
        <v>984</v>
      </c>
      <c r="J63" s="463" t="s">
        <v>1007</v>
      </c>
      <c r="K63" s="556">
        <f t="shared" ref="K63" si="59">H63-F63</f>
        <v>-21</v>
      </c>
      <c r="L63" s="510">
        <f>(F63*-0.07)/100</f>
        <v>-0.41545000000000004</v>
      </c>
      <c r="M63" s="483">
        <f t="shared" ref="M63" si="60">(K63+L63)/F63</f>
        <v>-3.6083319292333611E-2</v>
      </c>
      <c r="N63" s="463" t="s">
        <v>620</v>
      </c>
      <c r="O63" s="484">
        <v>44274</v>
      </c>
      <c r="P63" s="4"/>
      <c r="Q63" s="4"/>
      <c r="R63" s="324" t="s">
        <v>559</v>
      </c>
      <c r="S63" s="37"/>
      <c r="T63" s="37"/>
      <c r="U63" s="37"/>
      <c r="V63" s="37"/>
      <c r="W63" s="37"/>
      <c r="X63" s="37"/>
      <c r="Y63" s="37"/>
      <c r="Z63" s="37"/>
      <c r="AA63" s="37"/>
    </row>
    <row r="64" spans="1:27" s="369" customFormat="1" ht="15" customHeight="1">
      <c r="A64" s="474">
        <v>26</v>
      </c>
      <c r="B64" s="470">
        <v>44273</v>
      </c>
      <c r="C64" s="475"/>
      <c r="D64" s="476" t="s">
        <v>158</v>
      </c>
      <c r="E64" s="444" t="s">
        <v>817</v>
      </c>
      <c r="F64" s="444">
        <v>230</v>
      </c>
      <c r="G64" s="477">
        <v>236</v>
      </c>
      <c r="H64" s="477">
        <v>225.75</v>
      </c>
      <c r="I64" s="444" t="s">
        <v>989</v>
      </c>
      <c r="J64" s="445" t="s">
        <v>990</v>
      </c>
      <c r="K64" s="516">
        <f>F64-H64</f>
        <v>4.25</v>
      </c>
      <c r="L64" s="471">
        <f>(F64*-0.07)/100</f>
        <v>-0.161</v>
      </c>
      <c r="M64" s="442">
        <f t="shared" ref="M64" si="61">(K64+L64)/F64</f>
        <v>1.7778260869565219E-2</v>
      </c>
      <c r="N64" s="445" t="s">
        <v>556</v>
      </c>
      <c r="O64" s="464">
        <v>44273</v>
      </c>
      <c r="P64" s="4"/>
      <c r="Q64" s="4"/>
      <c r="R64" s="324" t="s">
        <v>559</v>
      </c>
      <c r="S64" s="37"/>
      <c r="T64" s="37"/>
      <c r="U64" s="37"/>
      <c r="V64" s="37"/>
      <c r="W64" s="37"/>
      <c r="X64" s="37"/>
      <c r="Y64" s="37"/>
      <c r="Z64" s="37"/>
      <c r="AA64" s="37"/>
    </row>
    <row r="65" spans="1:27" s="369" customFormat="1" ht="15" customHeight="1">
      <c r="A65" s="474">
        <v>27</v>
      </c>
      <c r="B65" s="470">
        <v>44273</v>
      </c>
      <c r="C65" s="475"/>
      <c r="D65" s="476" t="s">
        <v>188</v>
      </c>
      <c r="E65" s="444" t="s">
        <v>817</v>
      </c>
      <c r="F65" s="444">
        <v>582.5</v>
      </c>
      <c r="G65" s="477">
        <v>601</v>
      </c>
      <c r="H65" s="477">
        <v>571.5</v>
      </c>
      <c r="I65" s="444" t="s">
        <v>992</v>
      </c>
      <c r="J65" s="445" t="s">
        <v>993</v>
      </c>
      <c r="K65" s="516">
        <f>F65-H65</f>
        <v>11</v>
      </c>
      <c r="L65" s="471">
        <f>(F65*-0.07)/100</f>
        <v>-0.40775000000000006</v>
      </c>
      <c r="M65" s="442">
        <f t="shared" ref="M65:M66" si="62">(K65+L65)/F65</f>
        <v>1.8184120171673819E-2</v>
      </c>
      <c r="N65" s="445" t="s">
        <v>556</v>
      </c>
      <c r="O65" s="464">
        <v>44273</v>
      </c>
      <c r="P65" s="4"/>
      <c r="Q65" s="4"/>
      <c r="R65" s="324" t="s">
        <v>559</v>
      </c>
      <c r="S65" s="37"/>
      <c r="T65" s="37"/>
      <c r="U65" s="37"/>
      <c r="V65" s="37"/>
      <c r="W65" s="37"/>
      <c r="X65" s="37"/>
      <c r="Y65" s="37"/>
      <c r="Z65" s="37"/>
      <c r="AA65" s="37"/>
    </row>
    <row r="66" spans="1:27" s="369" customFormat="1" ht="15" customHeight="1">
      <c r="A66" s="478">
        <v>28</v>
      </c>
      <c r="B66" s="479">
        <v>44273</v>
      </c>
      <c r="C66" s="480"/>
      <c r="D66" s="481" t="s">
        <v>527</v>
      </c>
      <c r="E66" s="462" t="s">
        <v>557</v>
      </c>
      <c r="F66" s="462">
        <v>79.7</v>
      </c>
      <c r="G66" s="482">
        <v>77</v>
      </c>
      <c r="H66" s="482">
        <v>77</v>
      </c>
      <c r="I66" s="462">
        <v>85</v>
      </c>
      <c r="J66" s="463" t="s">
        <v>995</v>
      </c>
      <c r="K66" s="555">
        <f t="shared" ref="K66" si="63">H66-F66</f>
        <v>-2.7000000000000028</v>
      </c>
      <c r="L66" s="510">
        <f>(F66*-0.07)/100</f>
        <v>-5.5790000000000006E-2</v>
      </c>
      <c r="M66" s="483">
        <f t="shared" si="62"/>
        <v>-3.4577038895859509E-2</v>
      </c>
      <c r="N66" s="463" t="s">
        <v>620</v>
      </c>
      <c r="O66" s="527">
        <v>44273</v>
      </c>
      <c r="P66" s="4"/>
      <c r="Q66" s="4"/>
      <c r="R66" s="324" t="s">
        <v>559</v>
      </c>
      <c r="S66" s="37"/>
      <c r="T66" s="37"/>
      <c r="U66" s="37"/>
      <c r="V66" s="37"/>
      <c r="W66" s="37"/>
      <c r="X66" s="37"/>
      <c r="Y66" s="37"/>
      <c r="Z66" s="37"/>
      <c r="AA66" s="37"/>
    </row>
    <row r="67" spans="1:27" s="369" customFormat="1" ht="15" customHeight="1">
      <c r="A67" s="394">
        <v>29</v>
      </c>
      <c r="B67" s="418">
        <v>44277</v>
      </c>
      <c r="C67" s="421"/>
      <c r="D67" s="386" t="s">
        <v>1018</v>
      </c>
      <c r="E67" s="387" t="s">
        <v>557</v>
      </c>
      <c r="F67" s="387" t="s">
        <v>1019</v>
      </c>
      <c r="G67" s="387">
        <v>668</v>
      </c>
      <c r="H67" s="422"/>
      <c r="I67" s="387" t="s">
        <v>1020</v>
      </c>
      <c r="J67" s="514" t="s">
        <v>558</v>
      </c>
      <c r="K67" s="352"/>
      <c r="L67" s="404"/>
      <c r="M67" s="402"/>
      <c r="N67" s="380"/>
      <c r="O67" s="393"/>
      <c r="P67" s="4"/>
      <c r="Q67" s="4"/>
      <c r="R67" s="324" t="s">
        <v>559</v>
      </c>
      <c r="S67" s="37"/>
      <c r="T67" s="37"/>
      <c r="U67" s="37"/>
      <c r="V67" s="37"/>
      <c r="W67" s="37"/>
      <c r="X67" s="37"/>
      <c r="Y67" s="37"/>
      <c r="Z67" s="37"/>
      <c r="AA67" s="37"/>
    </row>
    <row r="68" spans="1:27" s="369" customFormat="1" ht="15" customHeight="1">
      <c r="A68" s="474">
        <v>30</v>
      </c>
      <c r="B68" s="470">
        <v>44277</v>
      </c>
      <c r="C68" s="475"/>
      <c r="D68" s="476" t="s">
        <v>1021</v>
      </c>
      <c r="E68" s="444" t="s">
        <v>817</v>
      </c>
      <c r="F68" s="444">
        <v>230</v>
      </c>
      <c r="G68" s="477">
        <v>236</v>
      </c>
      <c r="H68" s="477">
        <v>225</v>
      </c>
      <c r="I68" s="444" t="s">
        <v>989</v>
      </c>
      <c r="J68" s="445" t="s">
        <v>914</v>
      </c>
      <c r="K68" s="564">
        <f>F68-H68</f>
        <v>5</v>
      </c>
      <c r="L68" s="471">
        <f>(F68*-0.7)/100</f>
        <v>-1.61</v>
      </c>
      <c r="M68" s="442">
        <f t="shared" ref="M68:M71" si="64">(K68+L68)/F68</f>
        <v>1.4739130434782607E-2</v>
      </c>
      <c r="N68" s="445" t="s">
        <v>556</v>
      </c>
      <c r="O68" s="443">
        <v>44279</v>
      </c>
      <c r="P68" s="4"/>
      <c r="Q68" s="4"/>
      <c r="R68" s="324" t="s">
        <v>559</v>
      </c>
      <c r="S68" s="37"/>
      <c r="T68" s="37"/>
      <c r="U68" s="37"/>
      <c r="V68" s="37"/>
      <c r="W68" s="37"/>
      <c r="X68" s="37"/>
      <c r="Y68" s="37"/>
      <c r="Z68" s="37"/>
      <c r="AA68" s="37"/>
    </row>
    <row r="69" spans="1:27" s="369" customFormat="1" ht="15" customHeight="1">
      <c r="A69" s="478">
        <v>31</v>
      </c>
      <c r="B69" s="479">
        <v>44277</v>
      </c>
      <c r="C69" s="480"/>
      <c r="D69" s="481" t="s">
        <v>1022</v>
      </c>
      <c r="E69" s="462" t="s">
        <v>557</v>
      </c>
      <c r="F69" s="462">
        <v>582</v>
      </c>
      <c r="G69" s="482">
        <v>567</v>
      </c>
      <c r="H69" s="482">
        <v>562.5</v>
      </c>
      <c r="I69" s="462" t="s">
        <v>1023</v>
      </c>
      <c r="J69" s="463" t="s">
        <v>1060</v>
      </c>
      <c r="K69" s="568">
        <f t="shared" ref="K69:K71" si="65">H69-F69</f>
        <v>-19.5</v>
      </c>
      <c r="L69" s="510">
        <f>(F69*-0.07)/100</f>
        <v>-0.40740000000000004</v>
      </c>
      <c r="M69" s="483">
        <f t="shared" si="64"/>
        <v>-3.4205154639175256E-2</v>
      </c>
      <c r="N69" s="463" t="s">
        <v>620</v>
      </c>
      <c r="O69" s="484">
        <v>44280</v>
      </c>
      <c r="P69" s="4"/>
      <c r="Q69" s="4"/>
      <c r="R69" s="324" t="s">
        <v>559</v>
      </c>
      <c r="S69" s="37"/>
      <c r="T69" s="37"/>
      <c r="U69" s="37"/>
      <c r="V69" s="37"/>
      <c r="W69" s="37"/>
      <c r="X69" s="37"/>
      <c r="Y69" s="37"/>
      <c r="Z69" s="37"/>
      <c r="AA69" s="37"/>
    </row>
    <row r="70" spans="1:27" s="369" customFormat="1" ht="15" customHeight="1">
      <c r="A70" s="478">
        <v>32</v>
      </c>
      <c r="B70" s="479">
        <v>44277</v>
      </c>
      <c r="C70" s="480"/>
      <c r="D70" s="481" t="s">
        <v>1032</v>
      </c>
      <c r="E70" s="462" t="s">
        <v>557</v>
      </c>
      <c r="F70" s="462">
        <v>156.4</v>
      </c>
      <c r="G70" s="482">
        <v>152</v>
      </c>
      <c r="H70" s="482">
        <v>152</v>
      </c>
      <c r="I70" s="462" t="s">
        <v>1033</v>
      </c>
      <c r="J70" s="463" t="s">
        <v>1059</v>
      </c>
      <c r="K70" s="568">
        <f t="shared" si="65"/>
        <v>-4.4000000000000057</v>
      </c>
      <c r="L70" s="510">
        <f t="shared" ref="L70:L71" si="66">(F70*-0.7)/100</f>
        <v>-1.0948</v>
      </c>
      <c r="M70" s="483">
        <f t="shared" si="64"/>
        <v>-3.5132992327365768E-2</v>
      </c>
      <c r="N70" s="463" t="s">
        <v>620</v>
      </c>
      <c r="O70" s="484">
        <v>44280</v>
      </c>
      <c r="P70" s="4"/>
      <c r="Q70" s="4"/>
      <c r="R70" s="324" t="s">
        <v>559</v>
      </c>
      <c r="S70" s="37"/>
      <c r="T70" s="37"/>
      <c r="U70" s="37"/>
      <c r="V70" s="37"/>
      <c r="W70" s="37"/>
      <c r="X70" s="37"/>
      <c r="Y70" s="37"/>
      <c r="Z70" s="37"/>
      <c r="AA70" s="37"/>
    </row>
    <row r="71" spans="1:27" s="580" customFormat="1" ht="15" customHeight="1">
      <c r="A71" s="445">
        <v>33</v>
      </c>
      <c r="B71" s="445">
        <v>44279</v>
      </c>
      <c r="C71" s="445"/>
      <c r="D71" s="582" t="s">
        <v>467</v>
      </c>
      <c r="E71" s="445" t="s">
        <v>557</v>
      </c>
      <c r="F71" s="445">
        <v>28.2</v>
      </c>
      <c r="G71" s="445">
        <v>27.35</v>
      </c>
      <c r="H71" s="445">
        <v>28.7</v>
      </c>
      <c r="I71" s="445" t="s">
        <v>1049</v>
      </c>
      <c r="J71" s="445" t="s">
        <v>1076</v>
      </c>
      <c r="K71" s="445">
        <f t="shared" si="65"/>
        <v>0.5</v>
      </c>
      <c r="L71" s="471">
        <f t="shared" si="66"/>
        <v>-0.19739999999999999</v>
      </c>
      <c r="M71" s="581">
        <f t="shared" si="64"/>
        <v>1.073049645390071E-2</v>
      </c>
      <c r="N71" s="445" t="s">
        <v>556</v>
      </c>
      <c r="O71" s="579">
        <v>44281</v>
      </c>
      <c r="R71" s="580" t="s">
        <v>559</v>
      </c>
    </row>
    <row r="72" spans="1:27" s="369" customFormat="1" ht="15" customHeight="1">
      <c r="A72" s="478">
        <v>34</v>
      </c>
      <c r="B72" s="479">
        <v>44279</v>
      </c>
      <c r="C72" s="480"/>
      <c r="D72" s="481" t="s">
        <v>86</v>
      </c>
      <c r="E72" s="462" t="s">
        <v>557</v>
      </c>
      <c r="F72" s="462">
        <v>875</v>
      </c>
      <c r="G72" s="482">
        <v>848</v>
      </c>
      <c r="H72" s="482">
        <v>848</v>
      </c>
      <c r="I72" s="462">
        <v>925</v>
      </c>
      <c r="J72" s="463" t="s">
        <v>1061</v>
      </c>
      <c r="K72" s="568">
        <f t="shared" ref="K72" si="67">H72-F72</f>
        <v>-27</v>
      </c>
      <c r="L72" s="510">
        <f t="shared" ref="L72" si="68">(F72*-0.7)/100</f>
        <v>-6.125</v>
      </c>
      <c r="M72" s="483">
        <f t="shared" ref="M72:M73" si="69">(K72+L72)/F72</f>
        <v>-3.785714285714286E-2</v>
      </c>
      <c r="N72" s="463" t="s">
        <v>620</v>
      </c>
      <c r="O72" s="484">
        <v>44280</v>
      </c>
      <c r="P72" s="4"/>
      <c r="Q72" s="4"/>
      <c r="R72" s="324" t="s">
        <v>792</v>
      </c>
      <c r="S72" s="37"/>
      <c r="T72" s="37"/>
      <c r="U72" s="37"/>
      <c r="V72" s="37"/>
      <c r="W72" s="37"/>
      <c r="X72" s="37"/>
      <c r="Y72" s="37"/>
      <c r="Z72" s="37"/>
      <c r="AA72" s="37"/>
    </row>
    <row r="73" spans="1:27" s="369" customFormat="1" ht="15" customHeight="1">
      <c r="A73" s="478">
        <v>35</v>
      </c>
      <c r="B73" s="479">
        <v>44281</v>
      </c>
      <c r="C73" s="480"/>
      <c r="D73" s="481" t="s">
        <v>1080</v>
      </c>
      <c r="E73" s="462" t="s">
        <v>817</v>
      </c>
      <c r="F73" s="462">
        <v>565</v>
      </c>
      <c r="G73" s="462">
        <v>581</v>
      </c>
      <c r="H73" s="482">
        <v>581.5</v>
      </c>
      <c r="I73" s="462" t="s">
        <v>1081</v>
      </c>
      <c r="J73" s="463" t="s">
        <v>1137</v>
      </c>
      <c r="K73" s="590">
        <f>F73-H73</f>
        <v>-16.5</v>
      </c>
      <c r="L73" s="510">
        <f>(F73*-0.7)/100</f>
        <v>-3.9550000000000001</v>
      </c>
      <c r="M73" s="483">
        <f t="shared" si="69"/>
        <v>-3.6203539823008848E-2</v>
      </c>
      <c r="N73" s="463" t="s">
        <v>620</v>
      </c>
      <c r="O73" s="484">
        <v>44286</v>
      </c>
      <c r="P73" s="4"/>
      <c r="Q73" s="4"/>
      <c r="R73" s="324" t="s">
        <v>559</v>
      </c>
      <c r="S73" s="37"/>
      <c r="T73" s="37"/>
      <c r="U73" s="37"/>
      <c r="V73" s="37"/>
      <c r="W73" s="37"/>
      <c r="X73" s="37"/>
      <c r="Y73" s="37"/>
      <c r="Z73" s="37"/>
      <c r="AA73" s="37"/>
    </row>
    <row r="74" spans="1:27" s="369" customFormat="1" ht="15" customHeight="1">
      <c r="A74" s="394">
        <v>36</v>
      </c>
      <c r="B74" s="583">
        <v>44285</v>
      </c>
      <c r="C74" s="421"/>
      <c r="D74" s="386" t="s">
        <v>740</v>
      </c>
      <c r="E74" s="387" t="s">
        <v>557</v>
      </c>
      <c r="F74" s="387" t="s">
        <v>1100</v>
      </c>
      <c r="G74" s="387">
        <v>660</v>
      </c>
      <c r="H74" s="422"/>
      <c r="I74" s="387" t="s">
        <v>1101</v>
      </c>
      <c r="J74" s="514" t="s">
        <v>558</v>
      </c>
      <c r="K74" s="352"/>
      <c r="L74" s="404"/>
      <c r="M74" s="402"/>
      <c r="N74" s="380"/>
      <c r="O74" s="393"/>
      <c r="P74" s="4"/>
      <c r="Q74" s="4"/>
      <c r="R74" s="324" t="s">
        <v>559</v>
      </c>
      <c r="S74" s="37"/>
      <c r="T74" s="37"/>
      <c r="U74" s="37"/>
      <c r="V74" s="37"/>
      <c r="W74" s="37"/>
      <c r="X74" s="37"/>
      <c r="Y74" s="37"/>
      <c r="Z74" s="37"/>
      <c r="AA74" s="37"/>
    </row>
    <row r="75" spans="1:27" s="369" customFormat="1" ht="15" customHeight="1">
      <c r="A75" s="474">
        <v>37</v>
      </c>
      <c r="B75" s="470">
        <v>44285</v>
      </c>
      <c r="C75" s="475"/>
      <c r="D75" s="476" t="s">
        <v>783</v>
      </c>
      <c r="E75" s="444" t="s">
        <v>557</v>
      </c>
      <c r="F75" s="444">
        <v>234</v>
      </c>
      <c r="G75" s="477">
        <v>227.5</v>
      </c>
      <c r="H75" s="477">
        <v>240.5</v>
      </c>
      <c r="I75" s="444" t="s">
        <v>825</v>
      </c>
      <c r="J75" s="445" t="s">
        <v>1102</v>
      </c>
      <c r="K75" s="585">
        <f t="shared" ref="K75" si="70">H75-F75</f>
        <v>6.5</v>
      </c>
      <c r="L75" s="471">
        <f>(F75*-0.07)/100</f>
        <v>-0.16380000000000003</v>
      </c>
      <c r="M75" s="442">
        <f t="shared" ref="M75" si="71">(K75+L75)/F75</f>
        <v>2.7077777777777777E-2</v>
      </c>
      <c r="N75" s="445" t="s">
        <v>556</v>
      </c>
      <c r="O75" s="464">
        <v>44285</v>
      </c>
      <c r="P75" s="4"/>
      <c r="Q75" s="4"/>
      <c r="R75" s="324" t="s">
        <v>559</v>
      </c>
      <c r="S75" s="37"/>
      <c r="T75" s="37"/>
      <c r="U75" s="37"/>
      <c r="V75" s="37"/>
      <c r="W75" s="37"/>
      <c r="X75" s="37"/>
      <c r="Y75" s="37"/>
      <c r="Z75" s="37"/>
      <c r="AA75" s="37"/>
    </row>
    <row r="76" spans="1:27" s="369" customFormat="1" ht="15" customHeight="1">
      <c r="A76" s="474">
        <v>38</v>
      </c>
      <c r="B76" s="470">
        <v>44286</v>
      </c>
      <c r="C76" s="475"/>
      <c r="D76" s="476" t="s">
        <v>262</v>
      </c>
      <c r="E76" s="444" t="s">
        <v>557</v>
      </c>
      <c r="F76" s="444">
        <v>1733</v>
      </c>
      <c r="G76" s="477">
        <v>1678</v>
      </c>
      <c r="H76" s="477">
        <v>1777.5</v>
      </c>
      <c r="I76" s="444" t="s">
        <v>1127</v>
      </c>
      <c r="J76" s="445" t="s">
        <v>1128</v>
      </c>
      <c r="K76" s="592">
        <f t="shared" ref="K76" si="72">H76-F76</f>
        <v>44.5</v>
      </c>
      <c r="L76" s="471">
        <f>(F76*-0.07)/100</f>
        <v>-1.2131000000000001</v>
      </c>
      <c r="M76" s="442">
        <f t="shared" ref="M76" si="73">(K76+L76)/F76</f>
        <v>2.4978015002885171E-2</v>
      </c>
      <c r="N76" s="445" t="s">
        <v>556</v>
      </c>
      <c r="O76" s="464">
        <v>44286</v>
      </c>
      <c r="P76" s="4"/>
      <c r="Q76" s="4"/>
      <c r="R76" s="324" t="s">
        <v>559</v>
      </c>
      <c r="S76" s="37"/>
      <c r="T76" s="37"/>
      <c r="U76" s="37"/>
      <c r="V76" s="37"/>
      <c r="W76" s="37"/>
      <c r="X76" s="37"/>
      <c r="Y76" s="37"/>
      <c r="Z76" s="37"/>
      <c r="AA76" s="37"/>
    </row>
    <row r="77" spans="1:27" s="369" customFormat="1" ht="15" customHeight="1">
      <c r="A77" s="394">
        <v>39</v>
      </c>
      <c r="B77" s="418">
        <v>44286</v>
      </c>
      <c r="C77" s="421"/>
      <c r="D77" s="594" t="s">
        <v>90</v>
      </c>
      <c r="E77" s="387" t="s">
        <v>557</v>
      </c>
      <c r="F77" s="387" t="s">
        <v>1134</v>
      </c>
      <c r="G77" s="422">
        <v>3490</v>
      </c>
      <c r="H77" s="422"/>
      <c r="I77" s="387" t="s">
        <v>1135</v>
      </c>
      <c r="J77" s="352" t="s">
        <v>558</v>
      </c>
      <c r="K77" s="593"/>
      <c r="L77" s="406"/>
      <c r="M77" s="402"/>
      <c r="N77" s="352"/>
      <c r="O77" s="393"/>
      <c r="P77" s="4"/>
      <c r="Q77" s="4"/>
      <c r="R77" s="324" t="s">
        <v>559</v>
      </c>
      <c r="S77" s="37"/>
      <c r="T77" s="37"/>
      <c r="U77" s="37"/>
      <c r="V77" s="37"/>
      <c r="W77" s="37"/>
      <c r="X77" s="37"/>
      <c r="Y77" s="37"/>
      <c r="Z77" s="37"/>
      <c r="AA77" s="37"/>
    </row>
    <row r="78" spans="1:27" s="369" customFormat="1" ht="15" customHeight="1">
      <c r="A78" s="394">
        <v>40</v>
      </c>
      <c r="B78" s="418">
        <v>44286</v>
      </c>
      <c r="C78" s="421"/>
      <c r="D78" s="594" t="s">
        <v>783</v>
      </c>
      <c r="E78" s="387" t="s">
        <v>557</v>
      </c>
      <c r="F78" s="387" t="s">
        <v>1136</v>
      </c>
      <c r="G78" s="422">
        <v>228</v>
      </c>
      <c r="H78" s="422"/>
      <c r="I78" s="387" t="s">
        <v>825</v>
      </c>
      <c r="J78" s="514" t="s">
        <v>558</v>
      </c>
      <c r="K78" s="352"/>
      <c r="L78" s="404"/>
      <c r="M78" s="402"/>
      <c r="N78" s="380"/>
      <c r="O78" s="393"/>
      <c r="P78" s="4"/>
      <c r="Q78" s="4"/>
      <c r="R78" s="324" t="s">
        <v>559</v>
      </c>
      <c r="S78" s="37"/>
      <c r="T78" s="37"/>
      <c r="U78" s="37"/>
      <c r="V78" s="37"/>
      <c r="W78" s="37"/>
      <c r="X78" s="37"/>
      <c r="Y78" s="37"/>
      <c r="Z78" s="37"/>
      <c r="AA78" s="37"/>
    </row>
    <row r="79" spans="1:27" s="369" customFormat="1" ht="15" customHeight="1">
      <c r="A79" s="394"/>
      <c r="B79" s="418"/>
      <c r="C79" s="421"/>
      <c r="D79" s="386"/>
      <c r="E79" s="387"/>
      <c r="F79" s="387"/>
      <c r="G79" s="422"/>
      <c r="H79" s="422"/>
      <c r="I79" s="387"/>
      <c r="J79" s="514"/>
      <c r="K79" s="352"/>
      <c r="L79" s="404"/>
      <c r="M79" s="402"/>
      <c r="N79" s="380"/>
      <c r="O79" s="393"/>
      <c r="P79" s="4"/>
      <c r="Q79" s="4"/>
      <c r="R79" s="324"/>
      <c r="S79" s="37"/>
      <c r="T79" s="37"/>
      <c r="U79" s="37"/>
      <c r="V79" s="37"/>
      <c r="W79" s="37"/>
      <c r="X79" s="37"/>
      <c r="Y79" s="37"/>
      <c r="Z79" s="37"/>
      <c r="AA79" s="37"/>
    </row>
    <row r="80" spans="1:27" s="369" customFormat="1" ht="15" customHeight="1">
      <c r="A80" s="394"/>
      <c r="B80" s="418"/>
      <c r="C80" s="421"/>
      <c r="D80" s="386"/>
      <c r="E80" s="387"/>
      <c r="F80" s="387"/>
      <c r="G80" s="422"/>
      <c r="H80" s="422"/>
      <c r="I80" s="387"/>
      <c r="J80" s="514"/>
      <c r="K80" s="352"/>
      <c r="L80" s="404"/>
      <c r="M80" s="402"/>
      <c r="N80" s="380"/>
      <c r="O80" s="393"/>
      <c r="P80" s="4"/>
      <c r="Q80" s="4"/>
      <c r="R80" s="324"/>
      <c r="S80" s="37"/>
      <c r="T80" s="37"/>
      <c r="U80" s="37"/>
      <c r="V80" s="37"/>
      <c r="W80" s="37"/>
      <c r="X80" s="37"/>
      <c r="Y80" s="37"/>
      <c r="Z80" s="37"/>
      <c r="AA80" s="37"/>
    </row>
    <row r="81" spans="1:34" s="369" customFormat="1" ht="15" customHeight="1">
      <c r="A81" s="394"/>
      <c r="B81" s="418"/>
      <c r="C81" s="421"/>
      <c r="D81" s="386"/>
      <c r="E81" s="387"/>
      <c r="F81" s="387"/>
      <c r="G81" s="422"/>
      <c r="H81" s="422"/>
      <c r="I81" s="387"/>
      <c r="J81" s="514"/>
      <c r="K81" s="352"/>
      <c r="L81" s="404"/>
      <c r="M81" s="402"/>
      <c r="N81" s="380"/>
      <c r="O81" s="393"/>
      <c r="P81" s="4"/>
      <c r="Q81" s="4"/>
      <c r="R81" s="324"/>
      <c r="S81" s="37"/>
      <c r="T81" s="37"/>
      <c r="U81" s="37"/>
      <c r="V81" s="37"/>
      <c r="W81" s="37"/>
      <c r="X81" s="37"/>
      <c r="Y81" s="37"/>
      <c r="Z81" s="37"/>
      <c r="AA81" s="37"/>
    </row>
    <row r="82" spans="1:34" s="369" customFormat="1" ht="15" customHeight="1">
      <c r="A82" s="394"/>
      <c r="B82" s="418"/>
      <c r="C82" s="421"/>
      <c r="D82" s="386"/>
      <c r="E82" s="387"/>
      <c r="F82" s="387"/>
      <c r="G82" s="422"/>
      <c r="H82" s="422"/>
      <c r="I82" s="387"/>
      <c r="J82" s="352"/>
      <c r="K82" s="352"/>
      <c r="L82" s="404"/>
      <c r="M82" s="402"/>
      <c r="N82" s="380"/>
      <c r="O82" s="393"/>
      <c r="P82" s="4"/>
      <c r="Q82" s="4"/>
      <c r="R82" s="324"/>
      <c r="S82" s="37"/>
      <c r="T82" s="37"/>
      <c r="U82" s="37"/>
      <c r="V82" s="37"/>
      <c r="W82" s="37"/>
      <c r="X82" s="37"/>
      <c r="Y82" s="37"/>
      <c r="Z82" s="37"/>
      <c r="AA82" s="37"/>
    </row>
    <row r="83" spans="1:34" ht="44.25" customHeight="1">
      <c r="A83" s="20" t="s">
        <v>560</v>
      </c>
      <c r="B83" s="36"/>
      <c r="C83" s="36"/>
      <c r="D83" s="37"/>
      <c r="E83" s="33"/>
      <c r="F83" s="33"/>
      <c r="G83" s="32"/>
      <c r="H83" s="32" t="s">
        <v>822</v>
      </c>
      <c r="I83" s="33"/>
      <c r="J83" s="14"/>
      <c r="K83" s="76"/>
      <c r="L83" s="77"/>
      <c r="M83" s="76"/>
      <c r="N83" s="78"/>
      <c r="O83" s="76"/>
      <c r="P83" s="4"/>
      <c r="Q83" s="410"/>
      <c r="R83" s="423"/>
      <c r="S83" s="410"/>
      <c r="T83" s="410"/>
      <c r="U83" s="410"/>
      <c r="V83" s="410"/>
      <c r="W83" s="410"/>
      <c r="X83" s="410"/>
      <c r="Y83" s="410"/>
      <c r="Z83" s="37"/>
      <c r="AA83" s="37"/>
      <c r="AB83" s="37"/>
    </row>
    <row r="84" spans="1:34" s="3" customFormat="1">
      <c r="A84" s="26" t="s">
        <v>561</v>
      </c>
      <c r="B84" s="20"/>
      <c r="C84" s="20"/>
      <c r="D84" s="20"/>
      <c r="E84" s="2"/>
      <c r="F84" s="27" t="s">
        <v>562</v>
      </c>
      <c r="G84" s="38"/>
      <c r="H84" s="39"/>
      <c r="I84" s="79"/>
      <c r="J84" s="14"/>
      <c r="K84" s="80"/>
      <c r="L84" s="81"/>
      <c r="M84" s="82"/>
      <c r="N84" s="83"/>
      <c r="O84" s="84"/>
      <c r="P84" s="2"/>
      <c r="Q84" s="1"/>
      <c r="R84" s="9"/>
      <c r="Z84" s="6"/>
      <c r="AA84" s="6"/>
      <c r="AB84" s="6"/>
      <c r="AC84" s="6"/>
      <c r="AD84" s="6"/>
      <c r="AE84" s="6"/>
      <c r="AF84" s="6"/>
      <c r="AG84" s="6"/>
      <c r="AH84" s="6"/>
    </row>
    <row r="85" spans="1:34" s="6" customFormat="1" ht="14.25" customHeight="1">
      <c r="A85" s="26"/>
      <c r="B85" s="20"/>
      <c r="C85" s="20"/>
      <c r="D85" s="20"/>
      <c r="E85" s="29"/>
      <c r="F85" s="27" t="s">
        <v>564</v>
      </c>
      <c r="G85" s="38"/>
      <c r="H85" s="39"/>
      <c r="I85" s="79"/>
      <c r="J85" s="14"/>
      <c r="K85" s="80"/>
      <c r="L85" s="81"/>
      <c r="M85" s="82"/>
      <c r="N85" s="83"/>
      <c r="O85" s="84"/>
      <c r="P85" s="2"/>
      <c r="Q85" s="1"/>
      <c r="R85" s="9"/>
      <c r="S85" s="3"/>
      <c r="Y85" s="3"/>
      <c r="Z85" s="3"/>
    </row>
    <row r="86" spans="1:34" s="6" customFormat="1" ht="14.25" customHeight="1">
      <c r="A86" s="20"/>
      <c r="B86" s="20"/>
      <c r="C86" s="20"/>
      <c r="D86" s="20"/>
      <c r="E86" s="29"/>
      <c r="F86" s="14"/>
      <c r="G86" s="14"/>
      <c r="H86" s="28"/>
      <c r="I86" s="33"/>
      <c r="J86" s="68"/>
      <c r="K86" s="65"/>
      <c r="L86" s="66"/>
      <c r="M86" s="14"/>
      <c r="N86" s="69"/>
      <c r="O86" s="54"/>
      <c r="P86" s="5"/>
      <c r="Q86" s="1"/>
      <c r="R86" s="9"/>
      <c r="S86" s="3"/>
      <c r="Y86" s="3"/>
      <c r="Z86" s="3"/>
    </row>
    <row r="87" spans="1:34" s="6" customFormat="1" ht="15">
      <c r="A87" s="40" t="s">
        <v>571</v>
      </c>
      <c r="B87" s="40"/>
      <c r="C87" s="40"/>
      <c r="D87" s="40"/>
      <c r="E87" s="29"/>
      <c r="F87" s="14"/>
      <c r="G87" s="9"/>
      <c r="H87" s="14"/>
      <c r="I87" s="9"/>
      <c r="J87" s="85"/>
      <c r="K87" s="9"/>
      <c r="L87" s="9"/>
      <c r="M87" s="9"/>
      <c r="N87" s="9"/>
      <c r="O87" s="86"/>
      <c r="P87"/>
      <c r="Q87" s="1"/>
      <c r="R87" s="9"/>
      <c r="S87" s="3"/>
      <c r="Y87" s="3"/>
      <c r="Z87" s="3"/>
    </row>
    <row r="88" spans="1:34" s="6" customFormat="1" ht="38.25">
      <c r="A88" s="18" t="s">
        <v>16</v>
      </c>
      <c r="B88" s="18" t="s">
        <v>534</v>
      </c>
      <c r="C88" s="18"/>
      <c r="D88" s="19" t="s">
        <v>545</v>
      </c>
      <c r="E88" s="18" t="s">
        <v>546</v>
      </c>
      <c r="F88" s="18" t="s">
        <v>547</v>
      </c>
      <c r="G88" s="18" t="s">
        <v>566</v>
      </c>
      <c r="H88" s="18" t="s">
        <v>549</v>
      </c>
      <c r="I88" s="18" t="s">
        <v>550</v>
      </c>
      <c r="J88" s="17" t="s">
        <v>551</v>
      </c>
      <c r="K88" s="74" t="s">
        <v>572</v>
      </c>
      <c r="L88" s="60" t="s">
        <v>820</v>
      </c>
      <c r="M88" s="74" t="s">
        <v>568</v>
      </c>
      <c r="N88" s="18" t="s">
        <v>569</v>
      </c>
      <c r="O88" s="17" t="s">
        <v>554</v>
      </c>
      <c r="P88" s="87" t="s">
        <v>555</v>
      </c>
      <c r="Q88" s="1"/>
      <c r="R88" s="14"/>
      <c r="S88" s="3"/>
      <c r="Y88" s="3"/>
      <c r="Z88" s="3"/>
    </row>
    <row r="89" spans="1:34" s="369" customFormat="1" ht="13.9" customHeight="1">
      <c r="A89" s="517">
        <v>1</v>
      </c>
      <c r="B89" s="479">
        <v>44252</v>
      </c>
      <c r="C89" s="491"/>
      <c r="D89" s="461" t="s">
        <v>847</v>
      </c>
      <c r="E89" s="492" t="s">
        <v>557</v>
      </c>
      <c r="F89" s="462">
        <v>4530</v>
      </c>
      <c r="G89" s="462">
        <v>4425</v>
      </c>
      <c r="H89" s="462">
        <v>4430</v>
      </c>
      <c r="I89" s="463">
        <v>4730</v>
      </c>
      <c r="J89" s="463" t="s">
        <v>867</v>
      </c>
      <c r="K89" s="518">
        <f t="shared" ref="K89" si="74">H89-F89</f>
        <v>-100</v>
      </c>
      <c r="L89" s="510">
        <f t="shared" ref="L89" si="75">(H89*N89)*0.035%</f>
        <v>193.81250000000003</v>
      </c>
      <c r="M89" s="511">
        <f t="shared" ref="M89" si="76">(K89*N89)-L89</f>
        <v>-12693.8125</v>
      </c>
      <c r="N89" s="463">
        <v>125</v>
      </c>
      <c r="O89" s="512" t="s">
        <v>620</v>
      </c>
      <c r="P89" s="484">
        <v>44256</v>
      </c>
      <c r="Q89" s="363"/>
      <c r="R89" s="324" t="s">
        <v>792</v>
      </c>
      <c r="S89" s="37"/>
      <c r="Y89" s="37"/>
      <c r="Z89" s="37"/>
    </row>
    <row r="90" spans="1:34" s="369" customFormat="1" ht="13.9" customHeight="1">
      <c r="A90" s="515">
        <v>2</v>
      </c>
      <c r="B90" s="470">
        <v>44253</v>
      </c>
      <c r="C90" s="448"/>
      <c r="D90" s="446" t="s">
        <v>850</v>
      </c>
      <c r="E90" s="447" t="s">
        <v>557</v>
      </c>
      <c r="F90" s="444">
        <v>1313</v>
      </c>
      <c r="G90" s="444">
        <v>1287</v>
      </c>
      <c r="H90" s="444">
        <v>1342</v>
      </c>
      <c r="I90" s="445">
        <v>1360</v>
      </c>
      <c r="J90" s="445" t="s">
        <v>853</v>
      </c>
      <c r="K90" s="516">
        <f t="shared" ref="K90" si="77">H90-F90</f>
        <v>29</v>
      </c>
      <c r="L90" s="471">
        <f t="shared" ref="L90:L91" si="78">(H90*N90)*0.035%</f>
        <v>258.33500000000004</v>
      </c>
      <c r="M90" s="472">
        <f t="shared" ref="M90" si="79">(K90*N90)-L90</f>
        <v>15691.665000000001</v>
      </c>
      <c r="N90" s="445">
        <v>550</v>
      </c>
      <c r="O90" s="473" t="s">
        <v>556</v>
      </c>
      <c r="P90" s="443">
        <v>44256</v>
      </c>
      <c r="Q90" s="363"/>
      <c r="R90" s="324" t="s">
        <v>792</v>
      </c>
      <c r="S90" s="37"/>
      <c r="Y90" s="37"/>
      <c r="Z90" s="37"/>
    </row>
    <row r="91" spans="1:34" s="369" customFormat="1" ht="13.9" customHeight="1">
      <c r="A91" s="633">
        <v>3</v>
      </c>
      <c r="B91" s="635">
        <v>44256</v>
      </c>
      <c r="C91" s="491"/>
      <c r="D91" s="461" t="s">
        <v>845</v>
      </c>
      <c r="E91" s="492" t="s">
        <v>817</v>
      </c>
      <c r="F91" s="462">
        <v>14705</v>
      </c>
      <c r="G91" s="462">
        <v>14900</v>
      </c>
      <c r="H91" s="462">
        <v>14900</v>
      </c>
      <c r="I91" s="463">
        <v>14500</v>
      </c>
      <c r="J91" s="637" t="s">
        <v>868</v>
      </c>
      <c r="K91" s="510">
        <f>F91-G91</f>
        <v>-195</v>
      </c>
      <c r="L91" s="510">
        <f t="shared" si="78"/>
        <v>391.12500000000006</v>
      </c>
      <c r="M91" s="637">
        <v>-8741</v>
      </c>
      <c r="N91" s="637">
        <v>75</v>
      </c>
      <c r="O91" s="649" t="s">
        <v>620</v>
      </c>
      <c r="P91" s="647">
        <v>44257</v>
      </c>
      <c r="Q91" s="363"/>
      <c r="R91" s="324" t="s">
        <v>559</v>
      </c>
      <c r="S91" s="37"/>
      <c r="Y91" s="37"/>
      <c r="Z91" s="37"/>
    </row>
    <row r="92" spans="1:34" s="369" customFormat="1" ht="13.9" customHeight="1">
      <c r="A92" s="634"/>
      <c r="B92" s="636"/>
      <c r="C92" s="491"/>
      <c r="D92" s="461" t="s">
        <v>844</v>
      </c>
      <c r="E92" s="492" t="s">
        <v>817</v>
      </c>
      <c r="F92" s="462">
        <v>112.5</v>
      </c>
      <c r="G92" s="462"/>
      <c r="H92" s="462">
        <v>27.5</v>
      </c>
      <c r="I92" s="463"/>
      <c r="J92" s="638"/>
      <c r="K92" s="524">
        <f>F92-H92</f>
        <v>85</v>
      </c>
      <c r="L92" s="510">
        <v>100</v>
      </c>
      <c r="M92" s="638"/>
      <c r="N92" s="638"/>
      <c r="O92" s="650"/>
      <c r="P92" s="648"/>
      <c r="Q92" s="363"/>
      <c r="R92" s="324" t="s">
        <v>559</v>
      </c>
      <c r="S92" s="37"/>
      <c r="Y92" s="37"/>
      <c r="Z92" s="37"/>
    </row>
    <row r="93" spans="1:34" s="369" customFormat="1" ht="13.9" customHeight="1">
      <c r="A93" s="515">
        <v>4</v>
      </c>
      <c r="B93" s="470">
        <v>44256</v>
      </c>
      <c r="C93" s="448"/>
      <c r="D93" s="446" t="s">
        <v>855</v>
      </c>
      <c r="E93" s="447" t="s">
        <v>817</v>
      </c>
      <c r="F93" s="444">
        <v>736</v>
      </c>
      <c r="G93" s="444">
        <v>746</v>
      </c>
      <c r="H93" s="444">
        <v>729</v>
      </c>
      <c r="I93" s="445">
        <v>715</v>
      </c>
      <c r="J93" s="445" t="s">
        <v>846</v>
      </c>
      <c r="K93" s="516">
        <f>F93-H93</f>
        <v>7</v>
      </c>
      <c r="L93" s="471">
        <f t="shared" ref="L93:L95" si="80">(H93*N93)*0.035%</f>
        <v>306.18000000000006</v>
      </c>
      <c r="M93" s="472">
        <f t="shared" ref="M93:M95" si="81">(K93*N93)-L93</f>
        <v>8093.82</v>
      </c>
      <c r="N93" s="445">
        <v>1200</v>
      </c>
      <c r="O93" s="473" t="s">
        <v>556</v>
      </c>
      <c r="P93" s="464">
        <v>44256</v>
      </c>
      <c r="Q93" s="363"/>
      <c r="R93" s="324" t="s">
        <v>559</v>
      </c>
      <c r="S93" s="37"/>
      <c r="Y93" s="37"/>
      <c r="Z93" s="37"/>
    </row>
    <row r="94" spans="1:34" s="369" customFormat="1" ht="13.9" customHeight="1">
      <c r="A94" s="515">
        <v>5</v>
      </c>
      <c r="B94" s="470">
        <v>44256</v>
      </c>
      <c r="C94" s="448"/>
      <c r="D94" s="446" t="s">
        <v>862</v>
      </c>
      <c r="E94" s="447" t="s">
        <v>557</v>
      </c>
      <c r="F94" s="444">
        <v>1576.5</v>
      </c>
      <c r="G94" s="444">
        <v>1559</v>
      </c>
      <c r="H94" s="444">
        <v>1589</v>
      </c>
      <c r="I94" s="445">
        <v>1610</v>
      </c>
      <c r="J94" s="445" t="s">
        <v>863</v>
      </c>
      <c r="K94" s="516">
        <f t="shared" ref="K94:K95" si="82">H94-F94</f>
        <v>12.5</v>
      </c>
      <c r="L94" s="471">
        <f t="shared" si="80"/>
        <v>389.30500000000006</v>
      </c>
      <c r="M94" s="472">
        <f t="shared" si="81"/>
        <v>8360.6949999999997</v>
      </c>
      <c r="N94" s="445">
        <v>700</v>
      </c>
      <c r="O94" s="473" t="s">
        <v>556</v>
      </c>
      <c r="P94" s="464">
        <v>44256</v>
      </c>
      <c r="Q94" s="363"/>
      <c r="R94" s="324" t="s">
        <v>792</v>
      </c>
      <c r="S94" s="37"/>
      <c r="Y94" s="37"/>
      <c r="Z94" s="37"/>
    </row>
    <row r="95" spans="1:34" s="369" customFormat="1" ht="13.9" customHeight="1">
      <c r="A95" s="515">
        <v>6</v>
      </c>
      <c r="B95" s="470">
        <v>44256</v>
      </c>
      <c r="C95" s="448"/>
      <c r="D95" s="446" t="s">
        <v>864</v>
      </c>
      <c r="E95" s="447" t="s">
        <v>557</v>
      </c>
      <c r="F95" s="444">
        <v>2190</v>
      </c>
      <c r="G95" s="444">
        <v>2140</v>
      </c>
      <c r="H95" s="444">
        <v>2224</v>
      </c>
      <c r="I95" s="445">
        <v>2290</v>
      </c>
      <c r="J95" s="445" t="s">
        <v>570</v>
      </c>
      <c r="K95" s="516">
        <f t="shared" si="82"/>
        <v>34</v>
      </c>
      <c r="L95" s="471">
        <f t="shared" si="80"/>
        <v>194.60000000000002</v>
      </c>
      <c r="M95" s="472">
        <f t="shared" si="81"/>
        <v>8305.4</v>
      </c>
      <c r="N95" s="445">
        <v>250</v>
      </c>
      <c r="O95" s="473" t="s">
        <v>556</v>
      </c>
      <c r="P95" s="443">
        <v>44257</v>
      </c>
      <c r="Q95" s="363"/>
      <c r="R95" s="324" t="s">
        <v>792</v>
      </c>
      <c r="S95" s="37"/>
      <c r="Y95" s="37"/>
      <c r="Z95" s="37"/>
    </row>
    <row r="96" spans="1:34" s="369" customFormat="1" ht="13.9" customHeight="1">
      <c r="A96" s="515">
        <v>7</v>
      </c>
      <c r="B96" s="470">
        <v>44257</v>
      </c>
      <c r="C96" s="448"/>
      <c r="D96" s="446" t="s">
        <v>869</v>
      </c>
      <c r="E96" s="447" t="s">
        <v>557</v>
      </c>
      <c r="F96" s="444">
        <v>577.5</v>
      </c>
      <c r="G96" s="444">
        <v>570</v>
      </c>
      <c r="H96" s="444">
        <v>585.5</v>
      </c>
      <c r="I96" s="445">
        <v>598</v>
      </c>
      <c r="J96" s="445" t="s">
        <v>870</v>
      </c>
      <c r="K96" s="516">
        <f t="shared" ref="K96" si="83">H96-F96</f>
        <v>8</v>
      </c>
      <c r="L96" s="471">
        <f t="shared" ref="L96" si="84">(H96*N96)*0.035%</f>
        <v>320.29777500000006</v>
      </c>
      <c r="M96" s="472">
        <f t="shared" ref="M96" si="85">(K96*N96)-L96</f>
        <v>12183.702224999999</v>
      </c>
      <c r="N96" s="445">
        <v>1563</v>
      </c>
      <c r="O96" s="473" t="s">
        <v>556</v>
      </c>
      <c r="P96" s="464">
        <v>44257</v>
      </c>
      <c r="Q96" s="363"/>
      <c r="R96" s="324" t="s">
        <v>792</v>
      </c>
      <c r="S96" s="37"/>
      <c r="Y96" s="37"/>
      <c r="Z96" s="37"/>
    </row>
    <row r="97" spans="1:26" s="369" customFormat="1" ht="13.9" customHeight="1">
      <c r="A97" s="515">
        <v>8</v>
      </c>
      <c r="B97" s="470">
        <v>44257</v>
      </c>
      <c r="C97" s="448"/>
      <c r="D97" s="446" t="s">
        <v>873</v>
      </c>
      <c r="E97" s="447" t="s">
        <v>557</v>
      </c>
      <c r="F97" s="444">
        <v>1918</v>
      </c>
      <c r="G97" s="444">
        <v>1892</v>
      </c>
      <c r="H97" s="444">
        <v>1935.5</v>
      </c>
      <c r="I97" s="445">
        <v>1960</v>
      </c>
      <c r="J97" s="445" t="s">
        <v>874</v>
      </c>
      <c r="K97" s="516">
        <f t="shared" ref="K97" si="86">H97-F97</f>
        <v>17.5</v>
      </c>
      <c r="L97" s="471">
        <f t="shared" ref="L97" si="87">(H97*N97)*0.035%</f>
        <v>372.58375000000007</v>
      </c>
      <c r="M97" s="472">
        <f t="shared" ref="M97" si="88">(K97*N97)-L97</f>
        <v>9252.4162500000002</v>
      </c>
      <c r="N97" s="445">
        <v>550</v>
      </c>
      <c r="O97" s="473" t="s">
        <v>556</v>
      </c>
      <c r="P97" s="464">
        <v>44257</v>
      </c>
      <c r="Q97" s="363"/>
      <c r="R97" s="324" t="s">
        <v>792</v>
      </c>
      <c r="S97" s="37"/>
      <c r="Y97" s="37"/>
      <c r="Z97" s="37"/>
    </row>
    <row r="98" spans="1:26" s="369" customFormat="1" ht="13.9" customHeight="1">
      <c r="A98" s="525">
        <v>9</v>
      </c>
      <c r="B98" s="479">
        <v>44258</v>
      </c>
      <c r="C98" s="491"/>
      <c r="D98" s="461" t="s">
        <v>845</v>
      </c>
      <c r="E98" s="492" t="s">
        <v>817</v>
      </c>
      <c r="F98" s="462">
        <v>15075</v>
      </c>
      <c r="G98" s="462">
        <v>15180</v>
      </c>
      <c r="H98" s="462">
        <v>15180</v>
      </c>
      <c r="I98" s="463">
        <v>14850</v>
      </c>
      <c r="J98" s="463" t="s">
        <v>879</v>
      </c>
      <c r="K98" s="526">
        <f>F98-H98</f>
        <v>-105</v>
      </c>
      <c r="L98" s="510">
        <f t="shared" ref="L98" si="89">(H98*N98)*0.035%</f>
        <v>398.47500000000008</v>
      </c>
      <c r="M98" s="511">
        <f t="shared" ref="M98" si="90">(K98*N98)-L98</f>
        <v>-8273.4750000000004</v>
      </c>
      <c r="N98" s="463">
        <v>75</v>
      </c>
      <c r="O98" s="512" t="s">
        <v>620</v>
      </c>
      <c r="P98" s="527">
        <v>44258</v>
      </c>
      <c r="Q98" s="363"/>
      <c r="R98" s="324" t="s">
        <v>559</v>
      </c>
      <c r="S98" s="37"/>
      <c r="Y98" s="37"/>
      <c r="Z98" s="37"/>
    </row>
    <row r="99" spans="1:26" s="369" customFormat="1" ht="13.9" customHeight="1">
      <c r="A99" s="525">
        <v>10</v>
      </c>
      <c r="B99" s="479">
        <v>44258</v>
      </c>
      <c r="C99" s="491"/>
      <c r="D99" s="461" t="s">
        <v>855</v>
      </c>
      <c r="E99" s="492" t="s">
        <v>817</v>
      </c>
      <c r="F99" s="462">
        <v>744</v>
      </c>
      <c r="G99" s="462">
        <v>755</v>
      </c>
      <c r="H99" s="462">
        <v>754</v>
      </c>
      <c r="I99" s="463">
        <v>725</v>
      </c>
      <c r="J99" s="463" t="s">
        <v>880</v>
      </c>
      <c r="K99" s="526">
        <f>F99-H99</f>
        <v>-10</v>
      </c>
      <c r="L99" s="510">
        <f t="shared" ref="L99" si="91">(H99*N99)*0.035%</f>
        <v>316.68000000000006</v>
      </c>
      <c r="M99" s="511">
        <f t="shared" ref="M99" si="92">(K99*N99)-L99</f>
        <v>-12316.68</v>
      </c>
      <c r="N99" s="463">
        <v>1200</v>
      </c>
      <c r="O99" s="512" t="s">
        <v>620</v>
      </c>
      <c r="P99" s="527">
        <v>44258</v>
      </c>
      <c r="Q99" s="596"/>
      <c r="R99" s="324" t="s">
        <v>559</v>
      </c>
      <c r="S99" s="37"/>
      <c r="Y99" s="37"/>
      <c r="Z99" s="37"/>
    </row>
    <row r="100" spans="1:26" s="369" customFormat="1" ht="13.9" customHeight="1">
      <c r="A100" s="528">
        <v>11</v>
      </c>
      <c r="B100" s="479">
        <v>44260</v>
      </c>
      <c r="C100" s="491"/>
      <c r="D100" s="461" t="s">
        <v>899</v>
      </c>
      <c r="E100" s="492" t="s">
        <v>817</v>
      </c>
      <c r="F100" s="462">
        <v>7175</v>
      </c>
      <c r="G100" s="462">
        <v>7280</v>
      </c>
      <c r="H100" s="462">
        <v>7280</v>
      </c>
      <c r="I100" s="463">
        <v>6950</v>
      </c>
      <c r="J100" s="463" t="s">
        <v>879</v>
      </c>
      <c r="K100" s="529">
        <f>F100-H100</f>
        <v>-105</v>
      </c>
      <c r="L100" s="510">
        <f t="shared" ref="L100:L101" si="93">(H100*N100)*0.035%</f>
        <v>254.80000000000004</v>
      </c>
      <c r="M100" s="511">
        <f t="shared" ref="M100:M101" si="94">(K100*N100)-L100</f>
        <v>-10754.8</v>
      </c>
      <c r="N100" s="463">
        <v>100</v>
      </c>
      <c r="O100" s="512" t="s">
        <v>620</v>
      </c>
      <c r="P100" s="527">
        <v>44260</v>
      </c>
      <c r="Q100" s="363"/>
      <c r="R100" s="324" t="s">
        <v>559</v>
      </c>
      <c r="S100" s="37"/>
      <c r="Y100" s="37"/>
      <c r="Z100" s="37"/>
    </row>
    <row r="101" spans="1:26" s="369" customFormat="1" ht="13.9" customHeight="1">
      <c r="A101" s="515">
        <v>12</v>
      </c>
      <c r="B101" s="470">
        <v>44263</v>
      </c>
      <c r="C101" s="448"/>
      <c r="D101" s="446" t="s">
        <v>862</v>
      </c>
      <c r="E101" s="447" t="s">
        <v>557</v>
      </c>
      <c r="F101" s="444">
        <v>1635</v>
      </c>
      <c r="G101" s="444">
        <v>1617</v>
      </c>
      <c r="H101" s="444">
        <v>1648</v>
      </c>
      <c r="I101" s="445">
        <v>1665</v>
      </c>
      <c r="J101" s="445" t="s">
        <v>895</v>
      </c>
      <c r="K101" s="516">
        <f t="shared" ref="K101" si="95">H101-F101</f>
        <v>13</v>
      </c>
      <c r="L101" s="471">
        <f t="shared" si="93"/>
        <v>403.76000000000005</v>
      </c>
      <c r="M101" s="472">
        <f t="shared" si="94"/>
        <v>8696.24</v>
      </c>
      <c r="N101" s="445">
        <v>700</v>
      </c>
      <c r="O101" s="473" t="s">
        <v>556</v>
      </c>
      <c r="P101" s="464">
        <v>44263</v>
      </c>
      <c r="Q101" s="363"/>
      <c r="R101" s="324" t="s">
        <v>792</v>
      </c>
      <c r="S101" s="37"/>
      <c r="Y101" s="37"/>
      <c r="Z101" s="37"/>
    </row>
    <row r="102" spans="1:26" s="369" customFormat="1" ht="13.9" customHeight="1">
      <c r="A102" s="515">
        <v>13</v>
      </c>
      <c r="B102" s="470">
        <v>44263</v>
      </c>
      <c r="C102" s="448"/>
      <c r="D102" s="446" t="s">
        <v>873</v>
      </c>
      <c r="E102" s="447" t="s">
        <v>557</v>
      </c>
      <c r="F102" s="444">
        <v>1905</v>
      </c>
      <c r="G102" s="444">
        <v>1883</v>
      </c>
      <c r="H102" s="444">
        <v>1926.5</v>
      </c>
      <c r="I102" s="445">
        <v>1950</v>
      </c>
      <c r="J102" s="445" t="s">
        <v>915</v>
      </c>
      <c r="K102" s="516">
        <f t="shared" ref="K102" si="96">H102-F102</f>
        <v>21.5</v>
      </c>
      <c r="L102" s="471">
        <f t="shared" ref="L102" si="97">(H102*N102)*0.035%</f>
        <v>370.85125000000005</v>
      </c>
      <c r="M102" s="472">
        <f t="shared" ref="M102" si="98">(K102*N102)-L102</f>
        <v>11454.14875</v>
      </c>
      <c r="N102" s="445">
        <v>550</v>
      </c>
      <c r="O102" s="473" t="s">
        <v>556</v>
      </c>
      <c r="P102" s="464">
        <v>44263</v>
      </c>
      <c r="Q102" s="363"/>
      <c r="R102" s="324" t="s">
        <v>792</v>
      </c>
      <c r="S102" s="37"/>
      <c r="Y102" s="37"/>
      <c r="Z102" s="37"/>
    </row>
    <row r="103" spans="1:26" s="369" customFormat="1" ht="13.9" customHeight="1">
      <c r="A103" s="515">
        <v>14</v>
      </c>
      <c r="B103" s="470">
        <v>44263</v>
      </c>
      <c r="C103" s="448"/>
      <c r="D103" s="446" t="s">
        <v>906</v>
      </c>
      <c r="E103" s="447" t="s">
        <v>557</v>
      </c>
      <c r="F103" s="444">
        <v>348.5</v>
      </c>
      <c r="G103" s="444">
        <v>340</v>
      </c>
      <c r="H103" s="444">
        <v>353.5</v>
      </c>
      <c r="I103" s="445">
        <v>365</v>
      </c>
      <c r="J103" s="445" t="s">
        <v>914</v>
      </c>
      <c r="K103" s="516">
        <f t="shared" ref="K103:K104" si="99">H103-F103</f>
        <v>5</v>
      </c>
      <c r="L103" s="471">
        <f t="shared" ref="L103:L104" si="100">(H103*N103)*0.035%</f>
        <v>191.77375000000004</v>
      </c>
      <c r="M103" s="472">
        <f t="shared" ref="M103:M104" si="101">(K103*N103)-L103</f>
        <v>7558.2262499999997</v>
      </c>
      <c r="N103" s="445">
        <v>1550</v>
      </c>
      <c r="O103" s="473" t="s">
        <v>556</v>
      </c>
      <c r="P103" s="464">
        <v>44263</v>
      </c>
      <c r="Q103" s="363"/>
      <c r="R103" s="324" t="s">
        <v>559</v>
      </c>
      <c r="S103" s="37"/>
      <c r="Y103" s="37"/>
      <c r="Z103" s="37"/>
    </row>
    <row r="104" spans="1:26" s="369" customFormat="1" ht="13.9" customHeight="1">
      <c r="A104" s="532">
        <v>15</v>
      </c>
      <c r="B104" s="479">
        <v>44263</v>
      </c>
      <c r="C104" s="491"/>
      <c r="D104" s="461" t="s">
        <v>907</v>
      </c>
      <c r="E104" s="492" t="s">
        <v>557</v>
      </c>
      <c r="F104" s="462">
        <v>910</v>
      </c>
      <c r="G104" s="462">
        <v>898</v>
      </c>
      <c r="H104" s="462">
        <v>898</v>
      </c>
      <c r="I104" s="463">
        <v>930</v>
      </c>
      <c r="J104" s="463" t="s">
        <v>923</v>
      </c>
      <c r="K104" s="533">
        <f t="shared" si="99"/>
        <v>-12</v>
      </c>
      <c r="L104" s="510">
        <f t="shared" si="100"/>
        <v>314.30000000000007</v>
      </c>
      <c r="M104" s="511">
        <f t="shared" si="101"/>
        <v>-12314.3</v>
      </c>
      <c r="N104" s="463">
        <v>1000</v>
      </c>
      <c r="O104" s="512" t="s">
        <v>620</v>
      </c>
      <c r="P104" s="484">
        <v>44264</v>
      </c>
      <c r="Q104" s="363"/>
      <c r="R104" s="324" t="s">
        <v>792</v>
      </c>
      <c r="S104" s="37"/>
      <c r="Y104" s="37"/>
      <c r="Z104" s="37"/>
    </row>
    <row r="105" spans="1:26" s="369" customFormat="1" ht="13.9" customHeight="1">
      <c r="A105" s="532">
        <v>16</v>
      </c>
      <c r="B105" s="479">
        <v>44264</v>
      </c>
      <c r="C105" s="491"/>
      <c r="D105" s="461" t="s">
        <v>906</v>
      </c>
      <c r="E105" s="492" t="s">
        <v>557</v>
      </c>
      <c r="F105" s="462">
        <v>347.5</v>
      </c>
      <c r="G105" s="462">
        <v>339.5</v>
      </c>
      <c r="H105" s="462">
        <v>339.5</v>
      </c>
      <c r="I105" s="463">
        <v>365</v>
      </c>
      <c r="J105" s="463" t="s">
        <v>903</v>
      </c>
      <c r="K105" s="533">
        <f t="shared" ref="K105:K106" si="102">H105-F105</f>
        <v>-8</v>
      </c>
      <c r="L105" s="510">
        <f t="shared" ref="L105:L106" si="103">(H105*N105)*0.035%</f>
        <v>184.17875000000004</v>
      </c>
      <c r="M105" s="511">
        <f t="shared" ref="M105:M106" si="104">(K105*N105)-L105</f>
        <v>-12584.178749999999</v>
      </c>
      <c r="N105" s="463">
        <v>1550</v>
      </c>
      <c r="O105" s="512" t="s">
        <v>620</v>
      </c>
      <c r="P105" s="527">
        <v>44264</v>
      </c>
      <c r="Q105" s="363"/>
      <c r="R105" s="324" t="s">
        <v>559</v>
      </c>
      <c r="S105" s="37"/>
      <c r="Y105" s="37"/>
      <c r="Z105" s="37"/>
    </row>
    <row r="106" spans="1:26" s="369" customFormat="1" ht="13.9" customHeight="1">
      <c r="A106" s="515">
        <v>17</v>
      </c>
      <c r="B106" s="470">
        <v>44264</v>
      </c>
      <c r="C106" s="448"/>
      <c r="D106" s="446" t="s">
        <v>862</v>
      </c>
      <c r="E106" s="447" t="s">
        <v>557</v>
      </c>
      <c r="F106" s="444">
        <v>1631.5</v>
      </c>
      <c r="G106" s="444">
        <v>1614</v>
      </c>
      <c r="H106" s="444">
        <v>1644</v>
      </c>
      <c r="I106" s="445">
        <v>1665</v>
      </c>
      <c r="J106" s="445" t="s">
        <v>926</v>
      </c>
      <c r="K106" s="516">
        <f t="shared" si="102"/>
        <v>12.5</v>
      </c>
      <c r="L106" s="471">
        <f t="shared" si="103"/>
        <v>402.78000000000009</v>
      </c>
      <c r="M106" s="472">
        <f t="shared" si="104"/>
        <v>8347.2199999999993</v>
      </c>
      <c r="N106" s="445">
        <v>700</v>
      </c>
      <c r="O106" s="473" t="s">
        <v>556</v>
      </c>
      <c r="P106" s="464">
        <v>44264</v>
      </c>
      <c r="Q106" s="363"/>
      <c r="R106" s="324" t="s">
        <v>792</v>
      </c>
      <c r="S106" s="37"/>
      <c r="Y106" s="37"/>
      <c r="Z106" s="37"/>
    </row>
    <row r="107" spans="1:26" s="369" customFormat="1" ht="13.9" customHeight="1">
      <c r="A107" s="515">
        <v>18</v>
      </c>
      <c r="B107" s="470">
        <v>44264</v>
      </c>
      <c r="C107" s="448"/>
      <c r="D107" s="446" t="s">
        <v>873</v>
      </c>
      <c r="E107" s="447" t="s">
        <v>557</v>
      </c>
      <c r="F107" s="444">
        <v>1902</v>
      </c>
      <c r="G107" s="444">
        <v>1877</v>
      </c>
      <c r="H107" s="444">
        <v>1922.5</v>
      </c>
      <c r="I107" s="445">
        <v>1950</v>
      </c>
      <c r="J107" s="445" t="s">
        <v>927</v>
      </c>
      <c r="K107" s="516">
        <f t="shared" ref="K107:K108" si="105">H107-F107</f>
        <v>20.5</v>
      </c>
      <c r="L107" s="471">
        <f t="shared" ref="L107:L108" si="106">(H107*N107)*0.035%</f>
        <v>370.08125000000007</v>
      </c>
      <c r="M107" s="472">
        <f t="shared" ref="M107:M108" si="107">(K107*N107)-L107</f>
        <v>10904.918750000001</v>
      </c>
      <c r="N107" s="445">
        <v>550</v>
      </c>
      <c r="O107" s="473" t="s">
        <v>556</v>
      </c>
      <c r="P107" s="443">
        <v>44265</v>
      </c>
      <c r="Q107" s="363"/>
      <c r="R107" s="324" t="s">
        <v>792</v>
      </c>
      <c r="S107" s="37"/>
      <c r="Y107" s="37"/>
      <c r="Z107" s="37"/>
    </row>
    <row r="108" spans="1:26" s="369" customFormat="1" ht="13.9" customHeight="1">
      <c r="A108" s="537">
        <v>19</v>
      </c>
      <c r="B108" s="479">
        <v>44265</v>
      </c>
      <c r="C108" s="491"/>
      <c r="D108" s="461" t="s">
        <v>933</v>
      </c>
      <c r="E108" s="492" t="s">
        <v>557</v>
      </c>
      <c r="F108" s="462">
        <v>860</v>
      </c>
      <c r="G108" s="462">
        <v>840</v>
      </c>
      <c r="H108" s="462">
        <v>840</v>
      </c>
      <c r="I108" s="463">
        <v>900</v>
      </c>
      <c r="J108" s="463" t="s">
        <v>952</v>
      </c>
      <c r="K108" s="538">
        <f t="shared" si="105"/>
        <v>-20</v>
      </c>
      <c r="L108" s="510">
        <f t="shared" si="106"/>
        <v>191.10000000000002</v>
      </c>
      <c r="M108" s="511">
        <f t="shared" si="107"/>
        <v>-13191.1</v>
      </c>
      <c r="N108" s="463">
        <v>650</v>
      </c>
      <c r="O108" s="512" t="s">
        <v>620</v>
      </c>
      <c r="P108" s="484">
        <v>44270</v>
      </c>
      <c r="Q108" s="363"/>
      <c r="R108" s="324" t="s">
        <v>792</v>
      </c>
      <c r="S108" s="37"/>
      <c r="Y108" s="37"/>
      <c r="Z108" s="37"/>
    </row>
    <row r="109" spans="1:26" s="369" customFormat="1" ht="13.9" customHeight="1">
      <c r="A109" s="537">
        <v>20</v>
      </c>
      <c r="B109" s="479">
        <v>44265</v>
      </c>
      <c r="C109" s="491"/>
      <c r="D109" s="461" t="s">
        <v>847</v>
      </c>
      <c r="E109" s="492" t="s">
        <v>557</v>
      </c>
      <c r="F109" s="462">
        <v>4505</v>
      </c>
      <c r="G109" s="462">
        <v>4395</v>
      </c>
      <c r="H109" s="462">
        <v>4405</v>
      </c>
      <c r="I109" s="463">
        <v>4700</v>
      </c>
      <c r="J109" s="463" t="s">
        <v>867</v>
      </c>
      <c r="K109" s="538">
        <f t="shared" ref="K109" si="108">H109-F109</f>
        <v>-100</v>
      </c>
      <c r="L109" s="510">
        <f t="shared" ref="L109" si="109">(H109*N109)*0.035%</f>
        <v>192.71875000000003</v>
      </c>
      <c r="M109" s="511">
        <f t="shared" ref="M109" si="110">(K109*N109)-L109</f>
        <v>-12692.71875</v>
      </c>
      <c r="N109" s="463">
        <v>125</v>
      </c>
      <c r="O109" s="512" t="s">
        <v>620</v>
      </c>
      <c r="P109" s="484">
        <v>44270</v>
      </c>
      <c r="Q109" s="363"/>
      <c r="R109" s="324" t="s">
        <v>559</v>
      </c>
      <c r="S109" s="37"/>
      <c r="Y109" s="37"/>
      <c r="Z109" s="37"/>
    </row>
    <row r="110" spans="1:26" s="369" customFormat="1" ht="13.9" customHeight="1">
      <c r="A110" s="515">
        <v>21</v>
      </c>
      <c r="B110" s="470">
        <v>44265</v>
      </c>
      <c r="C110" s="448"/>
      <c r="D110" s="446" t="s">
        <v>935</v>
      </c>
      <c r="E110" s="447" t="s">
        <v>557</v>
      </c>
      <c r="F110" s="444">
        <v>1371</v>
      </c>
      <c r="G110" s="444">
        <v>1349</v>
      </c>
      <c r="H110" s="444">
        <v>1390.5</v>
      </c>
      <c r="I110" s="445">
        <v>1410</v>
      </c>
      <c r="J110" s="445" t="s">
        <v>936</v>
      </c>
      <c r="K110" s="516">
        <f t="shared" ref="K110:K111" si="111">H110-F110</f>
        <v>19.5</v>
      </c>
      <c r="L110" s="471">
        <f t="shared" ref="L110:L111" si="112">(H110*N110)*0.035%</f>
        <v>292.00500000000005</v>
      </c>
      <c r="M110" s="472">
        <f t="shared" ref="M110:M111" si="113">(K110*N110)-L110</f>
        <v>11407.995000000001</v>
      </c>
      <c r="N110" s="445">
        <v>600</v>
      </c>
      <c r="O110" s="473" t="s">
        <v>556</v>
      </c>
      <c r="P110" s="443">
        <v>44267</v>
      </c>
      <c r="Q110" s="363"/>
      <c r="R110" s="324" t="s">
        <v>559</v>
      </c>
      <c r="S110" s="37"/>
      <c r="Y110" s="37"/>
      <c r="Z110" s="37"/>
    </row>
    <row r="111" spans="1:26" s="369" customFormat="1" ht="13.9" customHeight="1">
      <c r="A111" s="537">
        <v>22</v>
      </c>
      <c r="B111" s="479">
        <v>44267</v>
      </c>
      <c r="C111" s="491"/>
      <c r="D111" s="461" t="s">
        <v>862</v>
      </c>
      <c r="E111" s="492" t="s">
        <v>557</v>
      </c>
      <c r="F111" s="462">
        <v>1633.5</v>
      </c>
      <c r="G111" s="462">
        <v>1615</v>
      </c>
      <c r="H111" s="462">
        <v>1615</v>
      </c>
      <c r="I111" s="463">
        <v>1665</v>
      </c>
      <c r="J111" s="463" t="s">
        <v>953</v>
      </c>
      <c r="K111" s="538">
        <f t="shared" si="111"/>
        <v>-18.5</v>
      </c>
      <c r="L111" s="510">
        <f t="shared" si="112"/>
        <v>395.67500000000007</v>
      </c>
      <c r="M111" s="511">
        <f t="shared" si="113"/>
        <v>-13345.674999999999</v>
      </c>
      <c r="N111" s="463">
        <v>700</v>
      </c>
      <c r="O111" s="512" t="s">
        <v>620</v>
      </c>
      <c r="P111" s="484">
        <v>44270</v>
      </c>
      <c r="Q111" s="363"/>
      <c r="R111" s="324" t="s">
        <v>792</v>
      </c>
      <c r="S111" s="37"/>
      <c r="Y111" s="37"/>
      <c r="Z111" s="37"/>
    </row>
    <row r="112" spans="1:26" s="369" customFormat="1" ht="13.9" customHeight="1">
      <c r="A112" s="515">
        <v>23</v>
      </c>
      <c r="B112" s="470">
        <v>44267</v>
      </c>
      <c r="C112" s="448"/>
      <c r="D112" s="446" t="s">
        <v>946</v>
      </c>
      <c r="E112" s="447" t="s">
        <v>557</v>
      </c>
      <c r="F112" s="444">
        <v>3450</v>
      </c>
      <c r="G112" s="444">
        <v>3385</v>
      </c>
      <c r="H112" s="444">
        <v>3487.5</v>
      </c>
      <c r="I112" s="445" t="s">
        <v>947</v>
      </c>
      <c r="J112" s="445" t="s">
        <v>961</v>
      </c>
      <c r="K112" s="516">
        <f t="shared" ref="K112" si="114">H112-F112</f>
        <v>37.5</v>
      </c>
      <c r="L112" s="471">
        <f t="shared" ref="L112" si="115">(H112*N112)*0.035%</f>
        <v>244.12500000000003</v>
      </c>
      <c r="M112" s="472">
        <f t="shared" ref="M112" si="116">(K112*N112)-L112</f>
        <v>7255.875</v>
      </c>
      <c r="N112" s="445">
        <v>200</v>
      </c>
      <c r="O112" s="473" t="s">
        <v>556</v>
      </c>
      <c r="P112" s="443">
        <v>44271</v>
      </c>
      <c r="Q112" s="363"/>
      <c r="R112" s="324" t="s">
        <v>559</v>
      </c>
      <c r="S112" s="37"/>
      <c r="Y112" s="37"/>
      <c r="Z112" s="37"/>
    </row>
    <row r="113" spans="1:26" s="369" customFormat="1" ht="13.9" customHeight="1">
      <c r="A113" s="537">
        <v>24</v>
      </c>
      <c r="B113" s="479">
        <v>44267</v>
      </c>
      <c r="C113" s="491"/>
      <c r="D113" s="461" t="s">
        <v>948</v>
      </c>
      <c r="E113" s="492" t="s">
        <v>557</v>
      </c>
      <c r="F113" s="462">
        <v>1920</v>
      </c>
      <c r="G113" s="462">
        <v>1895</v>
      </c>
      <c r="H113" s="462">
        <v>1895</v>
      </c>
      <c r="I113" s="463">
        <v>1970</v>
      </c>
      <c r="J113" s="463" t="s">
        <v>954</v>
      </c>
      <c r="K113" s="538">
        <f t="shared" ref="K113" si="117">H113-F113</f>
        <v>-25</v>
      </c>
      <c r="L113" s="510">
        <f t="shared" ref="L113" si="118">(H113*N113)*0.035%</f>
        <v>364.78750000000008</v>
      </c>
      <c r="M113" s="511">
        <f t="shared" ref="M113" si="119">(K113*N113)-L113</f>
        <v>-14114.7875</v>
      </c>
      <c r="N113" s="463">
        <v>550</v>
      </c>
      <c r="O113" s="512" t="s">
        <v>620</v>
      </c>
      <c r="P113" s="484">
        <v>44270</v>
      </c>
      <c r="Q113" s="363"/>
      <c r="R113" s="324" t="s">
        <v>792</v>
      </c>
      <c r="S113" s="37"/>
      <c r="Y113" s="37"/>
      <c r="Z113" s="37"/>
    </row>
    <row r="114" spans="1:26" s="369" customFormat="1" ht="13.9" customHeight="1">
      <c r="A114" s="539">
        <v>25</v>
      </c>
      <c r="B114" s="479">
        <v>44271</v>
      </c>
      <c r="C114" s="491"/>
      <c r="D114" s="461" t="s">
        <v>966</v>
      </c>
      <c r="E114" s="492" t="s">
        <v>557</v>
      </c>
      <c r="F114" s="462">
        <v>382.25</v>
      </c>
      <c r="G114" s="462">
        <v>377</v>
      </c>
      <c r="H114" s="462">
        <v>378</v>
      </c>
      <c r="I114" s="463">
        <v>390</v>
      </c>
      <c r="J114" s="463" t="s">
        <v>967</v>
      </c>
      <c r="K114" s="540">
        <f t="shared" ref="K114" si="120">H114-F114</f>
        <v>-4.25</v>
      </c>
      <c r="L114" s="510">
        <f t="shared" ref="L114" si="121">(H114*N114)*0.035%</f>
        <v>396.90000000000003</v>
      </c>
      <c r="M114" s="511">
        <f t="shared" ref="M114" si="122">(K114*N114)-L114</f>
        <v>-13146.9</v>
      </c>
      <c r="N114" s="463">
        <v>3000</v>
      </c>
      <c r="O114" s="512" t="s">
        <v>620</v>
      </c>
      <c r="P114" s="484">
        <v>44271</v>
      </c>
      <c r="Q114" s="363"/>
      <c r="R114" s="324" t="s">
        <v>559</v>
      </c>
      <c r="S114" s="37"/>
      <c r="Y114" s="37"/>
      <c r="Z114" s="37"/>
    </row>
    <row r="115" spans="1:26" s="369" customFormat="1" ht="13.9" customHeight="1">
      <c r="A115" s="539">
        <v>26</v>
      </c>
      <c r="B115" s="479">
        <v>44271</v>
      </c>
      <c r="C115" s="491"/>
      <c r="D115" s="461" t="s">
        <v>972</v>
      </c>
      <c r="E115" s="492" t="s">
        <v>557</v>
      </c>
      <c r="F115" s="462">
        <v>607</v>
      </c>
      <c r="G115" s="462">
        <v>597</v>
      </c>
      <c r="H115" s="462">
        <v>597.5</v>
      </c>
      <c r="I115" s="463" t="s">
        <v>973</v>
      </c>
      <c r="J115" s="463" t="s">
        <v>974</v>
      </c>
      <c r="K115" s="540">
        <f t="shared" ref="K115:K116" si="123">H115-F115</f>
        <v>-9.5</v>
      </c>
      <c r="L115" s="510">
        <f t="shared" ref="L115:L116" si="124">(H115*N115)*0.035%</f>
        <v>282.31875000000002</v>
      </c>
      <c r="M115" s="511">
        <f t="shared" ref="M115:M116" si="125">(K115*N115)-L115</f>
        <v>-13107.31875</v>
      </c>
      <c r="N115" s="463">
        <v>1350</v>
      </c>
      <c r="O115" s="512" t="s">
        <v>620</v>
      </c>
      <c r="P115" s="484">
        <v>44271</v>
      </c>
      <c r="Q115" s="363"/>
      <c r="R115" s="324" t="s">
        <v>559</v>
      </c>
      <c r="S115" s="37"/>
      <c r="Y115" s="37"/>
      <c r="Z115" s="37"/>
    </row>
    <row r="116" spans="1:26" s="369" customFormat="1" ht="13.9" customHeight="1">
      <c r="A116" s="515">
        <v>27</v>
      </c>
      <c r="B116" s="470">
        <v>44271</v>
      </c>
      <c r="C116" s="448"/>
      <c r="D116" s="446" t="s">
        <v>975</v>
      </c>
      <c r="E116" s="447" t="s">
        <v>557</v>
      </c>
      <c r="F116" s="444">
        <v>1863</v>
      </c>
      <c r="G116" s="444">
        <v>1838</v>
      </c>
      <c r="H116" s="444">
        <v>1877.5</v>
      </c>
      <c r="I116" s="445" t="s">
        <v>976</v>
      </c>
      <c r="J116" s="445" t="s">
        <v>977</v>
      </c>
      <c r="K116" s="516">
        <f t="shared" si="123"/>
        <v>14.5</v>
      </c>
      <c r="L116" s="471">
        <f t="shared" si="124"/>
        <v>361.41875000000005</v>
      </c>
      <c r="M116" s="472">
        <f t="shared" si="125"/>
        <v>7613.5812500000002</v>
      </c>
      <c r="N116" s="445">
        <v>550</v>
      </c>
      <c r="O116" s="473" t="s">
        <v>556</v>
      </c>
      <c r="P116" s="464">
        <v>44271</v>
      </c>
      <c r="Q116" s="363"/>
      <c r="R116" s="324" t="s">
        <v>792</v>
      </c>
      <c r="S116" s="37"/>
      <c r="Y116" s="37"/>
      <c r="Z116" s="37"/>
    </row>
    <row r="117" spans="1:26" s="369" customFormat="1" ht="13.9" customHeight="1">
      <c r="A117" s="554">
        <v>28</v>
      </c>
      <c r="B117" s="479">
        <v>44271</v>
      </c>
      <c r="C117" s="491"/>
      <c r="D117" s="461" t="s">
        <v>978</v>
      </c>
      <c r="E117" s="492" t="s">
        <v>557</v>
      </c>
      <c r="F117" s="462">
        <v>2245</v>
      </c>
      <c r="G117" s="462">
        <v>2190</v>
      </c>
      <c r="H117" s="462">
        <v>2190</v>
      </c>
      <c r="I117" s="463">
        <v>2350</v>
      </c>
      <c r="J117" s="463" t="s">
        <v>1002</v>
      </c>
      <c r="K117" s="555">
        <f t="shared" ref="K117" si="126">H117-F117</f>
        <v>-55</v>
      </c>
      <c r="L117" s="510">
        <f t="shared" ref="L117" si="127">(H117*N117)*0.035%</f>
        <v>191.62500000000003</v>
      </c>
      <c r="M117" s="511">
        <f t="shared" ref="M117" si="128">(K117*N117)-L117</f>
        <v>-13941.625</v>
      </c>
      <c r="N117" s="463">
        <v>250</v>
      </c>
      <c r="O117" s="512" t="s">
        <v>620</v>
      </c>
      <c r="P117" s="484">
        <v>44273</v>
      </c>
      <c r="Q117" s="363"/>
      <c r="R117" s="324" t="s">
        <v>792</v>
      </c>
      <c r="S117" s="37"/>
      <c r="Y117" s="37"/>
      <c r="Z117" s="37"/>
    </row>
    <row r="118" spans="1:26" s="369" customFormat="1" ht="13.9" customHeight="1">
      <c r="A118" s="552">
        <v>29</v>
      </c>
      <c r="B118" s="479">
        <v>44271</v>
      </c>
      <c r="C118" s="491"/>
      <c r="D118" s="461" t="s">
        <v>979</v>
      </c>
      <c r="E118" s="492" t="s">
        <v>557</v>
      </c>
      <c r="F118" s="462">
        <v>743</v>
      </c>
      <c r="G118" s="462">
        <v>732</v>
      </c>
      <c r="H118" s="462">
        <v>733</v>
      </c>
      <c r="I118" s="463">
        <v>764</v>
      </c>
      <c r="J118" s="463" t="s">
        <v>981</v>
      </c>
      <c r="K118" s="553">
        <f t="shared" ref="K118:K119" si="129">H118-F118</f>
        <v>-10</v>
      </c>
      <c r="L118" s="510">
        <f t="shared" ref="L118:L119" si="130">(H118*N118)*0.035%</f>
        <v>307.86000000000007</v>
      </c>
      <c r="M118" s="511">
        <f t="shared" ref="M118:M119" si="131">(K118*N118)-L118</f>
        <v>-12307.86</v>
      </c>
      <c r="N118" s="463">
        <v>1200</v>
      </c>
      <c r="O118" s="512" t="s">
        <v>620</v>
      </c>
      <c r="P118" s="484">
        <v>44272</v>
      </c>
      <c r="Q118" s="363"/>
      <c r="R118" s="324" t="s">
        <v>792</v>
      </c>
      <c r="S118" s="37"/>
      <c r="Y118" s="37"/>
      <c r="Z118" s="37"/>
    </row>
    <row r="119" spans="1:26" s="369" customFormat="1" ht="13.9" customHeight="1">
      <c r="A119" s="515">
        <v>30</v>
      </c>
      <c r="B119" s="470">
        <v>44272</v>
      </c>
      <c r="C119" s="448"/>
      <c r="D119" s="446" t="s">
        <v>946</v>
      </c>
      <c r="E119" s="447" t="s">
        <v>557</v>
      </c>
      <c r="F119" s="444">
        <v>3452.5</v>
      </c>
      <c r="G119" s="444">
        <v>3385</v>
      </c>
      <c r="H119" s="444">
        <v>3490</v>
      </c>
      <c r="I119" s="445" t="s">
        <v>947</v>
      </c>
      <c r="J119" s="445" t="s">
        <v>961</v>
      </c>
      <c r="K119" s="516">
        <f t="shared" si="129"/>
        <v>37.5</v>
      </c>
      <c r="L119" s="471">
        <f t="shared" si="130"/>
        <v>244.30000000000004</v>
      </c>
      <c r="M119" s="472">
        <f t="shared" si="131"/>
        <v>7255.7</v>
      </c>
      <c r="N119" s="445">
        <v>200</v>
      </c>
      <c r="O119" s="473" t="s">
        <v>556</v>
      </c>
      <c r="P119" s="464">
        <v>44272</v>
      </c>
      <c r="Q119" s="363"/>
      <c r="R119" s="324" t="s">
        <v>559</v>
      </c>
      <c r="S119" s="37"/>
      <c r="Y119" s="37"/>
      <c r="Z119" s="37"/>
    </row>
    <row r="120" spans="1:26" s="369" customFormat="1" ht="13.9" customHeight="1">
      <c r="A120" s="552">
        <v>31</v>
      </c>
      <c r="B120" s="479">
        <v>44272</v>
      </c>
      <c r="C120" s="491"/>
      <c r="D120" s="461" t="s">
        <v>982</v>
      </c>
      <c r="E120" s="492" t="s">
        <v>557</v>
      </c>
      <c r="F120" s="462">
        <v>14860</v>
      </c>
      <c r="G120" s="462">
        <v>14750</v>
      </c>
      <c r="H120" s="462">
        <v>14770</v>
      </c>
      <c r="I120" s="463" t="s">
        <v>983</v>
      </c>
      <c r="J120" s="463" t="s">
        <v>950</v>
      </c>
      <c r="K120" s="553">
        <f t="shared" ref="K120" si="132">H120-F120</f>
        <v>-90</v>
      </c>
      <c r="L120" s="510">
        <f t="shared" ref="L120:L122" si="133">(H120*N120)*0.035%</f>
        <v>387.71250000000003</v>
      </c>
      <c r="M120" s="511">
        <f t="shared" ref="M120:M122" si="134">(K120*N120)-L120</f>
        <v>-7137.7124999999996</v>
      </c>
      <c r="N120" s="463">
        <v>75</v>
      </c>
      <c r="O120" s="512" t="s">
        <v>620</v>
      </c>
      <c r="P120" s="527">
        <v>44272</v>
      </c>
      <c r="Q120" s="363"/>
      <c r="R120" s="324" t="s">
        <v>559</v>
      </c>
      <c r="S120" s="37"/>
      <c r="Y120" s="37"/>
      <c r="Z120" s="37"/>
    </row>
    <row r="121" spans="1:26" s="369" customFormat="1" ht="13.9" customHeight="1">
      <c r="A121" s="515">
        <v>32</v>
      </c>
      <c r="B121" s="470">
        <v>44273</v>
      </c>
      <c r="C121" s="448"/>
      <c r="D121" s="446" t="s">
        <v>845</v>
      </c>
      <c r="E121" s="447" t="s">
        <v>817</v>
      </c>
      <c r="F121" s="444">
        <v>14890</v>
      </c>
      <c r="G121" s="444">
        <v>15030</v>
      </c>
      <c r="H121" s="444">
        <v>14835</v>
      </c>
      <c r="I121" s="445">
        <v>14700</v>
      </c>
      <c r="J121" s="445" t="s">
        <v>988</v>
      </c>
      <c r="K121" s="516">
        <f>F121-H121</f>
        <v>55</v>
      </c>
      <c r="L121" s="471">
        <f t="shared" si="133"/>
        <v>389.41875000000005</v>
      </c>
      <c r="M121" s="472">
        <f t="shared" si="134"/>
        <v>3735.5812500000002</v>
      </c>
      <c r="N121" s="445">
        <v>75</v>
      </c>
      <c r="O121" s="473" t="s">
        <v>556</v>
      </c>
      <c r="P121" s="464">
        <v>44273</v>
      </c>
      <c r="Q121" s="363"/>
      <c r="R121" s="324" t="s">
        <v>559</v>
      </c>
      <c r="S121" s="37"/>
      <c r="Y121" s="37"/>
      <c r="Z121" s="37"/>
    </row>
    <row r="122" spans="1:26" s="369" customFormat="1" ht="13.9" customHeight="1">
      <c r="A122" s="515">
        <v>33</v>
      </c>
      <c r="B122" s="470">
        <v>44273</v>
      </c>
      <c r="C122" s="448"/>
      <c r="D122" s="446" t="s">
        <v>996</v>
      </c>
      <c r="E122" s="447" t="s">
        <v>557</v>
      </c>
      <c r="F122" s="444">
        <v>3446.5</v>
      </c>
      <c r="G122" s="444">
        <v>3385</v>
      </c>
      <c r="H122" s="444">
        <v>3481.5</v>
      </c>
      <c r="I122" s="445" t="s">
        <v>947</v>
      </c>
      <c r="J122" s="445" t="s">
        <v>1005</v>
      </c>
      <c r="K122" s="516">
        <f t="shared" ref="K122" si="135">H122-F122</f>
        <v>35</v>
      </c>
      <c r="L122" s="471">
        <f t="shared" si="133"/>
        <v>243.70500000000004</v>
      </c>
      <c r="M122" s="472">
        <f t="shared" si="134"/>
        <v>6756.2950000000001</v>
      </c>
      <c r="N122" s="445">
        <v>200</v>
      </c>
      <c r="O122" s="473" t="s">
        <v>556</v>
      </c>
      <c r="P122" s="443">
        <v>44274</v>
      </c>
      <c r="Q122" s="363"/>
      <c r="R122" s="324" t="s">
        <v>559</v>
      </c>
      <c r="S122" s="37"/>
      <c r="Y122" s="37"/>
      <c r="Z122" s="37"/>
    </row>
    <row r="123" spans="1:26" s="369" customFormat="1" ht="13.9" customHeight="1">
      <c r="A123" s="515">
        <v>34</v>
      </c>
      <c r="B123" s="470">
        <v>44273</v>
      </c>
      <c r="C123" s="448"/>
      <c r="D123" s="446" t="s">
        <v>997</v>
      </c>
      <c r="E123" s="447" t="s">
        <v>817</v>
      </c>
      <c r="F123" s="444">
        <v>1517</v>
      </c>
      <c r="G123" s="444">
        <v>1538</v>
      </c>
      <c r="H123" s="444">
        <v>1503</v>
      </c>
      <c r="I123" s="445">
        <v>1470</v>
      </c>
      <c r="J123" s="445" t="s">
        <v>883</v>
      </c>
      <c r="K123" s="516">
        <f>F123-H123</f>
        <v>14</v>
      </c>
      <c r="L123" s="471">
        <f t="shared" ref="L123:L124" si="136">(H123*N123)*0.035%</f>
        <v>289.32750000000004</v>
      </c>
      <c r="M123" s="472">
        <f t="shared" ref="M123:M124" si="137">(K123*N123)-L123</f>
        <v>7410.6724999999997</v>
      </c>
      <c r="N123" s="445">
        <v>550</v>
      </c>
      <c r="O123" s="473" t="s">
        <v>556</v>
      </c>
      <c r="P123" s="464">
        <v>44273</v>
      </c>
      <c r="Q123" s="363"/>
      <c r="R123" s="324" t="s">
        <v>559</v>
      </c>
      <c r="S123" s="37"/>
      <c r="Y123" s="37"/>
      <c r="Z123" s="37"/>
    </row>
    <row r="124" spans="1:26" s="369" customFormat="1" ht="13.9" customHeight="1">
      <c r="A124" s="559">
        <v>35</v>
      </c>
      <c r="B124" s="479">
        <v>44274</v>
      </c>
      <c r="C124" s="491"/>
      <c r="D124" s="461" t="s">
        <v>1006</v>
      </c>
      <c r="E124" s="492" t="s">
        <v>557</v>
      </c>
      <c r="F124" s="462">
        <v>1587</v>
      </c>
      <c r="G124" s="462">
        <v>1570</v>
      </c>
      <c r="H124" s="462">
        <v>1570</v>
      </c>
      <c r="I124" s="463">
        <v>1625</v>
      </c>
      <c r="J124" s="463" t="s">
        <v>1029</v>
      </c>
      <c r="K124" s="560">
        <f t="shared" ref="K124" si="138">H124-F124</f>
        <v>-17</v>
      </c>
      <c r="L124" s="510">
        <f t="shared" si="136"/>
        <v>384.65000000000003</v>
      </c>
      <c r="M124" s="511">
        <f t="shared" si="137"/>
        <v>-12284.65</v>
      </c>
      <c r="N124" s="463">
        <v>700</v>
      </c>
      <c r="O124" s="512" t="s">
        <v>620</v>
      </c>
      <c r="P124" s="484">
        <v>44277</v>
      </c>
      <c r="Q124" s="363"/>
      <c r="R124" s="324" t="s">
        <v>792</v>
      </c>
      <c r="S124" s="37"/>
      <c r="Y124" s="37"/>
      <c r="Z124" s="37"/>
    </row>
    <row r="125" spans="1:26" s="369" customFormat="1" ht="13.9" customHeight="1">
      <c r="A125" s="567">
        <v>36</v>
      </c>
      <c r="B125" s="479">
        <v>44278</v>
      </c>
      <c r="C125" s="491"/>
      <c r="D125" s="461" t="s">
        <v>1045</v>
      </c>
      <c r="E125" s="492" t="s">
        <v>557</v>
      </c>
      <c r="F125" s="462">
        <v>2355.5</v>
      </c>
      <c r="G125" s="462">
        <v>2315</v>
      </c>
      <c r="H125" s="462">
        <v>2315</v>
      </c>
      <c r="I125" s="463" t="s">
        <v>1046</v>
      </c>
      <c r="J125" s="463" t="s">
        <v>1058</v>
      </c>
      <c r="K125" s="568">
        <f t="shared" ref="K125" si="139">H125-F125</f>
        <v>-40.5</v>
      </c>
      <c r="L125" s="510">
        <f t="shared" ref="L125:L127" si="140">(H125*N125)*0.035%</f>
        <v>243.07500000000005</v>
      </c>
      <c r="M125" s="511">
        <f t="shared" ref="M125:M127" si="141">(K125*N125)-L125</f>
        <v>-12393.075000000001</v>
      </c>
      <c r="N125" s="463">
        <v>300</v>
      </c>
      <c r="O125" s="512" t="s">
        <v>620</v>
      </c>
      <c r="P125" s="484">
        <v>44280</v>
      </c>
      <c r="Q125" s="363"/>
      <c r="R125" s="324" t="s">
        <v>559</v>
      </c>
      <c r="S125" s="37"/>
      <c r="Y125" s="37"/>
      <c r="Z125" s="37"/>
    </row>
    <row r="126" spans="1:26" s="369" customFormat="1" ht="13.9" customHeight="1">
      <c r="A126" s="589">
        <v>37</v>
      </c>
      <c r="B126" s="479">
        <v>44281</v>
      </c>
      <c r="C126" s="491"/>
      <c r="D126" s="461" t="s">
        <v>1075</v>
      </c>
      <c r="E126" s="492" t="s">
        <v>817</v>
      </c>
      <c r="F126" s="462">
        <v>14570</v>
      </c>
      <c r="G126" s="462">
        <v>14710</v>
      </c>
      <c r="H126" s="462">
        <v>14710</v>
      </c>
      <c r="I126" s="463">
        <v>14400</v>
      </c>
      <c r="J126" s="463" t="s">
        <v>1094</v>
      </c>
      <c r="K126" s="584">
        <f>F126-H126</f>
        <v>-140</v>
      </c>
      <c r="L126" s="510">
        <f t="shared" si="140"/>
        <v>386.13750000000005</v>
      </c>
      <c r="M126" s="511">
        <f t="shared" si="141"/>
        <v>-10886.137500000001</v>
      </c>
      <c r="N126" s="463">
        <v>75</v>
      </c>
      <c r="O126" s="512" t="s">
        <v>620</v>
      </c>
      <c r="P126" s="484">
        <v>44285</v>
      </c>
      <c r="Q126" s="363"/>
      <c r="R126" s="324" t="s">
        <v>559</v>
      </c>
      <c r="S126" s="37"/>
      <c r="Y126" s="37"/>
      <c r="Z126" s="37"/>
    </row>
    <row r="127" spans="1:26" s="369" customFormat="1" ht="13.9" customHeight="1">
      <c r="A127" s="591">
        <v>38</v>
      </c>
      <c r="B127" s="470">
        <v>44281</v>
      </c>
      <c r="C127" s="448"/>
      <c r="D127" s="446" t="s">
        <v>1087</v>
      </c>
      <c r="E127" s="447" t="s">
        <v>557</v>
      </c>
      <c r="F127" s="444">
        <v>2285</v>
      </c>
      <c r="G127" s="444">
        <v>2238</v>
      </c>
      <c r="H127" s="444">
        <v>2307.5</v>
      </c>
      <c r="I127" s="445" t="s">
        <v>1088</v>
      </c>
      <c r="J127" s="445" t="s">
        <v>1097</v>
      </c>
      <c r="K127" s="585">
        <f t="shared" ref="K127" si="142">H127-F127</f>
        <v>22.5</v>
      </c>
      <c r="L127" s="471">
        <f t="shared" si="140"/>
        <v>201.90625000000003</v>
      </c>
      <c r="M127" s="472">
        <f t="shared" si="141"/>
        <v>5423.09375</v>
      </c>
      <c r="N127" s="445">
        <v>250</v>
      </c>
      <c r="O127" s="473" t="s">
        <v>556</v>
      </c>
      <c r="P127" s="443">
        <v>44285</v>
      </c>
      <c r="Q127" s="363"/>
      <c r="R127" s="324" t="s">
        <v>559</v>
      </c>
      <c r="S127" s="37"/>
      <c r="Y127" s="37"/>
      <c r="Z127" s="37"/>
    </row>
    <row r="128" spans="1:26" s="369" customFormat="1" ht="13.9" customHeight="1">
      <c r="A128" s="591">
        <v>39</v>
      </c>
      <c r="B128" s="470">
        <v>44285</v>
      </c>
      <c r="C128" s="419"/>
      <c r="D128" s="446" t="s">
        <v>1095</v>
      </c>
      <c r="E128" s="447" t="s">
        <v>557</v>
      </c>
      <c r="F128" s="444">
        <v>364</v>
      </c>
      <c r="G128" s="444">
        <v>359</v>
      </c>
      <c r="H128" s="444">
        <v>367.25</v>
      </c>
      <c r="I128" s="445" t="s">
        <v>1096</v>
      </c>
      <c r="J128" s="445" t="s">
        <v>1132</v>
      </c>
      <c r="K128" s="592">
        <f t="shared" ref="K128" si="143">H128-F128</f>
        <v>3.25</v>
      </c>
      <c r="L128" s="471">
        <f t="shared" ref="L128" si="144">(H128*N128)*0.035%</f>
        <v>385.61250000000007</v>
      </c>
      <c r="M128" s="472">
        <f t="shared" ref="M128" si="145">(K128*N128)-L128</f>
        <v>9364.3875000000007</v>
      </c>
      <c r="N128" s="445">
        <v>3000</v>
      </c>
      <c r="O128" s="473" t="s">
        <v>556</v>
      </c>
      <c r="P128" s="443">
        <v>44286</v>
      </c>
      <c r="Q128" s="363"/>
      <c r="R128" s="324" t="s">
        <v>559</v>
      </c>
      <c r="S128" s="37"/>
      <c r="Y128" s="37"/>
      <c r="Z128" s="37"/>
    </row>
    <row r="129" spans="1:34" s="369" customFormat="1" ht="13.9" customHeight="1">
      <c r="A129" s="589">
        <v>40</v>
      </c>
      <c r="B129" s="479">
        <v>44286</v>
      </c>
      <c r="C129" s="491"/>
      <c r="D129" s="461" t="s">
        <v>1129</v>
      </c>
      <c r="E129" s="492" t="s">
        <v>557</v>
      </c>
      <c r="F129" s="462">
        <v>2560</v>
      </c>
      <c r="G129" s="462">
        <v>2515</v>
      </c>
      <c r="H129" s="462">
        <v>2520</v>
      </c>
      <c r="I129" s="463" t="s">
        <v>1130</v>
      </c>
      <c r="J129" s="463" t="s">
        <v>1131</v>
      </c>
      <c r="K129" s="590">
        <f t="shared" ref="K129:K130" si="146">H129-F129</f>
        <v>-40</v>
      </c>
      <c r="L129" s="510">
        <f t="shared" ref="L129:L130" si="147">(H129*N129)*0.035%</f>
        <v>264.60000000000002</v>
      </c>
      <c r="M129" s="511">
        <f t="shared" ref="M129:M130" si="148">(K129*N129)-L129</f>
        <v>-12264.6</v>
      </c>
      <c r="N129" s="463">
        <v>300</v>
      </c>
      <c r="O129" s="512" t="s">
        <v>620</v>
      </c>
      <c r="P129" s="484">
        <v>44286</v>
      </c>
      <c r="Q129" s="363"/>
      <c r="R129" s="324" t="s">
        <v>559</v>
      </c>
      <c r="S129" s="37"/>
      <c r="Y129" s="37"/>
      <c r="Z129" s="37"/>
    </row>
    <row r="130" spans="1:34" s="369" customFormat="1" ht="13.9" customHeight="1">
      <c r="A130" s="591">
        <v>41</v>
      </c>
      <c r="B130" s="470">
        <v>44286</v>
      </c>
      <c r="C130" s="419"/>
      <c r="D130" s="446" t="s">
        <v>1087</v>
      </c>
      <c r="E130" s="447" t="s">
        <v>557</v>
      </c>
      <c r="F130" s="444">
        <v>2265</v>
      </c>
      <c r="G130" s="444">
        <v>2217</v>
      </c>
      <c r="H130" s="444">
        <v>2296</v>
      </c>
      <c r="I130" s="445" t="s">
        <v>1088</v>
      </c>
      <c r="J130" s="445" t="s">
        <v>1133</v>
      </c>
      <c r="K130" s="592">
        <f t="shared" si="146"/>
        <v>31</v>
      </c>
      <c r="L130" s="471">
        <f t="shared" si="147"/>
        <v>200.90000000000003</v>
      </c>
      <c r="M130" s="472">
        <f t="shared" si="148"/>
        <v>7549.1</v>
      </c>
      <c r="N130" s="445">
        <v>250</v>
      </c>
      <c r="O130" s="473" t="s">
        <v>556</v>
      </c>
      <c r="P130" s="443">
        <v>44286</v>
      </c>
      <c r="Q130" s="363"/>
      <c r="R130" s="324" t="s">
        <v>559</v>
      </c>
      <c r="S130" s="37"/>
      <c r="Y130" s="37"/>
      <c r="Z130" s="37"/>
    </row>
    <row r="131" spans="1:34" s="369" customFormat="1" ht="13.9" customHeight="1">
      <c r="A131" s="586"/>
      <c r="B131" s="418"/>
      <c r="C131" s="419"/>
      <c r="D131" s="412"/>
      <c r="E131" s="413"/>
      <c r="F131" s="387"/>
      <c r="G131" s="387"/>
      <c r="H131" s="387"/>
      <c r="I131" s="352"/>
      <c r="J131" s="352"/>
      <c r="K131" s="587"/>
      <c r="L131" s="406"/>
      <c r="M131" s="508"/>
      <c r="N131" s="352"/>
      <c r="O131" s="380"/>
      <c r="P131" s="393"/>
      <c r="Q131" s="363"/>
      <c r="R131" s="324"/>
      <c r="S131" s="37"/>
      <c r="Y131" s="37"/>
      <c r="Z131" s="37"/>
    </row>
    <row r="132" spans="1:34" s="369" customFormat="1" ht="13.9" customHeight="1">
      <c r="A132" s="420"/>
      <c r="B132" s="418"/>
      <c r="C132" s="419"/>
      <c r="D132" s="412"/>
      <c r="E132" s="413"/>
      <c r="F132" s="387"/>
      <c r="G132" s="387"/>
      <c r="H132" s="387"/>
      <c r="I132" s="352"/>
      <c r="J132" s="352"/>
      <c r="K132" s="352"/>
      <c r="L132" s="352"/>
      <c r="M132" s="352"/>
      <c r="N132" s="352"/>
      <c r="O132" s="352"/>
      <c r="P132" s="352"/>
      <c r="Q132" s="363"/>
      <c r="R132" s="324"/>
      <c r="S132" s="37"/>
      <c r="Y132" s="37"/>
      <c r="Z132" s="37"/>
    </row>
    <row r="133" spans="1:34" s="369" customFormat="1" ht="13.9" customHeight="1">
      <c r="A133" s="430"/>
      <c r="B133" s="424"/>
      <c r="C133" s="431"/>
      <c r="D133" s="432"/>
      <c r="E133" s="353"/>
      <c r="F133" s="399"/>
      <c r="G133" s="399"/>
      <c r="H133" s="399"/>
      <c r="I133" s="395"/>
      <c r="J133" s="395"/>
      <c r="K133" s="395"/>
      <c r="L133" s="395"/>
      <c r="M133" s="395"/>
      <c r="N133" s="395"/>
      <c r="O133" s="395"/>
      <c r="P133" s="395"/>
      <c r="Q133" s="363"/>
      <c r="R133" s="324"/>
      <c r="S133" s="37"/>
      <c r="Y133" s="37"/>
      <c r="Z133" s="37"/>
    </row>
    <row r="134" spans="1:34" s="3" customFormat="1">
      <c r="A134" s="41"/>
      <c r="B134" s="42"/>
      <c r="C134" s="43"/>
      <c r="D134" s="44"/>
      <c r="E134" s="45"/>
      <c r="F134" s="46"/>
      <c r="G134" s="46"/>
      <c r="H134" s="46"/>
      <c r="I134" s="46"/>
      <c r="J134" s="14"/>
      <c r="K134" s="88"/>
      <c r="L134" s="88"/>
      <c r="M134" s="14"/>
      <c r="N134" s="13"/>
      <c r="O134" s="89"/>
      <c r="P134" s="2"/>
      <c r="Q134" s="1"/>
      <c r="R134" s="14"/>
      <c r="Z134" s="6"/>
      <c r="AA134" s="6"/>
      <c r="AB134" s="6"/>
      <c r="AC134" s="6"/>
      <c r="AD134" s="6"/>
      <c r="AE134" s="6"/>
      <c r="AF134" s="6"/>
      <c r="AG134" s="6"/>
      <c r="AH134" s="6"/>
    </row>
    <row r="135" spans="1:34" s="3" customFormat="1" ht="15">
      <c r="A135" s="47" t="s">
        <v>573</v>
      </c>
      <c r="B135" s="47"/>
      <c r="C135" s="47"/>
      <c r="D135" s="47"/>
      <c r="E135" s="48"/>
      <c r="F135" s="46"/>
      <c r="G135" s="46"/>
      <c r="H135" s="46"/>
      <c r="I135" s="46"/>
      <c r="J135" s="50"/>
      <c r="K135" s="9"/>
      <c r="L135" s="9"/>
      <c r="M135" s="9"/>
      <c r="N135" s="8"/>
      <c r="O135" s="50"/>
      <c r="P135" s="2"/>
      <c r="Q135" s="1"/>
      <c r="R135" s="14"/>
      <c r="Z135" s="6"/>
      <c r="AA135" s="6"/>
      <c r="AB135" s="6"/>
      <c r="AC135" s="6"/>
      <c r="AD135" s="6"/>
      <c r="AE135" s="6"/>
      <c r="AF135" s="6"/>
      <c r="AG135" s="6"/>
      <c r="AH135" s="6"/>
    </row>
    <row r="136" spans="1:34" s="3" customFormat="1" ht="38.25">
      <c r="A136" s="18" t="s">
        <v>16</v>
      </c>
      <c r="B136" s="18" t="s">
        <v>534</v>
      </c>
      <c r="C136" s="18"/>
      <c r="D136" s="19" t="s">
        <v>545</v>
      </c>
      <c r="E136" s="18" t="s">
        <v>546</v>
      </c>
      <c r="F136" s="18" t="s">
        <v>547</v>
      </c>
      <c r="G136" s="49" t="s">
        <v>566</v>
      </c>
      <c r="H136" s="18" t="s">
        <v>549</v>
      </c>
      <c r="I136" s="18" t="s">
        <v>550</v>
      </c>
      <c r="J136" s="17" t="s">
        <v>551</v>
      </c>
      <c r="K136" s="17" t="s">
        <v>574</v>
      </c>
      <c r="L136" s="60" t="s">
        <v>820</v>
      </c>
      <c r="M136" s="74" t="s">
        <v>568</v>
      </c>
      <c r="N136" s="18" t="s">
        <v>569</v>
      </c>
      <c r="O136" s="18" t="s">
        <v>554</v>
      </c>
      <c r="P136" s="19" t="s">
        <v>555</v>
      </c>
      <c r="Q136" s="1"/>
      <c r="R136" s="14"/>
      <c r="Z136" s="6"/>
      <c r="AA136" s="6"/>
      <c r="AB136" s="6"/>
      <c r="AC136" s="6"/>
      <c r="AD136" s="6"/>
      <c r="AE136" s="6"/>
      <c r="AF136" s="6"/>
      <c r="AG136" s="6"/>
      <c r="AH136" s="6"/>
    </row>
    <row r="137" spans="1:34" s="369" customFormat="1" ht="13.9" customHeight="1">
      <c r="A137" s="515">
        <v>1</v>
      </c>
      <c r="B137" s="470">
        <v>44256</v>
      </c>
      <c r="C137" s="448"/>
      <c r="D137" s="446" t="s">
        <v>859</v>
      </c>
      <c r="E137" s="447" t="s">
        <v>557</v>
      </c>
      <c r="F137" s="444">
        <v>350</v>
      </c>
      <c r="G137" s="444">
        <v>190</v>
      </c>
      <c r="H137" s="444">
        <v>470</v>
      </c>
      <c r="I137" s="445">
        <v>700</v>
      </c>
      <c r="J137" s="445" t="s">
        <v>860</v>
      </c>
      <c r="K137" s="516">
        <f t="shared" ref="K137" si="149">H137-F137</f>
        <v>120</v>
      </c>
      <c r="L137" s="445">
        <v>100</v>
      </c>
      <c r="M137" s="472">
        <f t="shared" ref="M137" si="150">(K137*N137)-L137</f>
        <v>2900</v>
      </c>
      <c r="N137" s="445">
        <v>25</v>
      </c>
      <c r="O137" s="473" t="s">
        <v>556</v>
      </c>
      <c r="P137" s="464">
        <v>44256</v>
      </c>
      <c r="Q137" s="363"/>
      <c r="R137" s="324" t="s">
        <v>559</v>
      </c>
      <c r="S137" s="37"/>
      <c r="Y137" s="37"/>
      <c r="Z137" s="37"/>
    </row>
    <row r="138" spans="1:34" s="369" customFormat="1" ht="13.9" customHeight="1">
      <c r="A138" s="515">
        <v>2</v>
      </c>
      <c r="B138" s="470">
        <v>44256</v>
      </c>
      <c r="C138" s="448"/>
      <c r="D138" s="446" t="s">
        <v>859</v>
      </c>
      <c r="E138" s="447" t="s">
        <v>557</v>
      </c>
      <c r="F138" s="444">
        <v>340</v>
      </c>
      <c r="G138" s="444">
        <v>190</v>
      </c>
      <c r="H138" s="444">
        <v>430</v>
      </c>
      <c r="I138" s="445">
        <v>700</v>
      </c>
      <c r="J138" s="445" t="s">
        <v>861</v>
      </c>
      <c r="K138" s="516">
        <f t="shared" ref="K138" si="151">H138-F138</f>
        <v>90</v>
      </c>
      <c r="L138" s="445">
        <v>100</v>
      </c>
      <c r="M138" s="472">
        <f t="shared" ref="M138" si="152">(K138*N138)-L138</f>
        <v>2150</v>
      </c>
      <c r="N138" s="445">
        <v>25</v>
      </c>
      <c r="O138" s="473" t="s">
        <v>556</v>
      </c>
      <c r="P138" s="464">
        <v>44256</v>
      </c>
      <c r="Q138" s="363"/>
      <c r="R138" s="324" t="s">
        <v>559</v>
      </c>
      <c r="S138" s="37"/>
      <c r="Y138" s="37"/>
      <c r="Z138" s="37"/>
    </row>
    <row r="139" spans="1:34" s="369" customFormat="1" ht="13.9" customHeight="1">
      <c r="A139" s="515">
        <v>3</v>
      </c>
      <c r="B139" s="470">
        <v>44257</v>
      </c>
      <c r="C139" s="448"/>
      <c r="D139" s="446" t="s">
        <v>871</v>
      </c>
      <c r="E139" s="447" t="s">
        <v>557</v>
      </c>
      <c r="F139" s="444">
        <v>320</v>
      </c>
      <c r="G139" s="444">
        <v>170</v>
      </c>
      <c r="H139" s="444">
        <v>405</v>
      </c>
      <c r="I139" s="445">
        <v>700</v>
      </c>
      <c r="J139" s="445" t="s">
        <v>887</v>
      </c>
      <c r="K139" s="516">
        <f t="shared" ref="K139" si="153">H139-F139</f>
        <v>85</v>
      </c>
      <c r="L139" s="445">
        <v>100</v>
      </c>
      <c r="M139" s="472">
        <f t="shared" ref="M139" si="154">(K139*N139)-L139</f>
        <v>2025</v>
      </c>
      <c r="N139" s="445">
        <v>25</v>
      </c>
      <c r="O139" s="473" t="s">
        <v>556</v>
      </c>
      <c r="P139" s="464">
        <v>44257</v>
      </c>
      <c r="Q139" s="363"/>
      <c r="R139" s="324" t="s">
        <v>792</v>
      </c>
      <c r="S139" s="37"/>
      <c r="Y139" s="37"/>
      <c r="Z139" s="37"/>
    </row>
    <row r="140" spans="1:34" s="369" customFormat="1" ht="13.9" customHeight="1">
      <c r="A140" s="515">
        <v>4</v>
      </c>
      <c r="B140" s="470">
        <v>44257</v>
      </c>
      <c r="C140" s="448"/>
      <c r="D140" s="446" t="s">
        <v>875</v>
      </c>
      <c r="E140" s="447" t="s">
        <v>557</v>
      </c>
      <c r="F140" s="444">
        <v>73.5</v>
      </c>
      <c r="G140" s="444">
        <v>25</v>
      </c>
      <c r="H140" s="444">
        <v>96</v>
      </c>
      <c r="I140" s="445">
        <v>150</v>
      </c>
      <c r="J140" s="445" t="s">
        <v>876</v>
      </c>
      <c r="K140" s="516">
        <f t="shared" ref="K140" si="155">H140-F140</f>
        <v>22.5</v>
      </c>
      <c r="L140" s="445">
        <v>100</v>
      </c>
      <c r="M140" s="472">
        <f t="shared" ref="M140" si="156">(K140*N140)-L140</f>
        <v>1587.5</v>
      </c>
      <c r="N140" s="445">
        <v>75</v>
      </c>
      <c r="O140" s="473" t="s">
        <v>556</v>
      </c>
      <c r="P140" s="464">
        <v>44257</v>
      </c>
      <c r="Q140" s="363"/>
      <c r="R140" s="324" t="s">
        <v>792</v>
      </c>
      <c r="S140" s="37"/>
      <c r="Y140" s="37"/>
      <c r="Z140" s="37"/>
    </row>
    <row r="141" spans="1:34" s="369" customFormat="1" ht="13.9" customHeight="1">
      <c r="A141" s="525">
        <v>5</v>
      </c>
      <c r="B141" s="479">
        <v>44257</v>
      </c>
      <c r="C141" s="491"/>
      <c r="D141" s="461" t="s">
        <v>875</v>
      </c>
      <c r="E141" s="492" t="s">
        <v>557</v>
      </c>
      <c r="F141" s="462">
        <v>73.5</v>
      </c>
      <c r="G141" s="462">
        <v>25</v>
      </c>
      <c r="H141" s="462">
        <v>25</v>
      </c>
      <c r="I141" s="463">
        <v>150</v>
      </c>
      <c r="J141" s="463" t="s">
        <v>878</v>
      </c>
      <c r="K141" s="526">
        <f t="shared" ref="K141:K142" si="157">H141-F141</f>
        <v>-48.5</v>
      </c>
      <c r="L141" s="463">
        <v>100</v>
      </c>
      <c r="M141" s="511">
        <f t="shared" ref="M141:M142" si="158">(K141*N141)-L141</f>
        <v>-3737.5</v>
      </c>
      <c r="N141" s="463">
        <v>75</v>
      </c>
      <c r="O141" s="512" t="s">
        <v>620</v>
      </c>
      <c r="P141" s="484">
        <v>44258</v>
      </c>
      <c r="Q141" s="363"/>
      <c r="R141" s="324" t="s">
        <v>792</v>
      </c>
      <c r="S141" s="37"/>
      <c r="Y141" s="37"/>
      <c r="Z141" s="37"/>
    </row>
    <row r="142" spans="1:34" s="369" customFormat="1" ht="13.9" customHeight="1">
      <c r="A142" s="515">
        <v>6</v>
      </c>
      <c r="B142" s="470">
        <v>44258</v>
      </c>
      <c r="C142" s="448"/>
      <c r="D142" s="446" t="s">
        <v>891</v>
      </c>
      <c r="E142" s="447" t="s">
        <v>557</v>
      </c>
      <c r="F142" s="444">
        <v>295</v>
      </c>
      <c r="G142" s="444">
        <v>145</v>
      </c>
      <c r="H142" s="444">
        <v>375</v>
      </c>
      <c r="I142" s="445">
        <v>600</v>
      </c>
      <c r="J142" s="445" t="s">
        <v>896</v>
      </c>
      <c r="K142" s="516">
        <f t="shared" si="157"/>
        <v>80</v>
      </c>
      <c r="L142" s="445">
        <v>100</v>
      </c>
      <c r="M142" s="472">
        <f t="shared" si="158"/>
        <v>1900</v>
      </c>
      <c r="N142" s="445">
        <v>25</v>
      </c>
      <c r="O142" s="473" t="s">
        <v>556</v>
      </c>
      <c r="P142" s="443">
        <v>44259</v>
      </c>
      <c r="Q142" s="363"/>
      <c r="R142" s="324" t="s">
        <v>559</v>
      </c>
      <c r="S142" s="37"/>
      <c r="Y142" s="37"/>
      <c r="Z142" s="37"/>
    </row>
    <row r="143" spans="1:34" s="369" customFormat="1" ht="13.9" customHeight="1">
      <c r="A143" s="515">
        <v>7</v>
      </c>
      <c r="B143" s="470">
        <v>44259</v>
      </c>
      <c r="C143" s="448"/>
      <c r="D143" s="446" t="s">
        <v>894</v>
      </c>
      <c r="E143" s="447" t="s">
        <v>557</v>
      </c>
      <c r="F143" s="444">
        <v>30</v>
      </c>
      <c r="G143" s="444"/>
      <c r="H143" s="444">
        <v>43</v>
      </c>
      <c r="I143" s="445">
        <v>80</v>
      </c>
      <c r="J143" s="445" t="s">
        <v>895</v>
      </c>
      <c r="K143" s="516">
        <f t="shared" ref="K143:K145" si="159">H143-F143</f>
        <v>13</v>
      </c>
      <c r="L143" s="445">
        <v>100</v>
      </c>
      <c r="M143" s="472">
        <f t="shared" ref="M143:M145" si="160">(K143*N143)-L143</f>
        <v>875</v>
      </c>
      <c r="N143" s="445">
        <v>75</v>
      </c>
      <c r="O143" s="473" t="s">
        <v>556</v>
      </c>
      <c r="P143" s="464">
        <v>44259</v>
      </c>
      <c r="Q143" s="363"/>
      <c r="R143" s="324" t="s">
        <v>792</v>
      </c>
      <c r="S143" s="37"/>
      <c r="Y143" s="37"/>
      <c r="Z143" s="37"/>
    </row>
    <row r="144" spans="1:34" s="369" customFormat="1" ht="13.9" customHeight="1">
      <c r="A144" s="515">
        <v>8</v>
      </c>
      <c r="B144" s="470">
        <v>44259</v>
      </c>
      <c r="C144" s="448"/>
      <c r="D144" s="446" t="s">
        <v>892</v>
      </c>
      <c r="E144" s="447" t="s">
        <v>557</v>
      </c>
      <c r="F144" s="444">
        <v>305</v>
      </c>
      <c r="G144" s="444">
        <v>145</v>
      </c>
      <c r="H144" s="444">
        <v>365</v>
      </c>
      <c r="I144" s="445">
        <v>600</v>
      </c>
      <c r="J144" s="445" t="s">
        <v>787</v>
      </c>
      <c r="K144" s="516">
        <f t="shared" si="159"/>
        <v>60</v>
      </c>
      <c r="L144" s="445">
        <v>100</v>
      </c>
      <c r="M144" s="472">
        <f t="shared" si="160"/>
        <v>1400</v>
      </c>
      <c r="N144" s="445">
        <v>25</v>
      </c>
      <c r="O144" s="473" t="s">
        <v>556</v>
      </c>
      <c r="P144" s="464">
        <v>44259</v>
      </c>
      <c r="Q144" s="363"/>
      <c r="R144" s="324" t="s">
        <v>559</v>
      </c>
      <c r="S144" s="37"/>
      <c r="Y144" s="37"/>
      <c r="Z144" s="37"/>
    </row>
    <row r="145" spans="1:26" s="369" customFormat="1" ht="13.9" customHeight="1">
      <c r="A145" s="530">
        <v>9</v>
      </c>
      <c r="B145" s="479">
        <v>44260</v>
      </c>
      <c r="C145" s="491"/>
      <c r="D145" s="461" t="s">
        <v>900</v>
      </c>
      <c r="E145" s="492" t="s">
        <v>557</v>
      </c>
      <c r="F145" s="462">
        <v>75</v>
      </c>
      <c r="G145" s="462">
        <v>30</v>
      </c>
      <c r="H145" s="462">
        <v>30</v>
      </c>
      <c r="I145" s="463">
        <v>150</v>
      </c>
      <c r="J145" s="463" t="s">
        <v>918</v>
      </c>
      <c r="K145" s="531">
        <f t="shared" si="159"/>
        <v>-45</v>
      </c>
      <c r="L145" s="463">
        <v>100</v>
      </c>
      <c r="M145" s="511">
        <f t="shared" si="160"/>
        <v>-3475</v>
      </c>
      <c r="N145" s="463">
        <v>75</v>
      </c>
      <c r="O145" s="512" t="s">
        <v>620</v>
      </c>
      <c r="P145" s="484">
        <v>44263</v>
      </c>
      <c r="Q145" s="363"/>
      <c r="R145" s="324" t="s">
        <v>559</v>
      </c>
      <c r="S145" s="37"/>
      <c r="Y145" s="37"/>
      <c r="Z145" s="37"/>
    </row>
    <row r="146" spans="1:26" s="369" customFormat="1" ht="13.9" customHeight="1">
      <c r="A146" s="633">
        <v>10</v>
      </c>
      <c r="B146" s="635">
        <v>44260</v>
      </c>
      <c r="C146" s="491"/>
      <c r="D146" s="461" t="s">
        <v>908</v>
      </c>
      <c r="E146" s="492" t="s">
        <v>557</v>
      </c>
      <c r="F146" s="462">
        <v>5.4</v>
      </c>
      <c r="G146" s="462">
        <v>0</v>
      </c>
      <c r="H146" s="462">
        <v>0</v>
      </c>
      <c r="I146" s="463"/>
      <c r="J146" s="637" t="s">
        <v>1074</v>
      </c>
      <c r="K146" s="510">
        <f>F146-H146</f>
        <v>5.4</v>
      </c>
      <c r="L146" s="510">
        <v>100</v>
      </c>
      <c r="M146" s="627">
        <f>(-4100*1.3)+200</f>
        <v>-5130</v>
      </c>
      <c r="N146" s="629">
        <v>4100</v>
      </c>
      <c r="O146" s="629" t="s">
        <v>620</v>
      </c>
      <c r="P146" s="631" t="s">
        <v>1057</v>
      </c>
      <c r="Q146" s="363"/>
      <c r="R146" s="324" t="s">
        <v>559</v>
      </c>
      <c r="S146" s="37"/>
      <c r="Y146" s="37"/>
      <c r="Z146" s="37"/>
    </row>
    <row r="147" spans="1:26" s="369" customFormat="1" ht="13.9" customHeight="1">
      <c r="A147" s="634"/>
      <c r="B147" s="636"/>
      <c r="C147" s="491"/>
      <c r="D147" s="461" t="s">
        <v>909</v>
      </c>
      <c r="E147" s="492" t="s">
        <v>817</v>
      </c>
      <c r="F147" s="462">
        <v>4.0999999999999996</v>
      </c>
      <c r="G147" s="462">
        <v>0</v>
      </c>
      <c r="H147" s="462">
        <v>0</v>
      </c>
      <c r="I147" s="463"/>
      <c r="J147" s="638"/>
      <c r="K147" s="524">
        <v>-8</v>
      </c>
      <c r="L147" s="510">
        <v>100</v>
      </c>
      <c r="M147" s="628"/>
      <c r="N147" s="630"/>
      <c r="O147" s="630"/>
      <c r="P147" s="632"/>
      <c r="Q147" s="363"/>
      <c r="R147" s="324" t="s">
        <v>559</v>
      </c>
      <c r="S147" s="37"/>
      <c r="Y147" s="37"/>
      <c r="Z147" s="37"/>
    </row>
    <row r="148" spans="1:26" s="369" customFormat="1" ht="13.9" customHeight="1">
      <c r="A148" s="515">
        <v>11</v>
      </c>
      <c r="B148" s="470">
        <v>44263</v>
      </c>
      <c r="C148" s="448"/>
      <c r="D148" s="446" t="s">
        <v>916</v>
      </c>
      <c r="E148" s="447" t="s">
        <v>557</v>
      </c>
      <c r="F148" s="444">
        <v>81</v>
      </c>
      <c r="G148" s="444">
        <v>40</v>
      </c>
      <c r="H148" s="444">
        <v>97</v>
      </c>
      <c r="I148" s="445">
        <v>160</v>
      </c>
      <c r="J148" s="445" t="s">
        <v>917</v>
      </c>
      <c r="K148" s="516">
        <f t="shared" ref="K148" si="161">H148-F148</f>
        <v>16</v>
      </c>
      <c r="L148" s="445">
        <v>100</v>
      </c>
      <c r="M148" s="472">
        <f t="shared" ref="M148" si="162">(K148*N148)-L148</f>
        <v>1100</v>
      </c>
      <c r="N148" s="445">
        <v>75</v>
      </c>
      <c r="O148" s="473" t="s">
        <v>556</v>
      </c>
      <c r="P148" s="464">
        <v>44263</v>
      </c>
      <c r="Q148" s="363"/>
      <c r="R148" s="324" t="s">
        <v>792</v>
      </c>
      <c r="S148" s="37"/>
      <c r="Y148" s="37"/>
      <c r="Z148" s="37"/>
    </row>
    <row r="149" spans="1:26" s="369" customFormat="1" ht="13.9" customHeight="1">
      <c r="A149" s="515">
        <v>12</v>
      </c>
      <c r="B149" s="470">
        <v>44264</v>
      </c>
      <c r="C149" s="448"/>
      <c r="D149" s="446" t="s">
        <v>919</v>
      </c>
      <c r="E149" s="447" t="s">
        <v>557</v>
      </c>
      <c r="F149" s="444">
        <v>61</v>
      </c>
      <c r="G149" s="444">
        <v>20</v>
      </c>
      <c r="H149" s="444">
        <v>73</v>
      </c>
      <c r="I149" s="445">
        <v>140</v>
      </c>
      <c r="J149" s="445" t="s">
        <v>897</v>
      </c>
      <c r="K149" s="516">
        <f t="shared" ref="K149" si="163">H149-F149</f>
        <v>12</v>
      </c>
      <c r="L149" s="445">
        <v>100</v>
      </c>
      <c r="M149" s="472">
        <f t="shared" ref="M149" si="164">(K149*N149)-L149</f>
        <v>800</v>
      </c>
      <c r="N149" s="445">
        <v>75</v>
      </c>
      <c r="O149" s="473" t="s">
        <v>556</v>
      </c>
      <c r="P149" s="464">
        <v>44264</v>
      </c>
      <c r="Q149" s="363"/>
      <c r="R149" s="324" t="s">
        <v>792</v>
      </c>
      <c r="S149" s="37"/>
      <c r="Y149" s="37"/>
      <c r="Z149" s="37"/>
    </row>
    <row r="150" spans="1:26" s="369" customFormat="1" ht="13.9" customHeight="1">
      <c r="A150" s="515">
        <v>13</v>
      </c>
      <c r="B150" s="470">
        <v>44264</v>
      </c>
      <c r="C150" s="448"/>
      <c r="D150" s="446" t="s">
        <v>892</v>
      </c>
      <c r="E150" s="447" t="s">
        <v>557</v>
      </c>
      <c r="F150" s="444">
        <v>200</v>
      </c>
      <c r="G150" s="444">
        <v>70</v>
      </c>
      <c r="H150" s="444">
        <v>260</v>
      </c>
      <c r="I150" s="445">
        <v>500</v>
      </c>
      <c r="J150" s="445" t="s">
        <v>787</v>
      </c>
      <c r="K150" s="516">
        <f t="shared" ref="K150:K151" si="165">H150-F150</f>
        <v>60</v>
      </c>
      <c r="L150" s="445">
        <v>100</v>
      </c>
      <c r="M150" s="472">
        <f t="shared" ref="M150:M151" si="166">(K150*N150)-L150</f>
        <v>1400</v>
      </c>
      <c r="N150" s="445">
        <v>25</v>
      </c>
      <c r="O150" s="473" t="s">
        <v>556</v>
      </c>
      <c r="P150" s="464">
        <v>44264</v>
      </c>
      <c r="Q150" s="363"/>
      <c r="R150" s="324" t="s">
        <v>559</v>
      </c>
      <c r="S150" s="37"/>
      <c r="Y150" s="37"/>
      <c r="Z150" s="37"/>
    </row>
    <row r="151" spans="1:26" s="369" customFormat="1" ht="13.9" customHeight="1">
      <c r="A151" s="515">
        <v>14</v>
      </c>
      <c r="B151" s="470">
        <v>44264</v>
      </c>
      <c r="C151" s="448"/>
      <c r="D151" s="446" t="s">
        <v>892</v>
      </c>
      <c r="E151" s="447" t="s">
        <v>557</v>
      </c>
      <c r="F151" s="444">
        <v>175</v>
      </c>
      <c r="G151" s="444">
        <v>70</v>
      </c>
      <c r="H151" s="444">
        <v>225</v>
      </c>
      <c r="I151" s="445">
        <v>500</v>
      </c>
      <c r="J151" s="445" t="s">
        <v>921</v>
      </c>
      <c r="K151" s="516">
        <f t="shared" si="165"/>
        <v>50</v>
      </c>
      <c r="L151" s="445">
        <v>100</v>
      </c>
      <c r="M151" s="472">
        <f t="shared" si="166"/>
        <v>1150</v>
      </c>
      <c r="N151" s="445">
        <v>25</v>
      </c>
      <c r="O151" s="473" t="s">
        <v>556</v>
      </c>
      <c r="P151" s="464">
        <v>44264</v>
      </c>
      <c r="Q151" s="363"/>
      <c r="R151" s="324" t="s">
        <v>559</v>
      </c>
      <c r="S151" s="37"/>
      <c r="Y151" s="37"/>
      <c r="Z151" s="37"/>
    </row>
    <row r="152" spans="1:26" s="369" customFormat="1" ht="13.9" customHeight="1">
      <c r="A152" s="515">
        <v>15</v>
      </c>
      <c r="B152" s="470">
        <v>44264</v>
      </c>
      <c r="C152" s="448"/>
      <c r="D152" s="446" t="s">
        <v>919</v>
      </c>
      <c r="E152" s="447" t="s">
        <v>557</v>
      </c>
      <c r="F152" s="444">
        <v>61</v>
      </c>
      <c r="G152" s="444">
        <v>20</v>
      </c>
      <c r="H152" s="444">
        <v>74</v>
      </c>
      <c r="I152" s="445">
        <v>140</v>
      </c>
      <c r="J152" s="445" t="s">
        <v>895</v>
      </c>
      <c r="K152" s="516">
        <f t="shared" ref="K152:K153" si="167">H152-F152</f>
        <v>13</v>
      </c>
      <c r="L152" s="445">
        <v>100</v>
      </c>
      <c r="M152" s="472">
        <f t="shared" ref="M152:M153" si="168">(K152*N152)-L152</f>
        <v>875</v>
      </c>
      <c r="N152" s="445">
        <v>75</v>
      </c>
      <c r="O152" s="473" t="s">
        <v>556</v>
      </c>
      <c r="P152" s="464">
        <v>44264</v>
      </c>
      <c r="Q152" s="363"/>
      <c r="R152" s="324" t="s">
        <v>792</v>
      </c>
      <c r="S152" s="37"/>
      <c r="Y152" s="37"/>
      <c r="Z152" s="37"/>
    </row>
    <row r="153" spans="1:26" s="369" customFormat="1" ht="13.9" customHeight="1">
      <c r="A153" s="515">
        <v>16</v>
      </c>
      <c r="B153" s="470">
        <v>44264</v>
      </c>
      <c r="C153" s="448"/>
      <c r="D153" s="446" t="s">
        <v>920</v>
      </c>
      <c r="E153" s="447" t="s">
        <v>557</v>
      </c>
      <c r="F153" s="444">
        <v>210</v>
      </c>
      <c r="G153" s="444">
        <v>70</v>
      </c>
      <c r="H153" s="444">
        <v>275</v>
      </c>
      <c r="I153" s="445">
        <v>500</v>
      </c>
      <c r="J153" s="445" t="s">
        <v>922</v>
      </c>
      <c r="K153" s="516">
        <f t="shared" si="167"/>
        <v>65</v>
      </c>
      <c r="L153" s="445">
        <v>100</v>
      </c>
      <c r="M153" s="472">
        <f t="shared" si="168"/>
        <v>1525</v>
      </c>
      <c r="N153" s="445">
        <v>25</v>
      </c>
      <c r="O153" s="473" t="s">
        <v>556</v>
      </c>
      <c r="P153" s="464">
        <v>44264</v>
      </c>
      <c r="Q153" s="363"/>
      <c r="R153" s="324" t="s">
        <v>559</v>
      </c>
      <c r="S153" s="37"/>
      <c r="Y153" s="37"/>
      <c r="Z153" s="37"/>
    </row>
    <row r="154" spans="1:26" s="369" customFormat="1" ht="13.9" customHeight="1">
      <c r="A154" s="515">
        <v>17</v>
      </c>
      <c r="B154" s="470">
        <v>44265</v>
      </c>
      <c r="C154" s="448"/>
      <c r="D154" s="446" t="s">
        <v>928</v>
      </c>
      <c r="E154" s="447" t="s">
        <v>557</v>
      </c>
      <c r="F154" s="444">
        <v>50</v>
      </c>
      <c r="G154" s="444"/>
      <c r="H154" s="444">
        <v>65</v>
      </c>
      <c r="I154" s="445">
        <v>100</v>
      </c>
      <c r="J154" s="445" t="s">
        <v>930</v>
      </c>
      <c r="K154" s="516">
        <f t="shared" ref="K154:K157" si="169">H154-F154</f>
        <v>15</v>
      </c>
      <c r="L154" s="445">
        <v>100</v>
      </c>
      <c r="M154" s="472">
        <f t="shared" ref="M154:M157" si="170">(K154*N154)-L154</f>
        <v>1025</v>
      </c>
      <c r="N154" s="445">
        <v>75</v>
      </c>
      <c r="O154" s="473" t="s">
        <v>556</v>
      </c>
      <c r="P154" s="464">
        <v>44265</v>
      </c>
      <c r="Q154" s="363"/>
      <c r="R154" s="324" t="s">
        <v>792</v>
      </c>
      <c r="S154" s="37"/>
      <c r="Y154" s="37"/>
      <c r="Z154" s="37"/>
    </row>
    <row r="155" spans="1:26" s="369" customFormat="1" ht="13.9" customHeight="1">
      <c r="A155" s="515">
        <v>18</v>
      </c>
      <c r="B155" s="470">
        <v>44265</v>
      </c>
      <c r="C155" s="448"/>
      <c r="D155" s="446" t="s">
        <v>929</v>
      </c>
      <c r="E155" s="447" t="s">
        <v>557</v>
      </c>
      <c r="F155" s="444">
        <v>350</v>
      </c>
      <c r="G155" s="444">
        <v>170</v>
      </c>
      <c r="H155" s="444">
        <v>405</v>
      </c>
      <c r="I155" s="445">
        <v>600</v>
      </c>
      <c r="J155" s="445" t="s">
        <v>680</v>
      </c>
      <c r="K155" s="516">
        <f t="shared" si="169"/>
        <v>55</v>
      </c>
      <c r="L155" s="445">
        <v>100</v>
      </c>
      <c r="M155" s="472">
        <f t="shared" si="170"/>
        <v>1275</v>
      </c>
      <c r="N155" s="445">
        <v>25</v>
      </c>
      <c r="O155" s="473" t="s">
        <v>556</v>
      </c>
      <c r="P155" s="464">
        <v>44265</v>
      </c>
      <c r="Q155" s="363"/>
      <c r="R155" s="324" t="s">
        <v>559</v>
      </c>
      <c r="S155" s="37"/>
      <c r="Y155" s="37"/>
      <c r="Z155" s="37"/>
    </row>
    <row r="156" spans="1:26" s="369" customFormat="1" ht="13.9" customHeight="1">
      <c r="A156" s="534">
        <v>19</v>
      </c>
      <c r="B156" s="479">
        <v>44265</v>
      </c>
      <c r="C156" s="419"/>
      <c r="D156" s="461" t="s">
        <v>931</v>
      </c>
      <c r="E156" s="492" t="s">
        <v>557</v>
      </c>
      <c r="F156" s="462">
        <v>21.5</v>
      </c>
      <c r="G156" s="462"/>
      <c r="H156" s="462">
        <v>0</v>
      </c>
      <c r="I156" s="463">
        <v>50</v>
      </c>
      <c r="J156" s="463" t="s">
        <v>932</v>
      </c>
      <c r="K156" s="535">
        <f t="shared" si="169"/>
        <v>-21.5</v>
      </c>
      <c r="L156" s="463">
        <v>100</v>
      </c>
      <c r="M156" s="511">
        <f t="shared" si="170"/>
        <v>-1712.5</v>
      </c>
      <c r="N156" s="463">
        <v>75</v>
      </c>
      <c r="O156" s="512" t="s">
        <v>620</v>
      </c>
      <c r="P156" s="527">
        <v>44265</v>
      </c>
      <c r="Q156" s="363"/>
      <c r="R156" s="324" t="s">
        <v>792</v>
      </c>
      <c r="S156" s="37"/>
      <c r="Y156" s="37"/>
      <c r="Z156" s="37"/>
    </row>
    <row r="157" spans="1:26" s="369" customFormat="1" ht="13.9" customHeight="1">
      <c r="A157" s="515">
        <v>20</v>
      </c>
      <c r="B157" s="470">
        <v>44265</v>
      </c>
      <c r="C157" s="448"/>
      <c r="D157" s="446" t="s">
        <v>934</v>
      </c>
      <c r="E157" s="447" t="s">
        <v>557</v>
      </c>
      <c r="F157" s="444">
        <v>4.2</v>
      </c>
      <c r="G157" s="444">
        <v>2.5</v>
      </c>
      <c r="H157" s="444">
        <v>5</v>
      </c>
      <c r="I157" s="445">
        <v>7</v>
      </c>
      <c r="J157" s="445" t="s">
        <v>945</v>
      </c>
      <c r="K157" s="516">
        <f t="shared" si="169"/>
        <v>0.79999999999999982</v>
      </c>
      <c r="L157" s="445">
        <v>100</v>
      </c>
      <c r="M157" s="472">
        <f t="shared" si="170"/>
        <v>2299.9999999999995</v>
      </c>
      <c r="N157" s="445">
        <v>3000</v>
      </c>
      <c r="O157" s="473" t="s">
        <v>556</v>
      </c>
      <c r="P157" s="443">
        <v>44267</v>
      </c>
      <c r="Q157" s="363"/>
      <c r="R157" s="324" t="s">
        <v>559</v>
      </c>
      <c r="S157" s="37"/>
      <c r="Y157" s="37"/>
      <c r="Z157" s="37"/>
    </row>
    <row r="158" spans="1:26" s="369" customFormat="1" ht="13.9" customHeight="1">
      <c r="A158" s="515">
        <v>21</v>
      </c>
      <c r="B158" s="470">
        <v>44267</v>
      </c>
      <c r="C158" s="448"/>
      <c r="D158" s="446" t="s">
        <v>941</v>
      </c>
      <c r="E158" s="447" t="s">
        <v>557</v>
      </c>
      <c r="F158" s="444">
        <v>335</v>
      </c>
      <c r="G158" s="444">
        <v>160</v>
      </c>
      <c r="H158" s="444">
        <v>390</v>
      </c>
      <c r="I158" s="445" t="s">
        <v>942</v>
      </c>
      <c r="J158" s="445" t="s">
        <v>680</v>
      </c>
      <c r="K158" s="516">
        <f t="shared" ref="K158:K161" si="171">H158-F158</f>
        <v>55</v>
      </c>
      <c r="L158" s="445">
        <v>100</v>
      </c>
      <c r="M158" s="472">
        <f t="shared" ref="M158:M161" si="172">(K158*N158)-L158</f>
        <v>1275</v>
      </c>
      <c r="N158" s="445">
        <v>25</v>
      </c>
      <c r="O158" s="473" t="s">
        <v>556</v>
      </c>
      <c r="P158" s="464">
        <v>44267</v>
      </c>
      <c r="Q158" s="363"/>
      <c r="R158" s="324" t="s">
        <v>559</v>
      </c>
      <c r="S158" s="37"/>
      <c r="Y158" s="37"/>
      <c r="Z158" s="37"/>
    </row>
    <row r="159" spans="1:26" s="369" customFormat="1" ht="13.9" customHeight="1">
      <c r="A159" s="515">
        <v>22</v>
      </c>
      <c r="B159" s="470">
        <v>44267</v>
      </c>
      <c r="C159" s="448"/>
      <c r="D159" s="446" t="s">
        <v>943</v>
      </c>
      <c r="E159" s="447" t="s">
        <v>557</v>
      </c>
      <c r="F159" s="444">
        <v>52</v>
      </c>
      <c r="G159" s="444">
        <v>18</v>
      </c>
      <c r="H159" s="444">
        <v>65</v>
      </c>
      <c r="I159" s="445" t="s">
        <v>944</v>
      </c>
      <c r="J159" s="445" t="s">
        <v>895</v>
      </c>
      <c r="K159" s="516">
        <f t="shared" si="171"/>
        <v>13</v>
      </c>
      <c r="L159" s="445">
        <v>100</v>
      </c>
      <c r="M159" s="472">
        <f t="shared" si="172"/>
        <v>875</v>
      </c>
      <c r="N159" s="445">
        <v>75</v>
      </c>
      <c r="O159" s="473" t="s">
        <v>556</v>
      </c>
      <c r="P159" s="464">
        <v>44267</v>
      </c>
      <c r="Q159" s="363"/>
      <c r="R159" s="324" t="s">
        <v>559</v>
      </c>
      <c r="S159" s="37"/>
      <c r="Y159" s="37"/>
      <c r="Z159" s="37"/>
    </row>
    <row r="160" spans="1:26" s="369" customFormat="1" ht="13.9" customHeight="1">
      <c r="A160" s="539">
        <v>23</v>
      </c>
      <c r="B160" s="479">
        <v>44270</v>
      </c>
      <c r="C160" s="491"/>
      <c r="D160" s="461" t="s">
        <v>955</v>
      </c>
      <c r="E160" s="492" t="s">
        <v>557</v>
      </c>
      <c r="F160" s="462">
        <v>9.6</v>
      </c>
      <c r="G160" s="462">
        <v>6.5</v>
      </c>
      <c r="H160" s="462">
        <v>6.5</v>
      </c>
      <c r="I160" s="463" t="s">
        <v>956</v>
      </c>
      <c r="J160" s="463" t="s">
        <v>987</v>
      </c>
      <c r="K160" s="540">
        <f t="shared" si="171"/>
        <v>-3.0999999999999996</v>
      </c>
      <c r="L160" s="463">
        <v>100</v>
      </c>
      <c r="M160" s="511">
        <f t="shared" si="172"/>
        <v>-4439.9999999999991</v>
      </c>
      <c r="N160" s="463">
        <v>1400</v>
      </c>
      <c r="O160" s="512" t="s">
        <v>620</v>
      </c>
      <c r="P160" s="484">
        <v>44271</v>
      </c>
      <c r="Q160" s="363"/>
      <c r="R160" s="324" t="s">
        <v>792</v>
      </c>
      <c r="S160" s="37"/>
      <c r="Y160" s="37"/>
      <c r="Z160" s="37"/>
    </row>
    <row r="161" spans="1:26" s="369" customFormat="1" ht="13.9" customHeight="1">
      <c r="A161" s="541">
        <v>24</v>
      </c>
      <c r="B161" s="542">
        <v>44270</v>
      </c>
      <c r="C161" s="543"/>
      <c r="D161" s="544" t="s">
        <v>957</v>
      </c>
      <c r="E161" s="545" t="s">
        <v>557</v>
      </c>
      <c r="F161" s="546">
        <v>17</v>
      </c>
      <c r="G161" s="546">
        <v>12</v>
      </c>
      <c r="H161" s="546">
        <v>17.5</v>
      </c>
      <c r="I161" s="547" t="s">
        <v>958</v>
      </c>
      <c r="J161" s="547" t="s">
        <v>968</v>
      </c>
      <c r="K161" s="548">
        <f t="shared" si="171"/>
        <v>0.5</v>
      </c>
      <c r="L161" s="547">
        <v>100</v>
      </c>
      <c r="M161" s="549">
        <f t="shared" si="172"/>
        <v>400</v>
      </c>
      <c r="N161" s="547">
        <v>1000</v>
      </c>
      <c r="O161" s="550" t="s">
        <v>665</v>
      </c>
      <c r="P161" s="551">
        <v>44271</v>
      </c>
      <c r="Q161" s="363"/>
      <c r="R161" s="324" t="s">
        <v>792</v>
      </c>
      <c r="S161" s="37"/>
      <c r="Y161" s="37"/>
      <c r="Z161" s="37"/>
    </row>
    <row r="162" spans="1:26" s="369" customFormat="1" ht="13.9" customHeight="1">
      <c r="A162" s="539">
        <v>25</v>
      </c>
      <c r="B162" s="479">
        <v>44270</v>
      </c>
      <c r="C162" s="491"/>
      <c r="D162" s="461" t="s">
        <v>959</v>
      </c>
      <c r="E162" s="492" t="s">
        <v>557</v>
      </c>
      <c r="F162" s="462">
        <v>93.5</v>
      </c>
      <c r="G162" s="462">
        <v>55</v>
      </c>
      <c r="H162" s="462">
        <v>55</v>
      </c>
      <c r="I162" s="463">
        <v>150</v>
      </c>
      <c r="J162" s="463" t="s">
        <v>963</v>
      </c>
      <c r="K162" s="540">
        <f t="shared" ref="K162:K164" si="173">H162-F162</f>
        <v>-38.5</v>
      </c>
      <c r="L162" s="463">
        <v>100</v>
      </c>
      <c r="M162" s="511">
        <f t="shared" ref="M162:M164" si="174">(K162*N162)-L162</f>
        <v>-2987.5</v>
      </c>
      <c r="N162" s="463">
        <v>75</v>
      </c>
      <c r="O162" s="512" t="s">
        <v>620</v>
      </c>
      <c r="P162" s="484">
        <v>44271</v>
      </c>
      <c r="Q162" s="363"/>
      <c r="R162" s="324" t="s">
        <v>792</v>
      </c>
      <c r="S162" s="37"/>
      <c r="Y162" s="37"/>
      <c r="Z162" s="37"/>
    </row>
    <row r="163" spans="1:26" s="369" customFormat="1" ht="13.9" customHeight="1">
      <c r="A163" s="539">
        <v>26</v>
      </c>
      <c r="B163" s="479">
        <v>44271</v>
      </c>
      <c r="C163" s="491"/>
      <c r="D163" s="461" t="s">
        <v>962</v>
      </c>
      <c r="E163" s="492" t="s">
        <v>557</v>
      </c>
      <c r="F163" s="462">
        <v>25.5</v>
      </c>
      <c r="G163" s="462">
        <v>17</v>
      </c>
      <c r="H163" s="462">
        <v>17</v>
      </c>
      <c r="I163" s="463" t="s">
        <v>964</v>
      </c>
      <c r="J163" s="463" t="s">
        <v>965</v>
      </c>
      <c r="K163" s="540">
        <f t="shared" si="173"/>
        <v>-8.5</v>
      </c>
      <c r="L163" s="463">
        <v>100</v>
      </c>
      <c r="M163" s="511">
        <f t="shared" si="174"/>
        <v>-4775</v>
      </c>
      <c r="N163" s="463">
        <v>550</v>
      </c>
      <c r="O163" s="512" t="s">
        <v>620</v>
      </c>
      <c r="P163" s="527">
        <v>44271</v>
      </c>
      <c r="Q163" s="363"/>
      <c r="R163" s="324" t="s">
        <v>559</v>
      </c>
      <c r="S163" s="37"/>
      <c r="Y163" s="37"/>
      <c r="Z163" s="37"/>
    </row>
    <row r="164" spans="1:26" s="369" customFormat="1" ht="13.9" customHeight="1">
      <c r="A164" s="515">
        <v>27</v>
      </c>
      <c r="B164" s="470">
        <v>44271</v>
      </c>
      <c r="C164" s="448"/>
      <c r="D164" s="446" t="s">
        <v>969</v>
      </c>
      <c r="E164" s="447" t="s">
        <v>557</v>
      </c>
      <c r="F164" s="444">
        <v>295</v>
      </c>
      <c r="G164" s="444">
        <v>75</v>
      </c>
      <c r="H164" s="444">
        <v>355</v>
      </c>
      <c r="I164" s="445" t="s">
        <v>970</v>
      </c>
      <c r="J164" s="445" t="s">
        <v>787</v>
      </c>
      <c r="K164" s="516">
        <f t="shared" si="173"/>
        <v>60</v>
      </c>
      <c r="L164" s="445">
        <v>100</v>
      </c>
      <c r="M164" s="472">
        <f t="shared" si="174"/>
        <v>1400</v>
      </c>
      <c r="N164" s="445">
        <v>25</v>
      </c>
      <c r="O164" s="473" t="s">
        <v>556</v>
      </c>
      <c r="P164" s="464">
        <v>44271</v>
      </c>
      <c r="Q164" s="363"/>
      <c r="R164" s="324" t="s">
        <v>559</v>
      </c>
      <c r="S164" s="37"/>
      <c r="Y164" s="37"/>
      <c r="Z164" s="37"/>
    </row>
    <row r="165" spans="1:26" s="369" customFormat="1" ht="13.9" customHeight="1">
      <c r="A165" s="515">
        <v>28</v>
      </c>
      <c r="B165" s="470">
        <v>44271</v>
      </c>
      <c r="C165" s="448"/>
      <c r="D165" s="446" t="s">
        <v>969</v>
      </c>
      <c r="E165" s="447" t="s">
        <v>557</v>
      </c>
      <c r="F165" s="444">
        <v>250</v>
      </c>
      <c r="G165" s="444">
        <v>75</v>
      </c>
      <c r="H165" s="444">
        <v>340</v>
      </c>
      <c r="I165" s="445" t="s">
        <v>970</v>
      </c>
      <c r="J165" s="445" t="s">
        <v>861</v>
      </c>
      <c r="K165" s="516">
        <f t="shared" ref="K165:K169" si="175">H165-F165</f>
        <v>90</v>
      </c>
      <c r="L165" s="445">
        <v>100</v>
      </c>
      <c r="M165" s="472">
        <f t="shared" ref="M165:M168" si="176">(K165*N165)-L165</f>
        <v>2150</v>
      </c>
      <c r="N165" s="445">
        <v>25</v>
      </c>
      <c r="O165" s="473" t="s">
        <v>556</v>
      </c>
      <c r="P165" s="464">
        <v>44271</v>
      </c>
      <c r="Q165" s="363"/>
      <c r="R165" s="324" t="s">
        <v>559</v>
      </c>
      <c r="S165" s="37"/>
      <c r="Y165" s="37"/>
      <c r="Z165" s="37"/>
    </row>
    <row r="166" spans="1:26" s="369" customFormat="1" ht="13.9" customHeight="1">
      <c r="A166" s="552">
        <v>29</v>
      </c>
      <c r="B166" s="479">
        <v>44271</v>
      </c>
      <c r="C166" s="491"/>
      <c r="D166" s="461" t="s">
        <v>969</v>
      </c>
      <c r="E166" s="492" t="s">
        <v>557</v>
      </c>
      <c r="F166" s="462">
        <v>280</v>
      </c>
      <c r="G166" s="462">
        <v>75</v>
      </c>
      <c r="H166" s="462">
        <v>60</v>
      </c>
      <c r="I166" s="463" t="s">
        <v>970</v>
      </c>
      <c r="J166" s="463" t="s">
        <v>985</v>
      </c>
      <c r="K166" s="553">
        <f t="shared" si="175"/>
        <v>-220</v>
      </c>
      <c r="L166" s="463">
        <v>100</v>
      </c>
      <c r="M166" s="511">
        <f t="shared" si="176"/>
        <v>-5600</v>
      </c>
      <c r="N166" s="463">
        <v>25</v>
      </c>
      <c r="O166" s="512" t="s">
        <v>620</v>
      </c>
      <c r="P166" s="484">
        <v>44272</v>
      </c>
      <c r="Q166" s="363"/>
      <c r="R166" s="324" t="s">
        <v>559</v>
      </c>
      <c r="S166" s="37"/>
      <c r="Y166" s="37"/>
      <c r="Z166" s="37"/>
    </row>
    <row r="167" spans="1:26" s="369" customFormat="1" ht="13.9" customHeight="1">
      <c r="A167" s="552">
        <v>30</v>
      </c>
      <c r="B167" s="479">
        <v>44271</v>
      </c>
      <c r="C167" s="491"/>
      <c r="D167" s="461" t="s">
        <v>971</v>
      </c>
      <c r="E167" s="492" t="s">
        <v>557</v>
      </c>
      <c r="F167" s="462">
        <v>4.0999999999999996</v>
      </c>
      <c r="G167" s="462">
        <v>2.8</v>
      </c>
      <c r="H167" s="462">
        <v>2.7</v>
      </c>
      <c r="I167" s="463">
        <v>6</v>
      </c>
      <c r="J167" s="463" t="s">
        <v>986</v>
      </c>
      <c r="K167" s="553">
        <f t="shared" si="175"/>
        <v>-1.3999999999999995</v>
      </c>
      <c r="L167" s="463">
        <v>100</v>
      </c>
      <c r="M167" s="511">
        <f t="shared" si="176"/>
        <v>-4299.9999999999982</v>
      </c>
      <c r="N167" s="463">
        <v>3000</v>
      </c>
      <c r="O167" s="512" t="s">
        <v>620</v>
      </c>
      <c r="P167" s="484">
        <v>44272</v>
      </c>
      <c r="Q167" s="363"/>
      <c r="R167" s="324" t="s">
        <v>559</v>
      </c>
      <c r="S167" s="37"/>
      <c r="Y167" s="37"/>
      <c r="Z167" s="37"/>
    </row>
    <row r="168" spans="1:26" s="369" customFormat="1" ht="13.9" customHeight="1">
      <c r="A168" s="515">
        <v>31</v>
      </c>
      <c r="B168" s="470">
        <v>44273</v>
      </c>
      <c r="C168" s="448"/>
      <c r="D168" s="446" t="s">
        <v>998</v>
      </c>
      <c r="E168" s="447" t="s">
        <v>557</v>
      </c>
      <c r="F168" s="444">
        <v>22</v>
      </c>
      <c r="G168" s="444"/>
      <c r="H168" s="444">
        <v>44</v>
      </c>
      <c r="I168" s="445">
        <v>70</v>
      </c>
      <c r="J168" s="445" t="s">
        <v>1001</v>
      </c>
      <c r="K168" s="516">
        <f t="shared" si="175"/>
        <v>22</v>
      </c>
      <c r="L168" s="445">
        <v>100</v>
      </c>
      <c r="M168" s="472">
        <f t="shared" si="176"/>
        <v>1550</v>
      </c>
      <c r="N168" s="445">
        <v>75</v>
      </c>
      <c r="O168" s="473" t="s">
        <v>556</v>
      </c>
      <c r="P168" s="464">
        <v>44273</v>
      </c>
      <c r="Q168" s="363"/>
      <c r="R168" s="324" t="s">
        <v>792</v>
      </c>
      <c r="S168" s="37"/>
      <c r="Y168" s="37"/>
      <c r="Z168" s="37"/>
    </row>
    <row r="169" spans="1:26" s="369" customFormat="1" ht="13.9" customHeight="1">
      <c r="A169" s="515">
        <v>32</v>
      </c>
      <c r="B169" s="470">
        <v>44273</v>
      </c>
      <c r="C169" s="448"/>
      <c r="D169" s="446" t="s">
        <v>999</v>
      </c>
      <c r="E169" s="447" t="s">
        <v>557</v>
      </c>
      <c r="F169" s="444">
        <v>280</v>
      </c>
      <c r="G169" s="444">
        <v>80</v>
      </c>
      <c r="H169" s="444">
        <v>335</v>
      </c>
      <c r="I169" s="445">
        <v>600</v>
      </c>
      <c r="J169" s="445" t="s">
        <v>680</v>
      </c>
      <c r="K169" s="516">
        <f t="shared" si="175"/>
        <v>55</v>
      </c>
      <c r="L169" s="445">
        <v>100</v>
      </c>
      <c r="M169" s="472">
        <f t="shared" ref="M169:M170" si="177">(K169*N169)-L169</f>
        <v>1275</v>
      </c>
      <c r="N169" s="445">
        <v>25</v>
      </c>
      <c r="O169" s="473" t="s">
        <v>556</v>
      </c>
      <c r="P169" s="464">
        <v>44273</v>
      </c>
      <c r="Q169" s="363"/>
      <c r="R169" s="324" t="s">
        <v>559</v>
      </c>
      <c r="S169" s="37"/>
      <c r="Y169" s="37"/>
      <c r="Z169" s="37"/>
    </row>
    <row r="170" spans="1:26" s="369" customFormat="1" ht="13.9" customHeight="1">
      <c r="A170" s="515">
        <v>33</v>
      </c>
      <c r="B170" s="470">
        <v>44273</v>
      </c>
      <c r="C170" s="448"/>
      <c r="D170" s="446" t="s">
        <v>1000</v>
      </c>
      <c r="E170" s="447" t="s">
        <v>557</v>
      </c>
      <c r="F170" s="444">
        <v>20</v>
      </c>
      <c r="G170" s="444"/>
      <c r="H170" s="444">
        <v>37.5</v>
      </c>
      <c r="I170" s="445">
        <v>50</v>
      </c>
      <c r="J170" s="445" t="s">
        <v>874</v>
      </c>
      <c r="K170" s="516">
        <f t="shared" ref="K170" si="178">H170-F170</f>
        <v>17.5</v>
      </c>
      <c r="L170" s="445">
        <v>100</v>
      </c>
      <c r="M170" s="472">
        <f t="shared" si="177"/>
        <v>1212.5</v>
      </c>
      <c r="N170" s="445">
        <v>75</v>
      </c>
      <c r="O170" s="473" t="s">
        <v>556</v>
      </c>
      <c r="P170" s="464">
        <v>44273</v>
      </c>
      <c r="Q170" s="363"/>
      <c r="R170" s="324" t="s">
        <v>792</v>
      </c>
      <c r="S170" s="37"/>
      <c r="Y170" s="37"/>
      <c r="Z170" s="37"/>
    </row>
    <row r="171" spans="1:26" s="369" customFormat="1" ht="13.9" customHeight="1">
      <c r="A171" s="515">
        <v>34</v>
      </c>
      <c r="B171" s="470">
        <v>44273</v>
      </c>
      <c r="C171" s="448"/>
      <c r="D171" s="446" t="s">
        <v>999</v>
      </c>
      <c r="E171" s="447" t="s">
        <v>557</v>
      </c>
      <c r="F171" s="444">
        <v>280</v>
      </c>
      <c r="G171" s="444">
        <v>80</v>
      </c>
      <c r="H171" s="444">
        <v>335</v>
      </c>
      <c r="I171" s="445">
        <v>600</v>
      </c>
      <c r="J171" s="445" t="s">
        <v>680</v>
      </c>
      <c r="K171" s="516">
        <f t="shared" ref="K171" si="179">H171-F171</f>
        <v>55</v>
      </c>
      <c r="L171" s="445">
        <v>100</v>
      </c>
      <c r="M171" s="472">
        <f t="shared" ref="M171" si="180">(K171*N171)-L171</f>
        <v>1275</v>
      </c>
      <c r="N171" s="445">
        <v>25</v>
      </c>
      <c r="O171" s="473" t="s">
        <v>556</v>
      </c>
      <c r="P171" s="464">
        <v>44273</v>
      </c>
      <c r="Q171" s="363"/>
      <c r="R171" s="324" t="s">
        <v>559</v>
      </c>
      <c r="S171" s="37"/>
      <c r="Y171" s="37"/>
      <c r="Z171" s="37"/>
    </row>
    <row r="172" spans="1:26" s="369" customFormat="1" ht="13.9" customHeight="1">
      <c r="A172" s="515">
        <v>35</v>
      </c>
      <c r="B172" s="470">
        <v>44273</v>
      </c>
      <c r="C172" s="448"/>
      <c r="D172" s="446" t="s">
        <v>999</v>
      </c>
      <c r="E172" s="447" t="s">
        <v>557</v>
      </c>
      <c r="F172" s="444">
        <v>280</v>
      </c>
      <c r="G172" s="444">
        <v>80</v>
      </c>
      <c r="H172" s="444">
        <v>395</v>
      </c>
      <c r="I172" s="445">
        <v>600</v>
      </c>
      <c r="J172" s="445" t="s">
        <v>872</v>
      </c>
      <c r="K172" s="516">
        <f t="shared" ref="K172:K174" si="181">H172-F172</f>
        <v>115</v>
      </c>
      <c r="L172" s="445">
        <v>100</v>
      </c>
      <c r="M172" s="472">
        <f t="shared" ref="M172:M174" si="182">(K172*N172)-L172</f>
        <v>2775</v>
      </c>
      <c r="N172" s="445">
        <v>25</v>
      </c>
      <c r="O172" s="473" t="s">
        <v>556</v>
      </c>
      <c r="P172" s="443">
        <v>44274</v>
      </c>
      <c r="Q172" s="363"/>
      <c r="R172" s="324" t="s">
        <v>559</v>
      </c>
      <c r="S172" s="37"/>
      <c r="Y172" s="37"/>
      <c r="Z172" s="37"/>
    </row>
    <row r="173" spans="1:26" s="369" customFormat="1" ht="13.9" customHeight="1">
      <c r="A173" s="515">
        <v>36</v>
      </c>
      <c r="B173" s="470">
        <v>44274</v>
      </c>
      <c r="C173" s="448"/>
      <c r="D173" s="446" t="s">
        <v>1003</v>
      </c>
      <c r="E173" s="447" t="s">
        <v>557</v>
      </c>
      <c r="F173" s="444">
        <v>105.5</v>
      </c>
      <c r="G173" s="444">
        <v>60</v>
      </c>
      <c r="H173" s="444">
        <v>123.5</v>
      </c>
      <c r="I173" s="445">
        <v>190</v>
      </c>
      <c r="J173" s="445" t="s">
        <v>1004</v>
      </c>
      <c r="K173" s="516">
        <f t="shared" si="181"/>
        <v>18</v>
      </c>
      <c r="L173" s="445">
        <v>100</v>
      </c>
      <c r="M173" s="472">
        <f t="shared" si="182"/>
        <v>1250</v>
      </c>
      <c r="N173" s="445">
        <v>75</v>
      </c>
      <c r="O173" s="473" t="s">
        <v>556</v>
      </c>
      <c r="P173" s="464">
        <v>44274</v>
      </c>
      <c r="Q173" s="363"/>
      <c r="R173" s="324" t="s">
        <v>792</v>
      </c>
      <c r="S173" s="37"/>
      <c r="Y173" s="37"/>
      <c r="Z173" s="37"/>
    </row>
    <row r="174" spans="1:26" s="369" customFormat="1" ht="13.9" customHeight="1">
      <c r="A174" s="559">
        <v>37</v>
      </c>
      <c r="B174" s="479">
        <v>44274</v>
      </c>
      <c r="C174" s="491"/>
      <c r="D174" s="461" t="s">
        <v>1003</v>
      </c>
      <c r="E174" s="492" t="s">
        <v>557</v>
      </c>
      <c r="F174" s="462">
        <v>105</v>
      </c>
      <c r="G174" s="462">
        <v>60</v>
      </c>
      <c r="H174" s="462">
        <v>60</v>
      </c>
      <c r="I174" s="463">
        <v>190</v>
      </c>
      <c r="J174" s="463" t="s">
        <v>918</v>
      </c>
      <c r="K174" s="560">
        <f t="shared" si="181"/>
        <v>-45</v>
      </c>
      <c r="L174" s="463">
        <v>100</v>
      </c>
      <c r="M174" s="511">
        <f t="shared" si="182"/>
        <v>-3475</v>
      </c>
      <c r="N174" s="463">
        <v>75</v>
      </c>
      <c r="O174" s="512" t="s">
        <v>620</v>
      </c>
      <c r="P174" s="484">
        <v>44277</v>
      </c>
      <c r="Q174" s="363"/>
      <c r="R174" s="324" t="s">
        <v>559</v>
      </c>
      <c r="S174" s="37"/>
      <c r="Y174" s="37"/>
      <c r="Z174" s="37"/>
    </row>
    <row r="175" spans="1:26" s="369" customFormat="1" ht="13.9" customHeight="1">
      <c r="A175" s="515">
        <v>38</v>
      </c>
      <c r="B175" s="470">
        <v>44274</v>
      </c>
      <c r="C175" s="448"/>
      <c r="D175" s="446" t="s">
        <v>999</v>
      </c>
      <c r="E175" s="447" t="s">
        <v>557</v>
      </c>
      <c r="F175" s="444">
        <v>265</v>
      </c>
      <c r="G175" s="444">
        <v>70</v>
      </c>
      <c r="H175" s="444">
        <v>325</v>
      </c>
      <c r="I175" s="445">
        <v>600</v>
      </c>
      <c r="J175" s="445" t="s">
        <v>787</v>
      </c>
      <c r="K175" s="516">
        <f t="shared" ref="K175" si="183">H175-F175</f>
        <v>60</v>
      </c>
      <c r="L175" s="445">
        <v>100</v>
      </c>
      <c r="M175" s="472">
        <f t="shared" ref="M175" si="184">(K175*N175)-L175</f>
        <v>1400</v>
      </c>
      <c r="N175" s="445">
        <v>25</v>
      </c>
      <c r="O175" s="473" t="s">
        <v>556</v>
      </c>
      <c r="P175" s="443">
        <v>44277</v>
      </c>
      <c r="Q175" s="363"/>
      <c r="R175" s="324" t="s">
        <v>792</v>
      </c>
      <c r="S175" s="37"/>
      <c r="Y175" s="37"/>
      <c r="Z175" s="37"/>
    </row>
    <row r="176" spans="1:26" s="369" customFormat="1" ht="13.9" customHeight="1">
      <c r="A176" s="641">
        <v>39</v>
      </c>
      <c r="B176" s="643">
        <v>44277</v>
      </c>
      <c r="C176" s="448"/>
      <c r="D176" s="446" t="s">
        <v>1030</v>
      </c>
      <c r="E176" s="447" t="s">
        <v>557</v>
      </c>
      <c r="F176" s="444">
        <v>11.5</v>
      </c>
      <c r="G176" s="444"/>
      <c r="H176" s="444">
        <v>16.5</v>
      </c>
      <c r="I176" s="445"/>
      <c r="J176" s="645" t="s">
        <v>1038</v>
      </c>
      <c r="K176" s="471">
        <f>H176-F176</f>
        <v>5</v>
      </c>
      <c r="L176" s="471">
        <v>100</v>
      </c>
      <c r="M176" s="639">
        <v>2225</v>
      </c>
      <c r="N176" s="623">
        <v>1000</v>
      </c>
      <c r="O176" s="623" t="s">
        <v>556</v>
      </c>
      <c r="P176" s="625" t="s">
        <v>1039</v>
      </c>
      <c r="Q176" s="363"/>
      <c r="R176" s="324" t="s">
        <v>792</v>
      </c>
      <c r="S176" s="37"/>
      <c r="Y176" s="37"/>
      <c r="Z176" s="37"/>
    </row>
    <row r="177" spans="1:26" s="369" customFormat="1" ht="13.9" customHeight="1">
      <c r="A177" s="642"/>
      <c r="B177" s="644"/>
      <c r="C177" s="448"/>
      <c r="D177" s="446" t="s">
        <v>1031</v>
      </c>
      <c r="E177" s="447" t="s">
        <v>817</v>
      </c>
      <c r="F177" s="444">
        <v>8.5</v>
      </c>
      <c r="G177" s="444"/>
      <c r="H177" s="444">
        <v>11.25</v>
      </c>
      <c r="I177" s="445"/>
      <c r="J177" s="646"/>
      <c r="K177" s="520">
        <f>F177-H177</f>
        <v>-2.75</v>
      </c>
      <c r="L177" s="471">
        <v>100</v>
      </c>
      <c r="M177" s="640"/>
      <c r="N177" s="624"/>
      <c r="O177" s="624"/>
      <c r="P177" s="626"/>
      <c r="Q177" s="363"/>
      <c r="R177" s="324" t="s">
        <v>792</v>
      </c>
      <c r="S177" s="37"/>
      <c r="Y177" s="37"/>
      <c r="Z177" s="37"/>
    </row>
    <row r="178" spans="1:26" s="369" customFormat="1" ht="13.9" customHeight="1">
      <c r="A178" s="633">
        <v>40</v>
      </c>
      <c r="B178" s="635">
        <v>44278</v>
      </c>
      <c r="C178" s="491"/>
      <c r="D178" s="461" t="s">
        <v>1041</v>
      </c>
      <c r="E178" s="492" t="s">
        <v>557</v>
      </c>
      <c r="F178" s="462">
        <v>14.5</v>
      </c>
      <c r="G178" s="462"/>
      <c r="H178" s="462">
        <v>0.9</v>
      </c>
      <c r="I178" s="463"/>
      <c r="J178" s="637" t="s">
        <v>1056</v>
      </c>
      <c r="K178" s="510">
        <f>F178-H178</f>
        <v>13.6</v>
      </c>
      <c r="L178" s="510">
        <v>100</v>
      </c>
      <c r="M178" s="627">
        <f>(550*-5.6)-200</f>
        <v>-3280</v>
      </c>
      <c r="N178" s="629">
        <v>550</v>
      </c>
      <c r="O178" s="629" t="s">
        <v>620</v>
      </c>
      <c r="P178" s="631" t="s">
        <v>1057</v>
      </c>
      <c r="Q178" s="363"/>
      <c r="R178" s="324" t="s">
        <v>559</v>
      </c>
      <c r="S178" s="37"/>
      <c r="Y178" s="37"/>
      <c r="Z178" s="37"/>
    </row>
    <row r="179" spans="1:26" s="369" customFormat="1" ht="13.9" customHeight="1">
      <c r="A179" s="634"/>
      <c r="B179" s="636"/>
      <c r="C179" s="491"/>
      <c r="D179" s="461" t="s">
        <v>1041</v>
      </c>
      <c r="E179" s="492" t="s">
        <v>817</v>
      </c>
      <c r="F179" s="462">
        <v>8</v>
      </c>
      <c r="G179" s="462"/>
      <c r="H179" s="462">
        <v>0</v>
      </c>
      <c r="I179" s="463"/>
      <c r="J179" s="638"/>
      <c r="K179" s="524">
        <v>-8</v>
      </c>
      <c r="L179" s="510">
        <v>100</v>
      </c>
      <c r="M179" s="628"/>
      <c r="N179" s="630"/>
      <c r="O179" s="630"/>
      <c r="P179" s="632"/>
      <c r="Q179" s="363"/>
      <c r="R179" s="324" t="s">
        <v>559</v>
      </c>
      <c r="S179" s="37"/>
      <c r="Y179" s="37"/>
      <c r="Z179" s="37"/>
    </row>
    <row r="180" spans="1:26" s="369" customFormat="1" ht="13.9" customHeight="1">
      <c r="A180" s="515">
        <v>41</v>
      </c>
      <c r="B180" s="470">
        <v>44278</v>
      </c>
      <c r="C180" s="448"/>
      <c r="D180" s="446" t="s">
        <v>1040</v>
      </c>
      <c r="E180" s="447" t="s">
        <v>557</v>
      </c>
      <c r="F180" s="444">
        <v>285</v>
      </c>
      <c r="G180" s="444">
        <v>80</v>
      </c>
      <c r="H180" s="444">
        <v>340</v>
      </c>
      <c r="I180" s="445">
        <v>600</v>
      </c>
      <c r="J180" s="445" t="s">
        <v>680</v>
      </c>
      <c r="K180" s="516">
        <f t="shared" ref="K180:K181" si="185">H180-F180</f>
        <v>55</v>
      </c>
      <c r="L180" s="445">
        <v>100</v>
      </c>
      <c r="M180" s="472">
        <f t="shared" ref="M180:M181" si="186">(K180*N180)-L180</f>
        <v>1275</v>
      </c>
      <c r="N180" s="445">
        <v>25</v>
      </c>
      <c r="O180" s="473" t="s">
        <v>556</v>
      </c>
      <c r="P180" s="464">
        <v>44278</v>
      </c>
      <c r="Q180" s="363"/>
      <c r="R180" s="324" t="s">
        <v>559</v>
      </c>
      <c r="S180" s="37"/>
      <c r="Y180" s="37"/>
      <c r="Z180" s="37"/>
    </row>
    <row r="181" spans="1:26" s="369" customFormat="1" ht="13.9" customHeight="1">
      <c r="A181" s="567">
        <v>42</v>
      </c>
      <c r="B181" s="479">
        <v>44278</v>
      </c>
      <c r="C181" s="491"/>
      <c r="D181" s="461" t="s">
        <v>1042</v>
      </c>
      <c r="E181" s="492" t="s">
        <v>557</v>
      </c>
      <c r="F181" s="462">
        <v>12</v>
      </c>
      <c r="G181" s="462">
        <v>3</v>
      </c>
      <c r="H181" s="462">
        <v>2</v>
      </c>
      <c r="I181" s="463" t="s">
        <v>1043</v>
      </c>
      <c r="J181" s="463" t="s">
        <v>918</v>
      </c>
      <c r="K181" s="568">
        <f t="shared" si="185"/>
        <v>-10</v>
      </c>
      <c r="L181" s="463">
        <v>100</v>
      </c>
      <c r="M181" s="511">
        <f t="shared" si="186"/>
        <v>-5100</v>
      </c>
      <c r="N181" s="463">
        <v>500</v>
      </c>
      <c r="O181" s="512" t="s">
        <v>620</v>
      </c>
      <c r="P181" s="484">
        <v>44280</v>
      </c>
      <c r="Q181" s="363"/>
      <c r="R181" s="324" t="s">
        <v>792</v>
      </c>
      <c r="S181" s="37"/>
      <c r="Y181" s="37"/>
      <c r="Z181" s="37"/>
    </row>
    <row r="182" spans="1:26" s="369" customFormat="1" ht="13.9" customHeight="1">
      <c r="A182" s="563">
        <v>43</v>
      </c>
      <c r="B182" s="470">
        <v>44278</v>
      </c>
      <c r="C182" s="448"/>
      <c r="D182" s="446" t="s">
        <v>1044</v>
      </c>
      <c r="E182" s="447" t="s">
        <v>557</v>
      </c>
      <c r="F182" s="444">
        <v>260</v>
      </c>
      <c r="G182" s="444">
        <v>70</v>
      </c>
      <c r="H182" s="444">
        <v>310</v>
      </c>
      <c r="I182" s="445">
        <v>600</v>
      </c>
      <c r="J182" s="445" t="s">
        <v>921</v>
      </c>
      <c r="K182" s="564">
        <f t="shared" ref="K182:K184" si="187">H182-F182</f>
        <v>50</v>
      </c>
      <c r="L182" s="445">
        <v>100</v>
      </c>
      <c r="M182" s="472">
        <f t="shared" ref="M182:M184" si="188">(K182*N182)-L182</f>
        <v>1150</v>
      </c>
      <c r="N182" s="445">
        <v>25</v>
      </c>
      <c r="O182" s="473" t="s">
        <v>556</v>
      </c>
      <c r="P182" s="443">
        <v>44279</v>
      </c>
      <c r="Q182" s="363"/>
      <c r="R182" s="324" t="s">
        <v>792</v>
      </c>
      <c r="S182" s="37"/>
      <c r="Y182" s="37"/>
      <c r="Z182" s="37"/>
    </row>
    <row r="183" spans="1:26" s="369" customFormat="1" ht="13.9" customHeight="1">
      <c r="A183" s="563">
        <v>44</v>
      </c>
      <c r="B183" s="470">
        <v>44279</v>
      </c>
      <c r="C183" s="448"/>
      <c r="D183" s="446" t="s">
        <v>1050</v>
      </c>
      <c r="E183" s="447" t="s">
        <v>557</v>
      </c>
      <c r="F183" s="444">
        <v>52</v>
      </c>
      <c r="G183" s="444">
        <v>18</v>
      </c>
      <c r="H183" s="444">
        <v>70</v>
      </c>
      <c r="I183" s="445" t="s">
        <v>1051</v>
      </c>
      <c r="J183" s="445" t="s">
        <v>1004</v>
      </c>
      <c r="K183" s="564">
        <f t="shared" si="187"/>
        <v>18</v>
      </c>
      <c r="L183" s="445">
        <v>100</v>
      </c>
      <c r="M183" s="472">
        <f t="shared" si="188"/>
        <v>1250</v>
      </c>
      <c r="N183" s="445">
        <v>75</v>
      </c>
      <c r="O183" s="473" t="s">
        <v>556</v>
      </c>
      <c r="P183" s="464">
        <v>44279</v>
      </c>
      <c r="Q183" s="363"/>
      <c r="R183" s="324" t="s">
        <v>792</v>
      </c>
      <c r="S183" s="37"/>
      <c r="Y183" s="37"/>
      <c r="Z183" s="37"/>
    </row>
    <row r="184" spans="1:26" s="369" customFormat="1" ht="13.9" customHeight="1">
      <c r="A184" s="567">
        <v>45</v>
      </c>
      <c r="B184" s="479">
        <v>44279</v>
      </c>
      <c r="C184" s="491"/>
      <c r="D184" s="461" t="s">
        <v>1050</v>
      </c>
      <c r="E184" s="492" t="s">
        <v>557</v>
      </c>
      <c r="F184" s="462">
        <v>31</v>
      </c>
      <c r="G184" s="462"/>
      <c r="H184" s="462">
        <v>0</v>
      </c>
      <c r="I184" s="463">
        <v>80</v>
      </c>
      <c r="J184" s="463" t="s">
        <v>1062</v>
      </c>
      <c r="K184" s="568">
        <f t="shared" si="187"/>
        <v>-31</v>
      </c>
      <c r="L184" s="463">
        <v>100</v>
      </c>
      <c r="M184" s="511">
        <f t="shared" si="188"/>
        <v>-2425</v>
      </c>
      <c r="N184" s="463">
        <v>75</v>
      </c>
      <c r="O184" s="512" t="s">
        <v>620</v>
      </c>
      <c r="P184" s="484">
        <v>44280</v>
      </c>
      <c r="Q184" s="363"/>
      <c r="R184" s="324" t="s">
        <v>792</v>
      </c>
      <c r="S184" s="37"/>
      <c r="Y184" s="37"/>
      <c r="Z184" s="37"/>
    </row>
    <row r="185" spans="1:26" s="369" customFormat="1" ht="13.9" customHeight="1">
      <c r="A185" s="565">
        <v>46</v>
      </c>
      <c r="B185" s="470">
        <v>44280</v>
      </c>
      <c r="C185" s="448"/>
      <c r="D185" s="446" t="s">
        <v>1063</v>
      </c>
      <c r="E185" s="447" t="s">
        <v>557</v>
      </c>
      <c r="F185" s="444">
        <v>320</v>
      </c>
      <c r="G185" s="444">
        <v>90</v>
      </c>
      <c r="H185" s="444">
        <v>365</v>
      </c>
      <c r="I185" s="445">
        <v>600</v>
      </c>
      <c r="J185" s="445" t="s">
        <v>1084</v>
      </c>
      <c r="K185" s="566">
        <f t="shared" ref="K185:K186" si="189">H185-F185</f>
        <v>45</v>
      </c>
      <c r="L185" s="445">
        <v>100</v>
      </c>
      <c r="M185" s="472">
        <f t="shared" ref="M185:M186" si="190">(K185*N185)-L185</f>
        <v>1025</v>
      </c>
      <c r="N185" s="445">
        <v>25</v>
      </c>
      <c r="O185" s="473" t="s">
        <v>556</v>
      </c>
      <c r="P185" s="464">
        <v>44280</v>
      </c>
      <c r="Q185" s="363"/>
      <c r="R185" s="324" t="s">
        <v>792</v>
      </c>
      <c r="S185" s="37"/>
      <c r="Y185" s="37"/>
      <c r="Z185" s="37"/>
    </row>
    <row r="186" spans="1:26" s="369" customFormat="1" ht="13.9" customHeight="1">
      <c r="A186" s="565">
        <v>47</v>
      </c>
      <c r="B186" s="470">
        <v>44280</v>
      </c>
      <c r="C186" s="448"/>
      <c r="D186" s="446" t="s">
        <v>1086</v>
      </c>
      <c r="E186" s="447" t="s">
        <v>557</v>
      </c>
      <c r="F186" s="444">
        <v>200</v>
      </c>
      <c r="G186" s="444">
        <v>50</v>
      </c>
      <c r="H186" s="444">
        <v>250</v>
      </c>
      <c r="I186" s="445">
        <v>500</v>
      </c>
      <c r="J186" s="445" t="s">
        <v>921</v>
      </c>
      <c r="K186" s="566">
        <f t="shared" si="189"/>
        <v>50</v>
      </c>
      <c r="L186" s="445">
        <v>100</v>
      </c>
      <c r="M186" s="472">
        <f t="shared" si="190"/>
        <v>1150</v>
      </c>
      <c r="N186" s="445">
        <v>25</v>
      </c>
      <c r="O186" s="473" t="s">
        <v>556</v>
      </c>
      <c r="P186" s="464">
        <v>44280</v>
      </c>
      <c r="Q186" s="363"/>
      <c r="R186" s="324" t="s">
        <v>792</v>
      </c>
      <c r="S186" s="37"/>
      <c r="Y186" s="37"/>
      <c r="Z186" s="37"/>
    </row>
    <row r="187" spans="1:26" s="369" customFormat="1" ht="13.9" customHeight="1">
      <c r="A187" s="565">
        <v>48</v>
      </c>
      <c r="B187" s="470">
        <v>44280</v>
      </c>
      <c r="C187" s="448"/>
      <c r="D187" s="446" t="s">
        <v>1064</v>
      </c>
      <c r="E187" s="447" t="s">
        <v>557</v>
      </c>
      <c r="F187" s="444">
        <v>260</v>
      </c>
      <c r="G187" s="444">
        <v>70</v>
      </c>
      <c r="H187" s="444">
        <v>315</v>
      </c>
      <c r="I187" s="445">
        <v>600</v>
      </c>
      <c r="J187" s="445" t="s">
        <v>1083</v>
      </c>
      <c r="K187" s="566">
        <f t="shared" ref="K187" si="191">H187-F187</f>
        <v>55</v>
      </c>
      <c r="L187" s="445">
        <v>100</v>
      </c>
      <c r="M187" s="472">
        <f t="shared" ref="M187" si="192">(K187*N187)-L187</f>
        <v>1275</v>
      </c>
      <c r="N187" s="445">
        <v>25</v>
      </c>
      <c r="O187" s="473" t="s">
        <v>556</v>
      </c>
      <c r="P187" s="464">
        <v>44280</v>
      </c>
      <c r="Q187" s="363"/>
      <c r="R187" s="324" t="s">
        <v>792</v>
      </c>
      <c r="S187" s="37"/>
      <c r="Y187" s="37"/>
      <c r="Z187" s="37"/>
    </row>
    <row r="188" spans="1:26" s="369" customFormat="1" ht="13.9" customHeight="1">
      <c r="A188" s="615">
        <v>49</v>
      </c>
      <c r="B188" s="617">
        <v>44280</v>
      </c>
      <c r="C188" s="419"/>
      <c r="D188" s="412" t="s">
        <v>1065</v>
      </c>
      <c r="E188" s="413" t="s">
        <v>557</v>
      </c>
      <c r="F188" s="387" t="s">
        <v>1066</v>
      </c>
      <c r="G188" s="387"/>
      <c r="H188" s="387"/>
      <c r="I188" s="352"/>
      <c r="J188" s="619" t="s">
        <v>558</v>
      </c>
      <c r="K188" s="406"/>
      <c r="L188" s="406"/>
      <c r="M188" s="621"/>
      <c r="N188" s="611"/>
      <c r="O188" s="611"/>
      <c r="P188" s="613"/>
      <c r="Q188" s="363"/>
      <c r="R188" s="324" t="s">
        <v>559</v>
      </c>
      <c r="S188" s="37"/>
      <c r="Y188" s="37"/>
      <c r="Z188" s="37"/>
    </row>
    <row r="189" spans="1:26" s="369" customFormat="1" ht="13.9" customHeight="1">
      <c r="A189" s="616"/>
      <c r="B189" s="618"/>
      <c r="C189" s="419"/>
      <c r="D189" s="412" t="s">
        <v>1003</v>
      </c>
      <c r="E189" s="413" t="s">
        <v>817</v>
      </c>
      <c r="F189" s="387" t="s">
        <v>1067</v>
      </c>
      <c r="G189" s="387"/>
      <c r="H189" s="387"/>
      <c r="I189" s="352"/>
      <c r="J189" s="620"/>
      <c r="K189" s="404"/>
      <c r="L189" s="406"/>
      <c r="M189" s="622"/>
      <c r="N189" s="612"/>
      <c r="O189" s="612"/>
      <c r="P189" s="614"/>
      <c r="Q189" s="363"/>
      <c r="R189" s="324" t="s">
        <v>559</v>
      </c>
      <c r="S189" s="37"/>
      <c r="Y189" s="37"/>
      <c r="Z189" s="37"/>
    </row>
    <row r="190" spans="1:26" s="369" customFormat="1" ht="13.9" customHeight="1">
      <c r="A190" s="575">
        <v>50</v>
      </c>
      <c r="B190" s="470">
        <v>44281</v>
      </c>
      <c r="C190" s="448"/>
      <c r="D190" s="446" t="s">
        <v>1082</v>
      </c>
      <c r="E190" s="447" t="s">
        <v>557</v>
      </c>
      <c r="F190" s="444">
        <v>270</v>
      </c>
      <c r="G190" s="444">
        <v>70</v>
      </c>
      <c r="H190" s="444">
        <v>325</v>
      </c>
      <c r="I190" s="445">
        <v>600</v>
      </c>
      <c r="J190" s="445" t="s">
        <v>680</v>
      </c>
      <c r="K190" s="576">
        <f t="shared" ref="K190" si="193">H190-F190</f>
        <v>55</v>
      </c>
      <c r="L190" s="445">
        <v>100</v>
      </c>
      <c r="M190" s="472">
        <f t="shared" ref="M190" si="194">(K190*N190)-L190</f>
        <v>1275</v>
      </c>
      <c r="N190" s="445">
        <v>25</v>
      </c>
      <c r="O190" s="473" t="s">
        <v>556</v>
      </c>
      <c r="P190" s="464">
        <v>44281</v>
      </c>
      <c r="Q190" s="363"/>
      <c r="R190" s="324" t="s">
        <v>559</v>
      </c>
      <c r="S190" s="37"/>
      <c r="Y190" s="37"/>
      <c r="Z190" s="37"/>
    </row>
    <row r="191" spans="1:26" s="369" customFormat="1" ht="13.9" customHeight="1">
      <c r="A191" s="577">
        <v>51</v>
      </c>
      <c r="B191" s="470">
        <v>44281</v>
      </c>
      <c r="C191" s="448"/>
      <c r="D191" s="446" t="s">
        <v>1085</v>
      </c>
      <c r="E191" s="447" t="s">
        <v>557</v>
      </c>
      <c r="F191" s="444">
        <v>290</v>
      </c>
      <c r="G191" s="444">
        <v>70</v>
      </c>
      <c r="H191" s="444">
        <v>355</v>
      </c>
      <c r="I191" s="445">
        <v>600</v>
      </c>
      <c r="J191" s="445" t="s">
        <v>922</v>
      </c>
      <c r="K191" s="578">
        <f t="shared" ref="K191:K192" si="195">H191-F191</f>
        <v>65</v>
      </c>
      <c r="L191" s="445">
        <v>100</v>
      </c>
      <c r="M191" s="472">
        <f t="shared" ref="M191:M192" si="196">(K191*N191)-L191</f>
        <v>1525</v>
      </c>
      <c r="N191" s="445">
        <v>25</v>
      </c>
      <c r="O191" s="473" t="s">
        <v>556</v>
      </c>
      <c r="P191" s="464">
        <v>44281</v>
      </c>
      <c r="Q191" s="363"/>
      <c r="R191" s="324" t="s">
        <v>792</v>
      </c>
      <c r="S191" s="37"/>
      <c r="Y191" s="37"/>
      <c r="Z191" s="37"/>
    </row>
    <row r="192" spans="1:26" s="369" customFormat="1" ht="13.9" customHeight="1">
      <c r="A192" s="577">
        <v>52</v>
      </c>
      <c r="B192" s="470">
        <v>44281</v>
      </c>
      <c r="C192" s="448"/>
      <c r="D192" s="446" t="s">
        <v>1085</v>
      </c>
      <c r="E192" s="447" t="s">
        <v>557</v>
      </c>
      <c r="F192" s="444">
        <v>280</v>
      </c>
      <c r="G192" s="444">
        <v>70</v>
      </c>
      <c r="H192" s="444">
        <v>305</v>
      </c>
      <c r="I192" s="445">
        <v>600</v>
      </c>
      <c r="J192" s="445" t="s">
        <v>700</v>
      </c>
      <c r="K192" s="578">
        <f t="shared" si="195"/>
        <v>25</v>
      </c>
      <c r="L192" s="445">
        <v>100</v>
      </c>
      <c r="M192" s="472">
        <f t="shared" si="196"/>
        <v>525</v>
      </c>
      <c r="N192" s="445">
        <v>25</v>
      </c>
      <c r="O192" s="473" t="s">
        <v>556</v>
      </c>
      <c r="P192" s="464">
        <v>44281</v>
      </c>
      <c r="Q192" s="363"/>
      <c r="R192" s="324" t="s">
        <v>559</v>
      </c>
      <c r="S192" s="37"/>
      <c r="Y192" s="37"/>
      <c r="Z192" s="37"/>
    </row>
    <row r="193" spans="1:34" s="369" customFormat="1" ht="13.9" customHeight="1">
      <c r="A193" s="589">
        <v>53</v>
      </c>
      <c r="B193" s="479">
        <v>44285</v>
      </c>
      <c r="C193" s="491"/>
      <c r="D193" s="461" t="s">
        <v>1103</v>
      </c>
      <c r="E193" s="492" t="s">
        <v>817</v>
      </c>
      <c r="F193" s="462">
        <v>85</v>
      </c>
      <c r="G193" s="462">
        <v>133</v>
      </c>
      <c r="H193" s="462">
        <v>120</v>
      </c>
      <c r="I193" s="588" t="s">
        <v>1104</v>
      </c>
      <c r="J193" s="463" t="s">
        <v>1105</v>
      </c>
      <c r="K193" s="584">
        <f>F193-H193</f>
        <v>-35</v>
      </c>
      <c r="L193" s="463">
        <v>100</v>
      </c>
      <c r="M193" s="511">
        <f t="shared" ref="M193:M194" si="197">(K193*N193)-L193</f>
        <v>-2725</v>
      </c>
      <c r="N193" s="463">
        <v>75</v>
      </c>
      <c r="O193" s="512" t="s">
        <v>620</v>
      </c>
      <c r="P193" s="527">
        <v>44281</v>
      </c>
      <c r="Q193" s="363"/>
      <c r="R193" s="324" t="s">
        <v>559</v>
      </c>
      <c r="S193" s="37"/>
      <c r="Y193" s="37"/>
      <c r="Z193" s="37"/>
    </row>
    <row r="194" spans="1:34" s="369" customFormat="1" ht="13.9" customHeight="1">
      <c r="A194" s="591">
        <v>54</v>
      </c>
      <c r="B194" s="470">
        <v>44286</v>
      </c>
      <c r="C194" s="448"/>
      <c r="D194" s="446" t="s">
        <v>1138</v>
      </c>
      <c r="E194" s="447" t="s">
        <v>557</v>
      </c>
      <c r="F194" s="444">
        <v>310</v>
      </c>
      <c r="G194" s="444">
        <v>90</v>
      </c>
      <c r="H194" s="444">
        <v>375</v>
      </c>
      <c r="I194" s="445">
        <v>600</v>
      </c>
      <c r="J194" s="445" t="s">
        <v>922</v>
      </c>
      <c r="K194" s="592">
        <f t="shared" ref="K194" si="198">H194-F194</f>
        <v>65</v>
      </c>
      <c r="L194" s="445">
        <v>100</v>
      </c>
      <c r="M194" s="472">
        <f t="shared" si="197"/>
        <v>1525</v>
      </c>
      <c r="N194" s="445">
        <v>25</v>
      </c>
      <c r="O194" s="473" t="s">
        <v>556</v>
      </c>
      <c r="P194" s="464">
        <v>44286</v>
      </c>
      <c r="Q194" s="363"/>
      <c r="R194" s="324" t="s">
        <v>559</v>
      </c>
      <c r="S194" s="37"/>
      <c r="Y194" s="37"/>
      <c r="Z194" s="37"/>
    </row>
    <row r="195" spans="1:34" s="369" customFormat="1" ht="13.9" customHeight="1">
      <c r="A195" s="541">
        <v>55</v>
      </c>
      <c r="B195" s="542">
        <v>44286</v>
      </c>
      <c r="C195" s="543"/>
      <c r="D195" s="544" t="s">
        <v>1138</v>
      </c>
      <c r="E195" s="545" t="s">
        <v>557</v>
      </c>
      <c r="F195" s="546">
        <v>255</v>
      </c>
      <c r="G195" s="546">
        <v>70</v>
      </c>
      <c r="H195" s="546">
        <v>260</v>
      </c>
      <c r="I195" s="547">
        <v>600</v>
      </c>
      <c r="J195" s="547" t="s">
        <v>914</v>
      </c>
      <c r="K195" s="547">
        <f t="shared" ref="K195" si="199">H195-F195</f>
        <v>5</v>
      </c>
      <c r="L195" s="547">
        <v>100</v>
      </c>
      <c r="M195" s="549">
        <f t="shared" ref="M195" si="200">(K195*N195)-L195</f>
        <v>25</v>
      </c>
      <c r="N195" s="547">
        <v>25</v>
      </c>
      <c r="O195" s="550" t="s">
        <v>665</v>
      </c>
      <c r="P195" s="595">
        <v>44286</v>
      </c>
      <c r="Q195" s="363"/>
      <c r="R195" s="324" t="s">
        <v>559</v>
      </c>
      <c r="S195" s="37"/>
      <c r="Y195" s="37"/>
      <c r="Z195" s="37"/>
    </row>
    <row r="196" spans="1:34" s="37" customFormat="1" ht="14.25">
      <c r="A196" s="33"/>
      <c r="B196" s="397"/>
      <c r="C196" s="397"/>
      <c r="D196" s="398"/>
      <c r="E196" s="399"/>
      <c r="F196" s="399"/>
      <c r="G196" s="400"/>
      <c r="H196" s="400"/>
      <c r="I196" s="399"/>
      <c r="J196" s="395"/>
      <c r="K196" s="395"/>
      <c r="L196" s="395"/>
      <c r="M196" s="395"/>
      <c r="N196" s="395"/>
      <c r="O196" s="395"/>
      <c r="P196" s="395"/>
      <c r="Q196" s="363"/>
      <c r="R196" s="324"/>
      <c r="Z196" s="369"/>
      <c r="AA196" s="369"/>
      <c r="AB196" s="369"/>
      <c r="AC196" s="369"/>
      <c r="AD196" s="369"/>
      <c r="AE196" s="369"/>
      <c r="AF196" s="369"/>
      <c r="AG196" s="369"/>
      <c r="AH196" s="369"/>
    </row>
    <row r="197" spans="1:34" s="37" customFormat="1" ht="14.25">
      <c r="A197" s="33"/>
      <c r="B197" s="397"/>
      <c r="C197" s="397"/>
      <c r="D197" s="398"/>
      <c r="E197" s="399"/>
      <c r="F197" s="399"/>
      <c r="G197" s="400"/>
      <c r="H197" s="400"/>
      <c r="I197" s="399"/>
      <c r="J197" s="395"/>
      <c r="K197" s="395"/>
      <c r="L197" s="395"/>
      <c r="M197" s="395"/>
      <c r="N197" s="395"/>
      <c r="O197" s="395"/>
      <c r="P197" s="395"/>
      <c r="Q197" s="363"/>
      <c r="R197" s="324"/>
      <c r="Z197" s="369"/>
      <c r="AA197" s="369"/>
      <c r="AB197" s="369"/>
      <c r="AC197" s="369"/>
      <c r="AD197" s="369"/>
      <c r="AE197" s="369"/>
      <c r="AF197" s="369"/>
      <c r="AG197" s="369"/>
      <c r="AH197" s="369"/>
    </row>
    <row r="198" spans="1:34" s="37" customFormat="1" ht="14.25">
      <c r="A198" s="33"/>
      <c r="B198" s="397"/>
      <c r="C198" s="397"/>
      <c r="D198" s="398"/>
      <c r="E198" s="399"/>
      <c r="F198" s="399"/>
      <c r="G198" s="400"/>
      <c r="H198" s="400"/>
      <c r="I198" s="399"/>
      <c r="J198" s="395"/>
      <c r="K198" s="395"/>
      <c r="L198" s="395"/>
      <c r="M198" s="395"/>
      <c r="N198" s="395"/>
      <c r="O198" s="395"/>
      <c r="P198" s="395"/>
      <c r="Q198" s="363"/>
      <c r="R198" s="324"/>
      <c r="Z198" s="369"/>
      <c r="AA198" s="369"/>
      <c r="AB198" s="369"/>
      <c r="AC198" s="369"/>
      <c r="AD198" s="369"/>
      <c r="AE198" s="369"/>
      <c r="AF198" s="369"/>
      <c r="AG198" s="369"/>
      <c r="AH198" s="369"/>
    </row>
    <row r="199" spans="1:34" s="37" customFormat="1" ht="14.25">
      <c r="A199" s="33"/>
      <c r="B199" s="397"/>
      <c r="C199" s="397"/>
      <c r="D199" s="398"/>
      <c r="E199" s="399"/>
      <c r="F199" s="399"/>
      <c r="G199" s="400"/>
      <c r="H199" s="400"/>
      <c r="I199" s="399"/>
      <c r="J199" s="395"/>
      <c r="K199" s="395"/>
      <c r="L199" s="395"/>
      <c r="M199" s="395"/>
      <c r="N199" s="395"/>
      <c r="O199" s="395"/>
      <c r="P199" s="395"/>
      <c r="Q199" s="363"/>
      <c r="R199" s="324"/>
      <c r="Z199" s="369"/>
      <c r="AA199" s="369"/>
      <c r="AB199" s="369"/>
      <c r="AC199" s="369"/>
      <c r="AD199" s="369"/>
      <c r="AE199" s="369"/>
      <c r="AF199" s="369"/>
      <c r="AG199" s="369"/>
      <c r="AH199" s="369"/>
    </row>
    <row r="200" spans="1:34" s="37" customFormat="1" ht="14.25">
      <c r="A200" s="33"/>
      <c r="B200" s="397"/>
      <c r="C200" s="397"/>
      <c r="D200" s="398"/>
      <c r="E200" s="399"/>
      <c r="F200" s="399"/>
      <c r="G200" s="400"/>
      <c r="H200" s="400"/>
      <c r="I200" s="399"/>
      <c r="J200" s="395"/>
      <c r="K200" s="395"/>
      <c r="L200" s="395"/>
      <c r="M200" s="395"/>
      <c r="N200" s="395"/>
      <c r="O200" s="401"/>
      <c r="P200" s="395"/>
      <c r="Q200" s="363"/>
      <c r="R200" s="324"/>
      <c r="Z200" s="369"/>
      <c r="AA200" s="369"/>
      <c r="AB200" s="369"/>
      <c r="AC200" s="369"/>
      <c r="AD200" s="369"/>
      <c r="AE200" s="369"/>
      <c r="AF200" s="369"/>
      <c r="AG200" s="369"/>
      <c r="AH200" s="369"/>
    </row>
    <row r="201" spans="1:34" s="37" customFormat="1" ht="14.25">
      <c r="A201" s="353"/>
      <c r="B201" s="354"/>
      <c r="C201" s="354"/>
      <c r="D201" s="355"/>
      <c r="E201" s="353"/>
      <c r="F201" s="370"/>
      <c r="G201" s="353"/>
      <c r="H201" s="353"/>
      <c r="I201" s="353"/>
      <c r="J201" s="354"/>
      <c r="K201" s="371"/>
      <c r="L201" s="353"/>
      <c r="M201" s="353"/>
      <c r="N201" s="353"/>
      <c r="O201" s="372"/>
      <c r="P201" s="363"/>
      <c r="Q201" s="363"/>
      <c r="R201" s="324"/>
      <c r="Z201" s="369"/>
      <c r="AA201" s="369"/>
      <c r="AB201" s="369"/>
      <c r="AC201" s="369"/>
      <c r="AD201" s="369"/>
      <c r="AE201" s="369"/>
      <c r="AF201" s="369"/>
      <c r="AG201" s="369"/>
      <c r="AH201" s="369"/>
    </row>
    <row r="202" spans="1:34" ht="15">
      <c r="A202" s="96" t="s">
        <v>575</v>
      </c>
      <c r="B202" s="97"/>
      <c r="C202" s="97"/>
      <c r="D202" s="98"/>
      <c r="E202" s="31"/>
      <c r="F202" s="29"/>
      <c r="G202" s="29"/>
      <c r="H202" s="70"/>
      <c r="I202" s="116"/>
      <c r="J202" s="117"/>
      <c r="K202" s="14"/>
      <c r="L202" s="14"/>
      <c r="M202" s="14"/>
      <c r="N202" s="8"/>
      <c r="O202" s="50"/>
      <c r="Q202" s="92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34" ht="38.25">
      <c r="A203" s="17" t="s">
        <v>16</v>
      </c>
      <c r="B203" s="18" t="s">
        <v>534</v>
      </c>
      <c r="C203" s="18"/>
      <c r="D203" s="19" t="s">
        <v>545</v>
      </c>
      <c r="E203" s="18" t="s">
        <v>546</v>
      </c>
      <c r="F203" s="18" t="s">
        <v>547</v>
      </c>
      <c r="G203" s="18" t="s">
        <v>548</v>
      </c>
      <c r="H203" s="18" t="s">
        <v>549</v>
      </c>
      <c r="I203" s="18" t="s">
        <v>550</v>
      </c>
      <c r="J203" s="17" t="s">
        <v>551</v>
      </c>
      <c r="K203" s="59" t="s">
        <v>567</v>
      </c>
      <c r="L203" s="392" t="s">
        <v>820</v>
      </c>
      <c r="M203" s="60" t="s">
        <v>819</v>
      </c>
      <c r="N203" s="18" t="s">
        <v>554</v>
      </c>
      <c r="O203" s="75" t="s">
        <v>555</v>
      </c>
      <c r="P203" s="94"/>
      <c r="Q203" s="8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34" s="369" customFormat="1" ht="14.25">
      <c r="A204" s="493">
        <v>1</v>
      </c>
      <c r="B204" s="494">
        <v>44203</v>
      </c>
      <c r="C204" s="495"/>
      <c r="D204" s="496" t="s">
        <v>480</v>
      </c>
      <c r="E204" s="497" t="s">
        <v>1055</v>
      </c>
      <c r="F204" s="498">
        <v>422</v>
      </c>
      <c r="G204" s="499">
        <v>385</v>
      </c>
      <c r="H204" s="498">
        <v>455</v>
      </c>
      <c r="I204" s="500" t="s">
        <v>830</v>
      </c>
      <c r="J204" s="501" t="s">
        <v>1068</v>
      </c>
      <c r="K204" s="501">
        <f t="shared" ref="K204" si="201">H204-F204</f>
        <v>33</v>
      </c>
      <c r="L204" s="502">
        <f>(F204*-0.8)/100</f>
        <v>-3.3760000000000003</v>
      </c>
      <c r="M204" s="503">
        <f t="shared" ref="M204" si="202">(K204+L204)/F204</f>
        <v>7.0199052132701417E-2</v>
      </c>
      <c r="N204" s="504" t="s">
        <v>556</v>
      </c>
      <c r="O204" s="505">
        <v>44243</v>
      </c>
      <c r="P204" s="95"/>
      <c r="Q204" s="416"/>
      <c r="R204" s="455" t="s">
        <v>559</v>
      </c>
      <c r="S204" s="410"/>
      <c r="T204" s="410"/>
      <c r="U204" s="410"/>
      <c r="V204" s="410"/>
      <c r="W204" s="410"/>
      <c r="X204" s="410"/>
      <c r="Y204" s="410"/>
      <c r="Z204" s="410"/>
    </row>
    <row r="205" spans="1:34" s="369" customFormat="1" ht="14.25">
      <c r="A205" s="493">
        <v>2</v>
      </c>
      <c r="B205" s="494">
        <v>44238</v>
      </c>
      <c r="C205" s="495"/>
      <c r="D205" s="496" t="s">
        <v>445</v>
      </c>
      <c r="E205" s="497" t="s">
        <v>557</v>
      </c>
      <c r="F205" s="498">
        <v>1515</v>
      </c>
      <c r="G205" s="499">
        <v>1390</v>
      </c>
      <c r="H205" s="498">
        <v>1595</v>
      </c>
      <c r="I205" s="500" t="s">
        <v>841</v>
      </c>
      <c r="J205" s="501" t="s">
        <v>960</v>
      </c>
      <c r="K205" s="501">
        <f t="shared" ref="K205" si="203">H205-F205</f>
        <v>80</v>
      </c>
      <c r="L205" s="502">
        <f>(F205*-0.8)/100</f>
        <v>-12.12</v>
      </c>
      <c r="M205" s="503">
        <f t="shared" ref="M205" si="204">(K205+L205)/F205</f>
        <v>4.4805280528052799E-2</v>
      </c>
      <c r="N205" s="504" t="s">
        <v>556</v>
      </c>
      <c r="O205" s="505">
        <v>44271</v>
      </c>
      <c r="P205" s="95"/>
      <c r="Q205" s="416"/>
      <c r="R205" s="455" t="s">
        <v>559</v>
      </c>
      <c r="S205" s="410"/>
      <c r="T205" s="410"/>
      <c r="U205" s="410"/>
      <c r="V205" s="410"/>
      <c r="W205" s="410"/>
      <c r="X205" s="410"/>
      <c r="Y205" s="410"/>
      <c r="Z205" s="410"/>
    </row>
    <row r="206" spans="1:34" s="369" customFormat="1" ht="14.25">
      <c r="A206" s="561">
        <v>3</v>
      </c>
      <c r="B206" s="494">
        <v>44274</v>
      </c>
      <c r="C206" s="562"/>
      <c r="D206" s="496" t="s">
        <v>744</v>
      </c>
      <c r="E206" s="497" t="s">
        <v>557</v>
      </c>
      <c r="F206" s="498">
        <v>4070</v>
      </c>
      <c r="G206" s="499">
        <v>3750</v>
      </c>
      <c r="H206" s="498">
        <v>4315</v>
      </c>
      <c r="I206" s="500">
        <v>4800</v>
      </c>
      <c r="J206" s="501" t="s">
        <v>1037</v>
      </c>
      <c r="K206" s="501">
        <f t="shared" ref="K206" si="205">H206-F206</f>
        <v>245</v>
      </c>
      <c r="L206" s="502">
        <f>(F206*-0.8)/100</f>
        <v>-32.56</v>
      </c>
      <c r="M206" s="503">
        <f t="shared" ref="M206" si="206">(K206+L206)/F206</f>
        <v>5.2196560196560195E-2</v>
      </c>
      <c r="N206" s="504" t="s">
        <v>556</v>
      </c>
      <c r="O206" s="505">
        <v>44278</v>
      </c>
      <c r="P206" s="95"/>
      <c r="Q206" s="416"/>
      <c r="R206" s="455" t="s">
        <v>559</v>
      </c>
      <c r="S206" s="410"/>
      <c r="T206" s="410"/>
      <c r="U206" s="410"/>
      <c r="V206" s="410"/>
      <c r="W206" s="410"/>
      <c r="X206" s="410"/>
      <c r="Y206" s="410"/>
      <c r="Z206" s="410"/>
    </row>
    <row r="207" spans="1:34" s="369" customFormat="1" ht="14.25">
      <c r="A207" s="433"/>
      <c r="B207" s="373"/>
      <c r="C207" s="435"/>
      <c r="D207" s="385"/>
      <c r="E207" s="378"/>
      <c r="F207" s="387"/>
      <c r="G207" s="383"/>
      <c r="H207" s="387"/>
      <c r="I207" s="375"/>
      <c r="J207" s="414"/>
      <c r="K207" s="414"/>
      <c r="L207" s="415"/>
      <c r="M207" s="402"/>
      <c r="N207" s="379"/>
      <c r="O207" s="409"/>
      <c r="P207" s="95"/>
      <c r="Q207" s="416"/>
      <c r="R207" s="455"/>
      <c r="S207" s="410"/>
      <c r="T207" s="410"/>
      <c r="U207" s="410"/>
      <c r="V207" s="410"/>
      <c r="W207" s="410"/>
      <c r="X207" s="410"/>
      <c r="Y207" s="410"/>
      <c r="Z207" s="410"/>
    </row>
    <row r="208" spans="1:34" s="5" customFormat="1">
      <c r="A208" s="364"/>
      <c r="B208" s="365"/>
      <c r="C208" s="366"/>
      <c r="D208" s="367"/>
      <c r="E208" s="396"/>
      <c r="F208" s="396"/>
      <c r="G208" s="453"/>
      <c r="H208" s="453"/>
      <c r="I208" s="396"/>
      <c r="J208" s="454"/>
      <c r="K208" s="449"/>
      <c r="L208" s="450"/>
      <c r="M208" s="451"/>
      <c r="N208" s="452"/>
      <c r="O208" s="368"/>
      <c r="P208" s="120"/>
      <c r="Q208"/>
      <c r="R208" s="91"/>
      <c r="T208" s="54"/>
      <c r="U208" s="54"/>
      <c r="V208" s="54"/>
      <c r="W208" s="54"/>
      <c r="X208" s="54"/>
      <c r="Y208" s="54"/>
      <c r="Z208" s="54"/>
    </row>
    <row r="209" spans="1:29">
      <c r="A209" s="20" t="s">
        <v>560</v>
      </c>
      <c r="B209" s="20"/>
      <c r="C209" s="20"/>
      <c r="D209" s="20"/>
      <c r="E209" s="2"/>
      <c r="F209" s="27" t="s">
        <v>562</v>
      </c>
      <c r="G209" s="79"/>
      <c r="H209" s="79"/>
      <c r="I209" s="35"/>
      <c r="J209" s="82"/>
      <c r="K209" s="80"/>
      <c r="L209" s="81"/>
      <c r="M209" s="82"/>
      <c r="N209" s="83"/>
      <c r="O209" s="121"/>
      <c r="P209" s="8"/>
      <c r="Q209" s="13"/>
      <c r="R209" s="93"/>
      <c r="S209" s="13"/>
      <c r="T209" s="13"/>
      <c r="U209" s="13"/>
      <c r="V209" s="13"/>
      <c r="W209" s="13"/>
      <c r="X209" s="13"/>
      <c r="Y209" s="13"/>
    </row>
    <row r="210" spans="1:29">
      <c r="A210" s="26" t="s">
        <v>561</v>
      </c>
      <c r="B210" s="20"/>
      <c r="C210" s="20"/>
      <c r="D210" s="20"/>
      <c r="E210" s="29"/>
      <c r="F210" s="27" t="s">
        <v>564</v>
      </c>
      <c r="G210" s="9"/>
      <c r="H210" s="9"/>
      <c r="I210" s="9"/>
      <c r="J210" s="50"/>
      <c r="K210" s="9"/>
      <c r="L210" s="9"/>
      <c r="M210" s="9"/>
      <c r="N210" s="8"/>
      <c r="O210" s="50"/>
      <c r="Q210" s="4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9">
      <c r="A211" s="26"/>
      <c r="B211" s="20"/>
      <c r="C211" s="20"/>
      <c r="D211" s="20"/>
      <c r="E211" s="29"/>
      <c r="F211" s="27"/>
      <c r="G211" s="9"/>
      <c r="H211" s="9"/>
      <c r="I211" s="9"/>
      <c r="J211" s="50"/>
      <c r="K211" s="9"/>
      <c r="L211" s="9"/>
      <c r="M211" s="9"/>
      <c r="N211" s="8"/>
      <c r="O211" s="50"/>
      <c r="Q211" s="4"/>
      <c r="R211" s="79"/>
      <c r="S211" s="13"/>
      <c r="T211" s="13"/>
      <c r="U211" s="13"/>
      <c r="V211" s="13"/>
      <c r="W211" s="13"/>
      <c r="X211" s="13"/>
      <c r="Y211" s="13"/>
      <c r="Z211" s="13"/>
    </row>
    <row r="212" spans="1:29" ht="15">
      <c r="A212" s="8"/>
      <c r="B212" s="30" t="s">
        <v>824</v>
      </c>
      <c r="C212" s="30"/>
      <c r="D212" s="30"/>
      <c r="E212" s="30"/>
      <c r="F212" s="31"/>
      <c r="G212" s="29"/>
      <c r="H212" s="29"/>
      <c r="I212" s="70"/>
      <c r="J212" s="71"/>
      <c r="K212" s="72"/>
      <c r="L212" s="391"/>
      <c r="M212" s="9"/>
      <c r="N212" s="8"/>
      <c r="O212" s="50"/>
      <c r="Q212" s="4"/>
      <c r="R212" s="79"/>
      <c r="S212" s="13"/>
      <c r="T212" s="13"/>
      <c r="U212" s="13"/>
      <c r="V212" s="13"/>
      <c r="W212" s="13"/>
      <c r="X212" s="13"/>
      <c r="Y212" s="13"/>
      <c r="Z212" s="13"/>
    </row>
    <row r="213" spans="1:29" ht="38.25">
      <c r="A213" s="17" t="s">
        <v>16</v>
      </c>
      <c r="B213" s="18" t="s">
        <v>534</v>
      </c>
      <c r="C213" s="18"/>
      <c r="D213" s="19" t="s">
        <v>545</v>
      </c>
      <c r="E213" s="18" t="s">
        <v>546</v>
      </c>
      <c r="F213" s="18" t="s">
        <v>547</v>
      </c>
      <c r="G213" s="18" t="s">
        <v>566</v>
      </c>
      <c r="H213" s="18" t="s">
        <v>549</v>
      </c>
      <c r="I213" s="18" t="s">
        <v>550</v>
      </c>
      <c r="J213" s="73" t="s">
        <v>551</v>
      </c>
      <c r="K213" s="59" t="s">
        <v>567</v>
      </c>
      <c r="L213" s="74" t="s">
        <v>568</v>
      </c>
      <c r="M213" s="18" t="s">
        <v>569</v>
      </c>
      <c r="N213" s="392" t="s">
        <v>820</v>
      </c>
      <c r="O213" s="60" t="s">
        <v>819</v>
      </c>
      <c r="P213" s="18" t="s">
        <v>554</v>
      </c>
      <c r="Q213" s="75" t="s">
        <v>555</v>
      </c>
      <c r="R213" s="79"/>
      <c r="S213" s="13"/>
      <c r="T213" s="13"/>
      <c r="U213" s="13"/>
      <c r="V213" s="13"/>
      <c r="W213" s="13"/>
      <c r="X213" s="13"/>
      <c r="Y213" s="13"/>
      <c r="Z213" s="13"/>
    </row>
    <row r="214" spans="1:29" ht="14.25">
      <c r="A214" s="358"/>
      <c r="B214" s="373"/>
      <c r="C214" s="377"/>
      <c r="D214" s="385"/>
      <c r="E214" s="378"/>
      <c r="F214" s="403"/>
      <c r="G214" s="383"/>
      <c r="H214" s="378"/>
      <c r="I214" s="375"/>
      <c r="J214" s="414"/>
      <c r="K214" s="414"/>
      <c r="L214" s="415"/>
      <c r="M214" s="413"/>
      <c r="N214" s="415"/>
      <c r="O214" s="402"/>
      <c r="P214" s="379"/>
      <c r="Q214" s="393"/>
      <c r="R214" s="411"/>
      <c r="S214" s="401"/>
      <c r="T214" s="13"/>
      <c r="U214" s="410"/>
      <c r="V214" s="410"/>
      <c r="W214" s="410"/>
      <c r="X214" s="410"/>
      <c r="Y214" s="410"/>
      <c r="Z214" s="410"/>
      <c r="AA214" s="369"/>
      <c r="AB214" s="369"/>
      <c r="AC214" s="369"/>
    </row>
    <row r="215" spans="1:29" ht="14.25">
      <c r="A215" s="358"/>
      <c r="B215" s="373"/>
      <c r="C215" s="377"/>
      <c r="D215" s="385"/>
      <c r="E215" s="378"/>
      <c r="F215" s="403"/>
      <c r="G215" s="383"/>
      <c r="H215" s="378"/>
      <c r="I215" s="375"/>
      <c r="J215" s="414"/>
      <c r="K215" s="414"/>
      <c r="L215" s="415"/>
      <c r="M215" s="413"/>
      <c r="N215" s="415"/>
      <c r="O215" s="402"/>
      <c r="P215" s="379"/>
      <c r="Q215" s="393"/>
      <c r="R215" s="411"/>
      <c r="S215" s="401"/>
      <c r="T215" s="13"/>
      <c r="U215" s="410"/>
      <c r="V215" s="410"/>
      <c r="W215" s="410"/>
      <c r="X215" s="410"/>
      <c r="Y215" s="410"/>
      <c r="Z215" s="410"/>
      <c r="AA215" s="369"/>
      <c r="AB215" s="369"/>
      <c r="AC215" s="369"/>
    </row>
    <row r="216" spans="1:29" s="369" customFormat="1" ht="14.25">
      <c r="A216" s="358"/>
      <c r="B216" s="373"/>
      <c r="C216" s="377"/>
      <c r="D216" s="385"/>
      <c r="E216" s="378"/>
      <c r="F216" s="403"/>
      <c r="G216" s="383"/>
      <c r="H216" s="378"/>
      <c r="I216" s="375"/>
      <c r="J216" s="414"/>
      <c r="K216" s="414"/>
      <c r="L216" s="415"/>
      <c r="M216" s="413"/>
      <c r="N216" s="415"/>
      <c r="O216" s="402"/>
      <c r="P216" s="379"/>
      <c r="Q216" s="393"/>
      <c r="R216" s="408"/>
      <c r="S216" s="410"/>
      <c r="T216" s="410"/>
      <c r="U216" s="410"/>
      <c r="V216" s="410"/>
      <c r="W216" s="410"/>
      <c r="X216" s="410"/>
      <c r="Y216" s="410"/>
      <c r="Z216" s="410"/>
    </row>
    <row r="217" spans="1:29" s="369" customFormat="1" ht="14.25">
      <c r="A217" s="358"/>
      <c r="B217" s="373"/>
      <c r="C217" s="377"/>
      <c r="D217" s="385"/>
      <c r="E217" s="378"/>
      <c r="F217" s="414"/>
      <c r="G217" s="387"/>
      <c r="H217" s="378"/>
      <c r="I217" s="375"/>
      <c r="J217" s="414"/>
      <c r="K217" s="414"/>
      <c r="L217" s="415"/>
      <c r="M217" s="413"/>
      <c r="N217" s="415"/>
      <c r="O217" s="402"/>
      <c r="P217" s="379"/>
      <c r="Q217" s="393"/>
      <c r="R217" s="408"/>
      <c r="S217" s="410"/>
      <c r="T217" s="410"/>
      <c r="U217" s="410"/>
      <c r="V217" s="410"/>
      <c r="W217" s="410"/>
      <c r="X217" s="410"/>
      <c r="Y217" s="410"/>
      <c r="Z217" s="410"/>
    </row>
    <row r="218" spans="1:29" s="369" customFormat="1" ht="14.25">
      <c r="A218" s="358"/>
      <c r="B218" s="373"/>
      <c r="C218" s="377"/>
      <c r="D218" s="385"/>
      <c r="E218" s="378"/>
      <c r="F218" s="414"/>
      <c r="G218" s="387"/>
      <c r="H218" s="378"/>
      <c r="I218" s="375"/>
      <c r="J218" s="414"/>
      <c r="K218" s="414"/>
      <c r="L218" s="415"/>
      <c r="M218" s="413"/>
      <c r="N218" s="415"/>
      <c r="O218" s="402"/>
      <c r="P218" s="379"/>
      <c r="Q218" s="393"/>
      <c r="R218" s="408"/>
      <c r="S218" s="410"/>
      <c r="T218" s="410"/>
      <c r="U218" s="410"/>
      <c r="V218" s="410"/>
      <c r="W218" s="410"/>
      <c r="X218" s="410"/>
      <c r="Y218" s="410"/>
      <c r="Z218" s="410"/>
    </row>
    <row r="219" spans="1:29" s="369" customFormat="1" ht="14.25">
      <c r="A219" s="358"/>
      <c r="B219" s="373"/>
      <c r="C219" s="377"/>
      <c r="D219" s="385"/>
      <c r="E219" s="378"/>
      <c r="F219" s="403"/>
      <c r="G219" s="383"/>
      <c r="H219" s="378"/>
      <c r="I219" s="375"/>
      <c r="J219" s="414"/>
      <c r="K219" s="405"/>
      <c r="L219" s="415"/>
      <c r="M219" s="413"/>
      <c r="N219" s="415"/>
      <c r="O219" s="402"/>
      <c r="P219" s="407"/>
      <c r="Q219" s="393"/>
      <c r="R219" s="408"/>
      <c r="S219" s="410"/>
      <c r="T219" s="410"/>
      <c r="U219" s="410"/>
      <c r="V219" s="410"/>
      <c r="W219" s="410"/>
      <c r="X219" s="410"/>
      <c r="Y219" s="410"/>
      <c r="Z219" s="410"/>
    </row>
    <row r="220" spans="1:29" s="369" customFormat="1" ht="14.25">
      <c r="A220" s="358"/>
      <c r="B220" s="373"/>
      <c r="C220" s="377"/>
      <c r="D220" s="385"/>
      <c r="E220" s="378"/>
      <c r="F220" s="403"/>
      <c r="G220" s="383"/>
      <c r="H220" s="378"/>
      <c r="I220" s="375"/>
      <c r="J220" s="405"/>
      <c r="K220" s="405"/>
      <c r="L220" s="405"/>
      <c r="M220" s="405"/>
      <c r="N220" s="406"/>
      <c r="O220" s="417"/>
      <c r="P220" s="407"/>
      <c r="Q220" s="393"/>
      <c r="R220" s="408"/>
      <c r="S220" s="410"/>
      <c r="T220" s="410"/>
      <c r="U220" s="410"/>
      <c r="V220" s="410"/>
      <c r="W220" s="410"/>
      <c r="X220" s="410"/>
      <c r="Y220" s="410"/>
      <c r="Z220" s="410"/>
    </row>
    <row r="221" spans="1:29" s="369" customFormat="1" ht="14.25">
      <c r="A221" s="358"/>
      <c r="B221" s="373"/>
      <c r="C221" s="377"/>
      <c r="D221" s="385"/>
      <c r="E221" s="378"/>
      <c r="F221" s="414"/>
      <c r="G221" s="387"/>
      <c r="H221" s="378"/>
      <c r="I221" s="375"/>
      <c r="J221" s="414"/>
      <c r="K221" s="414"/>
      <c r="L221" s="415"/>
      <c r="M221" s="413"/>
      <c r="N221" s="415"/>
      <c r="O221" s="402"/>
      <c r="P221" s="379"/>
      <c r="Q221" s="393"/>
      <c r="R221" s="411"/>
      <c r="S221" s="401"/>
      <c r="T221" s="410"/>
      <c r="U221" s="410"/>
      <c r="V221" s="410"/>
      <c r="W221" s="410"/>
      <c r="X221" s="410"/>
      <c r="Y221" s="410"/>
      <c r="Z221" s="410"/>
    </row>
    <row r="222" spans="1:29" s="369" customFormat="1" ht="14.25">
      <c r="A222" s="358"/>
      <c r="B222" s="373"/>
      <c r="C222" s="377"/>
      <c r="D222" s="385"/>
      <c r="E222" s="378"/>
      <c r="F222" s="403"/>
      <c r="G222" s="383"/>
      <c r="H222" s="378"/>
      <c r="I222" s="375"/>
      <c r="J222" s="352"/>
      <c r="K222" s="352"/>
      <c r="L222" s="352"/>
      <c r="M222" s="352"/>
      <c r="N222" s="404"/>
      <c r="O222" s="402"/>
      <c r="P222" s="380"/>
      <c r="Q222" s="393"/>
      <c r="R222" s="411"/>
      <c r="S222" s="401"/>
      <c r="T222" s="410"/>
      <c r="U222" s="410"/>
      <c r="V222" s="410"/>
      <c r="W222" s="410"/>
      <c r="X222" s="410"/>
      <c r="Y222" s="410"/>
      <c r="Z222" s="410"/>
    </row>
    <row r="223" spans="1:29">
      <c r="A223" s="26"/>
      <c r="B223" s="20"/>
      <c r="C223" s="20"/>
      <c r="D223" s="20"/>
      <c r="E223" s="29"/>
      <c r="F223" s="27"/>
      <c r="G223" s="9"/>
      <c r="H223" s="9"/>
      <c r="I223" s="9"/>
      <c r="J223" s="50"/>
      <c r="K223" s="9"/>
      <c r="L223" s="9"/>
      <c r="M223" s="9"/>
      <c r="N223" s="8"/>
      <c r="O223" s="50"/>
      <c r="P223" s="4"/>
      <c r="Q223" s="8"/>
      <c r="R223" s="138"/>
      <c r="S223" s="13"/>
      <c r="T223" s="13"/>
      <c r="U223" s="13"/>
      <c r="V223" s="13"/>
      <c r="W223" s="13"/>
      <c r="X223" s="13"/>
      <c r="Y223" s="13"/>
      <c r="Z223" s="13"/>
    </row>
    <row r="224" spans="1:29">
      <c r="A224" s="26"/>
      <c r="B224" s="20"/>
      <c r="C224" s="20"/>
      <c r="D224" s="20"/>
      <c r="E224" s="29"/>
      <c r="F224" s="27"/>
      <c r="G224" s="38"/>
      <c r="H224" s="39"/>
      <c r="I224" s="79"/>
      <c r="J224" s="14"/>
      <c r="K224" s="80"/>
      <c r="L224" s="81"/>
      <c r="M224" s="82"/>
      <c r="N224" s="83"/>
      <c r="O224" s="84"/>
      <c r="P224" s="8"/>
      <c r="Q224" s="13"/>
      <c r="R224" s="138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34"/>
      <c r="B225" s="42"/>
      <c r="C225" s="99"/>
      <c r="D225" s="3"/>
      <c r="E225" s="35"/>
      <c r="F225" s="79"/>
      <c r="G225" s="38"/>
      <c r="H225" s="39"/>
      <c r="I225" s="79"/>
      <c r="J225" s="14"/>
      <c r="K225" s="80"/>
      <c r="L225" s="81"/>
      <c r="M225" s="82"/>
      <c r="N225" s="83"/>
      <c r="O225" s="84"/>
      <c r="P225" s="8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 ht="15">
      <c r="A226" s="2"/>
      <c r="B226" s="100" t="s">
        <v>576</v>
      </c>
      <c r="C226" s="100"/>
      <c r="D226" s="100"/>
      <c r="E226" s="100"/>
      <c r="F226" s="14"/>
      <c r="G226" s="14"/>
      <c r="H226" s="101"/>
      <c r="I226" s="14"/>
      <c r="J226" s="71"/>
      <c r="K226" s="72"/>
      <c r="L226" s="14"/>
      <c r="M226" s="14"/>
      <c r="N226" s="13"/>
      <c r="O226" s="95"/>
      <c r="P226" s="8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 ht="38.25">
      <c r="A227" s="17" t="s">
        <v>16</v>
      </c>
      <c r="B227" s="18" t="s">
        <v>534</v>
      </c>
      <c r="C227" s="18"/>
      <c r="D227" s="19" t="s">
        <v>545</v>
      </c>
      <c r="E227" s="18" t="s">
        <v>546</v>
      </c>
      <c r="F227" s="18" t="s">
        <v>547</v>
      </c>
      <c r="G227" s="18" t="s">
        <v>577</v>
      </c>
      <c r="H227" s="18" t="s">
        <v>578</v>
      </c>
      <c r="I227" s="18" t="s">
        <v>550</v>
      </c>
      <c r="J227" s="58" t="s">
        <v>551</v>
      </c>
      <c r="K227" s="18" t="s">
        <v>552</v>
      </c>
      <c r="L227" s="18" t="s">
        <v>553</v>
      </c>
      <c r="M227" s="18" t="s">
        <v>554</v>
      </c>
      <c r="N227" s="19" t="s">
        <v>555</v>
      </c>
      <c r="O227" s="95"/>
      <c r="P227" s="8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94">
        <v>1</v>
      </c>
      <c r="B228" s="102">
        <v>41579</v>
      </c>
      <c r="C228" s="102"/>
      <c r="D228" s="103" t="s">
        <v>579</v>
      </c>
      <c r="E228" s="104" t="s">
        <v>580</v>
      </c>
      <c r="F228" s="105">
        <v>82</v>
      </c>
      <c r="G228" s="104" t="s">
        <v>581</v>
      </c>
      <c r="H228" s="104">
        <v>100</v>
      </c>
      <c r="I228" s="122">
        <v>100</v>
      </c>
      <c r="J228" s="123" t="s">
        <v>582</v>
      </c>
      <c r="K228" s="124">
        <f t="shared" ref="K228:K259" si="207">H228-F228</f>
        <v>18</v>
      </c>
      <c r="L228" s="125">
        <f t="shared" ref="L228:L259" si="208">K228/F228</f>
        <v>0.21951219512195122</v>
      </c>
      <c r="M228" s="126" t="s">
        <v>556</v>
      </c>
      <c r="N228" s="127">
        <v>42657</v>
      </c>
      <c r="O228" s="50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94">
        <v>2</v>
      </c>
      <c r="B229" s="102">
        <v>41794</v>
      </c>
      <c r="C229" s="102"/>
      <c r="D229" s="103" t="s">
        <v>583</v>
      </c>
      <c r="E229" s="104" t="s">
        <v>557</v>
      </c>
      <c r="F229" s="105">
        <v>257</v>
      </c>
      <c r="G229" s="104" t="s">
        <v>581</v>
      </c>
      <c r="H229" s="104">
        <v>300</v>
      </c>
      <c r="I229" s="122">
        <v>300</v>
      </c>
      <c r="J229" s="123" t="s">
        <v>582</v>
      </c>
      <c r="K229" s="124">
        <f t="shared" si="207"/>
        <v>43</v>
      </c>
      <c r="L229" s="125">
        <f t="shared" si="208"/>
        <v>0.16731517509727625</v>
      </c>
      <c r="M229" s="126" t="s">
        <v>556</v>
      </c>
      <c r="N229" s="127">
        <v>41822</v>
      </c>
      <c r="O229" s="50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94">
        <v>3</v>
      </c>
      <c r="B230" s="102">
        <v>41828</v>
      </c>
      <c r="C230" s="102"/>
      <c r="D230" s="103" t="s">
        <v>584</v>
      </c>
      <c r="E230" s="104" t="s">
        <v>557</v>
      </c>
      <c r="F230" s="105">
        <v>393</v>
      </c>
      <c r="G230" s="104" t="s">
        <v>581</v>
      </c>
      <c r="H230" s="104">
        <v>468</v>
      </c>
      <c r="I230" s="122">
        <v>468</v>
      </c>
      <c r="J230" s="123" t="s">
        <v>582</v>
      </c>
      <c r="K230" s="124">
        <f t="shared" si="207"/>
        <v>75</v>
      </c>
      <c r="L230" s="125">
        <f t="shared" si="208"/>
        <v>0.19083969465648856</v>
      </c>
      <c r="M230" s="126" t="s">
        <v>556</v>
      </c>
      <c r="N230" s="127">
        <v>41863</v>
      </c>
      <c r="O230" s="50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94">
        <v>4</v>
      </c>
      <c r="B231" s="102">
        <v>41857</v>
      </c>
      <c r="C231" s="102"/>
      <c r="D231" s="103" t="s">
        <v>585</v>
      </c>
      <c r="E231" s="104" t="s">
        <v>557</v>
      </c>
      <c r="F231" s="105">
        <v>205</v>
      </c>
      <c r="G231" s="104" t="s">
        <v>581</v>
      </c>
      <c r="H231" s="104">
        <v>275</v>
      </c>
      <c r="I231" s="122">
        <v>250</v>
      </c>
      <c r="J231" s="123" t="s">
        <v>582</v>
      </c>
      <c r="K231" s="124">
        <f t="shared" si="207"/>
        <v>70</v>
      </c>
      <c r="L231" s="125">
        <f t="shared" si="208"/>
        <v>0.34146341463414637</v>
      </c>
      <c r="M231" s="126" t="s">
        <v>556</v>
      </c>
      <c r="N231" s="127">
        <v>41962</v>
      </c>
      <c r="O231" s="50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94">
        <v>5</v>
      </c>
      <c r="B232" s="102">
        <v>41886</v>
      </c>
      <c r="C232" s="102"/>
      <c r="D232" s="103" t="s">
        <v>586</v>
      </c>
      <c r="E232" s="104" t="s">
        <v>557</v>
      </c>
      <c r="F232" s="105">
        <v>162</v>
      </c>
      <c r="G232" s="104" t="s">
        <v>581</v>
      </c>
      <c r="H232" s="104">
        <v>190</v>
      </c>
      <c r="I232" s="122">
        <v>190</v>
      </c>
      <c r="J232" s="123" t="s">
        <v>582</v>
      </c>
      <c r="K232" s="124">
        <f t="shared" si="207"/>
        <v>28</v>
      </c>
      <c r="L232" s="125">
        <f t="shared" si="208"/>
        <v>0.1728395061728395</v>
      </c>
      <c r="M232" s="126" t="s">
        <v>556</v>
      </c>
      <c r="N232" s="127">
        <v>42006</v>
      </c>
      <c r="O232" s="50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94">
        <v>6</v>
      </c>
      <c r="B233" s="102">
        <v>41886</v>
      </c>
      <c r="C233" s="102"/>
      <c r="D233" s="103" t="s">
        <v>587</v>
      </c>
      <c r="E233" s="104" t="s">
        <v>557</v>
      </c>
      <c r="F233" s="105">
        <v>75</v>
      </c>
      <c r="G233" s="104" t="s">
        <v>581</v>
      </c>
      <c r="H233" s="104">
        <v>91.5</v>
      </c>
      <c r="I233" s="122" t="s">
        <v>588</v>
      </c>
      <c r="J233" s="123" t="s">
        <v>589</v>
      </c>
      <c r="K233" s="124">
        <f t="shared" si="207"/>
        <v>16.5</v>
      </c>
      <c r="L233" s="125">
        <f t="shared" si="208"/>
        <v>0.22</v>
      </c>
      <c r="M233" s="126" t="s">
        <v>556</v>
      </c>
      <c r="N233" s="127">
        <v>41954</v>
      </c>
      <c r="O233" s="50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94">
        <v>7</v>
      </c>
      <c r="B234" s="102">
        <v>41913</v>
      </c>
      <c r="C234" s="102"/>
      <c r="D234" s="103" t="s">
        <v>590</v>
      </c>
      <c r="E234" s="104" t="s">
        <v>557</v>
      </c>
      <c r="F234" s="105">
        <v>850</v>
      </c>
      <c r="G234" s="104" t="s">
        <v>581</v>
      </c>
      <c r="H234" s="104">
        <v>982.5</v>
      </c>
      <c r="I234" s="122">
        <v>1050</v>
      </c>
      <c r="J234" s="123" t="s">
        <v>591</v>
      </c>
      <c r="K234" s="124">
        <f t="shared" si="207"/>
        <v>132.5</v>
      </c>
      <c r="L234" s="125">
        <f t="shared" si="208"/>
        <v>0.15588235294117647</v>
      </c>
      <c r="M234" s="126" t="s">
        <v>556</v>
      </c>
      <c r="N234" s="127">
        <v>42039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94">
        <v>8</v>
      </c>
      <c r="B235" s="102">
        <v>41913</v>
      </c>
      <c r="C235" s="102"/>
      <c r="D235" s="103" t="s">
        <v>592</v>
      </c>
      <c r="E235" s="104" t="s">
        <v>557</v>
      </c>
      <c r="F235" s="105">
        <v>475</v>
      </c>
      <c r="G235" s="104" t="s">
        <v>581</v>
      </c>
      <c r="H235" s="104">
        <v>515</v>
      </c>
      <c r="I235" s="122">
        <v>600</v>
      </c>
      <c r="J235" s="123" t="s">
        <v>593</v>
      </c>
      <c r="K235" s="124">
        <f t="shared" si="207"/>
        <v>40</v>
      </c>
      <c r="L235" s="125">
        <f t="shared" si="208"/>
        <v>8.4210526315789472E-2</v>
      </c>
      <c r="M235" s="126" t="s">
        <v>556</v>
      </c>
      <c r="N235" s="127">
        <v>41939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94">
        <v>9</v>
      </c>
      <c r="B236" s="102">
        <v>41913</v>
      </c>
      <c r="C236" s="102"/>
      <c r="D236" s="103" t="s">
        <v>594</v>
      </c>
      <c r="E236" s="104" t="s">
        <v>557</v>
      </c>
      <c r="F236" s="105">
        <v>86</v>
      </c>
      <c r="G236" s="104" t="s">
        <v>581</v>
      </c>
      <c r="H236" s="104">
        <v>99</v>
      </c>
      <c r="I236" s="122">
        <v>140</v>
      </c>
      <c r="J236" s="123" t="s">
        <v>595</v>
      </c>
      <c r="K236" s="124">
        <f t="shared" si="207"/>
        <v>13</v>
      </c>
      <c r="L236" s="125">
        <f t="shared" si="208"/>
        <v>0.15116279069767441</v>
      </c>
      <c r="M236" s="126" t="s">
        <v>556</v>
      </c>
      <c r="N236" s="127">
        <v>41939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94">
        <v>10</v>
      </c>
      <c r="B237" s="102">
        <v>41926</v>
      </c>
      <c r="C237" s="102"/>
      <c r="D237" s="103" t="s">
        <v>596</v>
      </c>
      <c r="E237" s="104" t="s">
        <v>557</v>
      </c>
      <c r="F237" s="105">
        <v>496.6</v>
      </c>
      <c r="G237" s="104" t="s">
        <v>581</v>
      </c>
      <c r="H237" s="104">
        <v>621</v>
      </c>
      <c r="I237" s="122">
        <v>580</v>
      </c>
      <c r="J237" s="123" t="s">
        <v>582</v>
      </c>
      <c r="K237" s="124">
        <f t="shared" si="207"/>
        <v>124.39999999999998</v>
      </c>
      <c r="L237" s="125">
        <f t="shared" si="208"/>
        <v>0.25050342327829234</v>
      </c>
      <c r="M237" s="126" t="s">
        <v>556</v>
      </c>
      <c r="N237" s="127">
        <v>42605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94">
        <v>11</v>
      </c>
      <c r="B238" s="102">
        <v>41926</v>
      </c>
      <c r="C238" s="102"/>
      <c r="D238" s="103" t="s">
        <v>597</v>
      </c>
      <c r="E238" s="104" t="s">
        <v>557</v>
      </c>
      <c r="F238" s="105">
        <v>2481.9</v>
      </c>
      <c r="G238" s="104" t="s">
        <v>581</v>
      </c>
      <c r="H238" s="104">
        <v>2840</v>
      </c>
      <c r="I238" s="122">
        <v>2870</v>
      </c>
      <c r="J238" s="123" t="s">
        <v>598</v>
      </c>
      <c r="K238" s="124">
        <f t="shared" si="207"/>
        <v>358.09999999999991</v>
      </c>
      <c r="L238" s="125">
        <f t="shared" si="208"/>
        <v>0.14428462065353154</v>
      </c>
      <c r="M238" s="126" t="s">
        <v>556</v>
      </c>
      <c r="N238" s="127">
        <v>42017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94">
        <v>12</v>
      </c>
      <c r="B239" s="102">
        <v>41928</v>
      </c>
      <c r="C239" s="102"/>
      <c r="D239" s="103" t="s">
        <v>599</v>
      </c>
      <c r="E239" s="104" t="s">
        <v>557</v>
      </c>
      <c r="F239" s="105">
        <v>84.5</v>
      </c>
      <c r="G239" s="104" t="s">
        <v>581</v>
      </c>
      <c r="H239" s="104">
        <v>93</v>
      </c>
      <c r="I239" s="122">
        <v>110</v>
      </c>
      <c r="J239" s="123" t="s">
        <v>600</v>
      </c>
      <c r="K239" s="124">
        <f t="shared" si="207"/>
        <v>8.5</v>
      </c>
      <c r="L239" s="125">
        <f t="shared" si="208"/>
        <v>0.10059171597633136</v>
      </c>
      <c r="M239" s="126" t="s">
        <v>556</v>
      </c>
      <c r="N239" s="127">
        <v>41939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94">
        <v>13</v>
      </c>
      <c r="B240" s="102">
        <v>41928</v>
      </c>
      <c r="C240" s="102"/>
      <c r="D240" s="103" t="s">
        <v>601</v>
      </c>
      <c r="E240" s="104" t="s">
        <v>557</v>
      </c>
      <c r="F240" s="105">
        <v>401</v>
      </c>
      <c r="G240" s="104" t="s">
        <v>581</v>
      </c>
      <c r="H240" s="104">
        <v>428</v>
      </c>
      <c r="I240" s="122">
        <v>450</v>
      </c>
      <c r="J240" s="123" t="s">
        <v>602</v>
      </c>
      <c r="K240" s="124">
        <f t="shared" si="207"/>
        <v>27</v>
      </c>
      <c r="L240" s="125">
        <f t="shared" si="208"/>
        <v>6.7331670822942641E-2</v>
      </c>
      <c r="M240" s="126" t="s">
        <v>556</v>
      </c>
      <c r="N240" s="127">
        <v>42020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94">
        <v>14</v>
      </c>
      <c r="B241" s="102">
        <v>41928</v>
      </c>
      <c r="C241" s="102"/>
      <c r="D241" s="103" t="s">
        <v>603</v>
      </c>
      <c r="E241" s="104" t="s">
        <v>557</v>
      </c>
      <c r="F241" s="105">
        <v>101</v>
      </c>
      <c r="G241" s="104" t="s">
        <v>581</v>
      </c>
      <c r="H241" s="104">
        <v>112</v>
      </c>
      <c r="I241" s="122">
        <v>120</v>
      </c>
      <c r="J241" s="123" t="s">
        <v>604</v>
      </c>
      <c r="K241" s="124">
        <f t="shared" si="207"/>
        <v>11</v>
      </c>
      <c r="L241" s="125">
        <f t="shared" si="208"/>
        <v>0.10891089108910891</v>
      </c>
      <c r="M241" s="126" t="s">
        <v>556</v>
      </c>
      <c r="N241" s="127">
        <v>41939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94">
        <v>15</v>
      </c>
      <c r="B242" s="102">
        <v>41954</v>
      </c>
      <c r="C242" s="102"/>
      <c r="D242" s="103" t="s">
        <v>605</v>
      </c>
      <c r="E242" s="104" t="s">
        <v>557</v>
      </c>
      <c r="F242" s="105">
        <v>59</v>
      </c>
      <c r="G242" s="104" t="s">
        <v>581</v>
      </c>
      <c r="H242" s="104">
        <v>76</v>
      </c>
      <c r="I242" s="122">
        <v>76</v>
      </c>
      <c r="J242" s="123" t="s">
        <v>582</v>
      </c>
      <c r="K242" s="124">
        <f t="shared" si="207"/>
        <v>17</v>
      </c>
      <c r="L242" s="125">
        <f t="shared" si="208"/>
        <v>0.28813559322033899</v>
      </c>
      <c r="M242" s="126" t="s">
        <v>556</v>
      </c>
      <c r="N242" s="127">
        <v>43032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94">
        <v>16</v>
      </c>
      <c r="B243" s="102">
        <v>41954</v>
      </c>
      <c r="C243" s="102"/>
      <c r="D243" s="103" t="s">
        <v>594</v>
      </c>
      <c r="E243" s="104" t="s">
        <v>557</v>
      </c>
      <c r="F243" s="105">
        <v>99</v>
      </c>
      <c r="G243" s="104" t="s">
        <v>581</v>
      </c>
      <c r="H243" s="104">
        <v>120</v>
      </c>
      <c r="I243" s="122">
        <v>120</v>
      </c>
      <c r="J243" s="123" t="s">
        <v>606</v>
      </c>
      <c r="K243" s="124">
        <f t="shared" si="207"/>
        <v>21</v>
      </c>
      <c r="L243" s="125">
        <f t="shared" si="208"/>
        <v>0.21212121212121213</v>
      </c>
      <c r="M243" s="126" t="s">
        <v>556</v>
      </c>
      <c r="N243" s="127">
        <v>41960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94">
        <v>17</v>
      </c>
      <c r="B244" s="102">
        <v>41956</v>
      </c>
      <c r="C244" s="102"/>
      <c r="D244" s="103" t="s">
        <v>607</v>
      </c>
      <c r="E244" s="104" t="s">
        <v>557</v>
      </c>
      <c r="F244" s="105">
        <v>22</v>
      </c>
      <c r="G244" s="104" t="s">
        <v>581</v>
      </c>
      <c r="H244" s="104">
        <v>33.549999999999997</v>
      </c>
      <c r="I244" s="122">
        <v>32</v>
      </c>
      <c r="J244" s="123" t="s">
        <v>608</v>
      </c>
      <c r="K244" s="124">
        <f t="shared" si="207"/>
        <v>11.549999999999997</v>
      </c>
      <c r="L244" s="125">
        <f t="shared" si="208"/>
        <v>0.52499999999999991</v>
      </c>
      <c r="M244" s="126" t="s">
        <v>556</v>
      </c>
      <c r="N244" s="127">
        <v>42188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94">
        <v>18</v>
      </c>
      <c r="B245" s="102">
        <v>41976</v>
      </c>
      <c r="C245" s="102"/>
      <c r="D245" s="103" t="s">
        <v>609</v>
      </c>
      <c r="E245" s="104" t="s">
        <v>557</v>
      </c>
      <c r="F245" s="105">
        <v>440</v>
      </c>
      <c r="G245" s="104" t="s">
        <v>581</v>
      </c>
      <c r="H245" s="104">
        <v>520</v>
      </c>
      <c r="I245" s="122">
        <v>520</v>
      </c>
      <c r="J245" s="123" t="s">
        <v>610</v>
      </c>
      <c r="K245" s="124">
        <f t="shared" si="207"/>
        <v>80</v>
      </c>
      <c r="L245" s="125">
        <f t="shared" si="208"/>
        <v>0.18181818181818182</v>
      </c>
      <c r="M245" s="126" t="s">
        <v>556</v>
      </c>
      <c r="N245" s="127">
        <v>42208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94">
        <v>19</v>
      </c>
      <c r="B246" s="102">
        <v>41976</v>
      </c>
      <c r="C246" s="102"/>
      <c r="D246" s="103" t="s">
        <v>611</v>
      </c>
      <c r="E246" s="104" t="s">
        <v>557</v>
      </c>
      <c r="F246" s="105">
        <v>360</v>
      </c>
      <c r="G246" s="104" t="s">
        <v>581</v>
      </c>
      <c r="H246" s="104">
        <v>427</v>
      </c>
      <c r="I246" s="122">
        <v>425</v>
      </c>
      <c r="J246" s="123" t="s">
        <v>612</v>
      </c>
      <c r="K246" s="124">
        <f t="shared" si="207"/>
        <v>67</v>
      </c>
      <c r="L246" s="125">
        <f t="shared" si="208"/>
        <v>0.18611111111111112</v>
      </c>
      <c r="M246" s="126" t="s">
        <v>556</v>
      </c>
      <c r="N246" s="127">
        <v>42058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94">
        <v>20</v>
      </c>
      <c r="B247" s="102">
        <v>42012</v>
      </c>
      <c r="C247" s="102"/>
      <c r="D247" s="103" t="s">
        <v>613</v>
      </c>
      <c r="E247" s="104" t="s">
        <v>557</v>
      </c>
      <c r="F247" s="105">
        <v>360</v>
      </c>
      <c r="G247" s="104" t="s">
        <v>581</v>
      </c>
      <c r="H247" s="104">
        <v>455</v>
      </c>
      <c r="I247" s="122">
        <v>420</v>
      </c>
      <c r="J247" s="123" t="s">
        <v>614</v>
      </c>
      <c r="K247" s="124">
        <f t="shared" si="207"/>
        <v>95</v>
      </c>
      <c r="L247" s="125">
        <f t="shared" si="208"/>
        <v>0.2638888888888889</v>
      </c>
      <c r="M247" s="126" t="s">
        <v>556</v>
      </c>
      <c r="N247" s="127">
        <v>42024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94">
        <v>21</v>
      </c>
      <c r="B248" s="102">
        <v>42012</v>
      </c>
      <c r="C248" s="102"/>
      <c r="D248" s="103" t="s">
        <v>615</v>
      </c>
      <c r="E248" s="104" t="s">
        <v>557</v>
      </c>
      <c r="F248" s="105">
        <v>130</v>
      </c>
      <c r="G248" s="104"/>
      <c r="H248" s="104">
        <v>175.5</v>
      </c>
      <c r="I248" s="122">
        <v>165</v>
      </c>
      <c r="J248" s="123" t="s">
        <v>616</v>
      </c>
      <c r="K248" s="124">
        <f t="shared" si="207"/>
        <v>45.5</v>
      </c>
      <c r="L248" s="125">
        <f t="shared" si="208"/>
        <v>0.35</v>
      </c>
      <c r="M248" s="126" t="s">
        <v>556</v>
      </c>
      <c r="N248" s="127">
        <v>43088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94">
        <v>22</v>
      </c>
      <c r="B249" s="102">
        <v>42040</v>
      </c>
      <c r="C249" s="102"/>
      <c r="D249" s="103" t="s">
        <v>376</v>
      </c>
      <c r="E249" s="104" t="s">
        <v>580</v>
      </c>
      <c r="F249" s="105">
        <v>98</v>
      </c>
      <c r="G249" s="104"/>
      <c r="H249" s="104">
        <v>120</v>
      </c>
      <c r="I249" s="122">
        <v>120</v>
      </c>
      <c r="J249" s="123" t="s">
        <v>582</v>
      </c>
      <c r="K249" s="124">
        <f t="shared" si="207"/>
        <v>22</v>
      </c>
      <c r="L249" s="125">
        <f t="shared" si="208"/>
        <v>0.22448979591836735</v>
      </c>
      <c r="M249" s="126" t="s">
        <v>556</v>
      </c>
      <c r="N249" s="127">
        <v>42753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94">
        <v>23</v>
      </c>
      <c r="B250" s="102">
        <v>42040</v>
      </c>
      <c r="C250" s="102"/>
      <c r="D250" s="103" t="s">
        <v>617</v>
      </c>
      <c r="E250" s="104" t="s">
        <v>580</v>
      </c>
      <c r="F250" s="105">
        <v>196</v>
      </c>
      <c r="G250" s="104"/>
      <c r="H250" s="104">
        <v>262</v>
      </c>
      <c r="I250" s="122">
        <v>255</v>
      </c>
      <c r="J250" s="123" t="s">
        <v>582</v>
      </c>
      <c r="K250" s="124">
        <f t="shared" si="207"/>
        <v>66</v>
      </c>
      <c r="L250" s="125">
        <f t="shared" si="208"/>
        <v>0.33673469387755101</v>
      </c>
      <c r="M250" s="126" t="s">
        <v>556</v>
      </c>
      <c r="N250" s="127">
        <v>42599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95">
        <v>24</v>
      </c>
      <c r="B251" s="106">
        <v>42067</v>
      </c>
      <c r="C251" s="106"/>
      <c r="D251" s="107" t="s">
        <v>375</v>
      </c>
      <c r="E251" s="108" t="s">
        <v>580</v>
      </c>
      <c r="F251" s="109">
        <v>235</v>
      </c>
      <c r="G251" s="109"/>
      <c r="H251" s="110">
        <v>77</v>
      </c>
      <c r="I251" s="128" t="s">
        <v>618</v>
      </c>
      <c r="J251" s="129" t="s">
        <v>619</v>
      </c>
      <c r="K251" s="130">
        <f t="shared" si="207"/>
        <v>-158</v>
      </c>
      <c r="L251" s="131">
        <f t="shared" si="208"/>
        <v>-0.67234042553191486</v>
      </c>
      <c r="M251" s="132" t="s">
        <v>620</v>
      </c>
      <c r="N251" s="133">
        <v>43522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94">
        <v>25</v>
      </c>
      <c r="B252" s="102">
        <v>42067</v>
      </c>
      <c r="C252" s="102"/>
      <c r="D252" s="103" t="s">
        <v>453</v>
      </c>
      <c r="E252" s="104" t="s">
        <v>580</v>
      </c>
      <c r="F252" s="105">
        <v>185</v>
      </c>
      <c r="G252" s="104"/>
      <c r="H252" s="104">
        <v>224</v>
      </c>
      <c r="I252" s="122" t="s">
        <v>621</v>
      </c>
      <c r="J252" s="123" t="s">
        <v>582</v>
      </c>
      <c r="K252" s="124">
        <f t="shared" si="207"/>
        <v>39</v>
      </c>
      <c r="L252" s="125">
        <f t="shared" si="208"/>
        <v>0.21081081081081082</v>
      </c>
      <c r="M252" s="126" t="s">
        <v>556</v>
      </c>
      <c r="N252" s="127">
        <v>42647</v>
      </c>
      <c r="O252" s="54"/>
      <c r="P252" s="13"/>
      <c r="Q252" s="13"/>
      <c r="R252" s="14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339">
        <v>26</v>
      </c>
      <c r="B253" s="111">
        <v>42090</v>
      </c>
      <c r="C253" s="111"/>
      <c r="D253" s="112" t="s">
        <v>622</v>
      </c>
      <c r="E253" s="113" t="s">
        <v>580</v>
      </c>
      <c r="F253" s="114">
        <v>49.5</v>
      </c>
      <c r="G253" s="115"/>
      <c r="H253" s="115">
        <v>15.85</v>
      </c>
      <c r="I253" s="115">
        <v>67</v>
      </c>
      <c r="J253" s="134" t="s">
        <v>623</v>
      </c>
      <c r="K253" s="115">
        <f t="shared" si="207"/>
        <v>-33.65</v>
      </c>
      <c r="L253" s="135">
        <f t="shared" si="208"/>
        <v>-0.67979797979797973</v>
      </c>
      <c r="M253" s="132" t="s">
        <v>620</v>
      </c>
      <c r="N253" s="136">
        <v>43627</v>
      </c>
      <c r="O253" s="54"/>
      <c r="P253" s="13"/>
      <c r="Q253" s="13"/>
      <c r="R253" s="14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94">
        <v>27</v>
      </c>
      <c r="B254" s="102">
        <v>42093</v>
      </c>
      <c r="C254" s="102"/>
      <c r="D254" s="103" t="s">
        <v>624</v>
      </c>
      <c r="E254" s="104" t="s">
        <v>580</v>
      </c>
      <c r="F254" s="105">
        <v>183.5</v>
      </c>
      <c r="G254" s="104"/>
      <c r="H254" s="104">
        <v>219</v>
      </c>
      <c r="I254" s="122">
        <v>218</v>
      </c>
      <c r="J254" s="123" t="s">
        <v>625</v>
      </c>
      <c r="K254" s="124">
        <f t="shared" si="207"/>
        <v>35.5</v>
      </c>
      <c r="L254" s="125">
        <f t="shared" si="208"/>
        <v>0.19346049046321526</v>
      </c>
      <c r="M254" s="126" t="s">
        <v>556</v>
      </c>
      <c r="N254" s="127">
        <v>42103</v>
      </c>
      <c r="O254" s="54"/>
      <c r="P254" s="13"/>
      <c r="Q254" s="13"/>
      <c r="R254" s="14"/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94">
        <v>28</v>
      </c>
      <c r="B255" s="102">
        <v>42114</v>
      </c>
      <c r="C255" s="102"/>
      <c r="D255" s="103" t="s">
        <v>626</v>
      </c>
      <c r="E255" s="104" t="s">
        <v>580</v>
      </c>
      <c r="F255" s="105">
        <f>(227+237)/2</f>
        <v>232</v>
      </c>
      <c r="G255" s="104"/>
      <c r="H255" s="104">
        <v>298</v>
      </c>
      <c r="I255" s="122">
        <v>298</v>
      </c>
      <c r="J255" s="123" t="s">
        <v>582</v>
      </c>
      <c r="K255" s="124">
        <f t="shared" si="207"/>
        <v>66</v>
      </c>
      <c r="L255" s="125">
        <f t="shared" si="208"/>
        <v>0.28448275862068967</v>
      </c>
      <c r="M255" s="126" t="s">
        <v>556</v>
      </c>
      <c r="N255" s="127">
        <v>42823</v>
      </c>
      <c r="O255" s="54"/>
      <c r="P255" s="13"/>
      <c r="Q255" s="13"/>
      <c r="R255" s="14"/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94">
        <v>29</v>
      </c>
      <c r="B256" s="102">
        <v>42128</v>
      </c>
      <c r="C256" s="102"/>
      <c r="D256" s="103" t="s">
        <v>627</v>
      </c>
      <c r="E256" s="104" t="s">
        <v>557</v>
      </c>
      <c r="F256" s="105">
        <v>385</v>
      </c>
      <c r="G256" s="104"/>
      <c r="H256" s="104">
        <f>212.5+331</f>
        <v>543.5</v>
      </c>
      <c r="I256" s="122">
        <v>510</v>
      </c>
      <c r="J256" s="123" t="s">
        <v>628</v>
      </c>
      <c r="K256" s="124">
        <f t="shared" si="207"/>
        <v>158.5</v>
      </c>
      <c r="L256" s="125">
        <f t="shared" si="208"/>
        <v>0.41168831168831171</v>
      </c>
      <c r="M256" s="126" t="s">
        <v>556</v>
      </c>
      <c r="N256" s="127">
        <v>42235</v>
      </c>
      <c r="O256" s="54"/>
      <c r="P256" s="13"/>
      <c r="Q256" s="13"/>
      <c r="R256" s="14"/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94">
        <v>30</v>
      </c>
      <c r="B257" s="102">
        <v>42128</v>
      </c>
      <c r="C257" s="102"/>
      <c r="D257" s="103" t="s">
        <v>629</v>
      </c>
      <c r="E257" s="104" t="s">
        <v>557</v>
      </c>
      <c r="F257" s="105">
        <v>115.5</v>
      </c>
      <c r="G257" s="104"/>
      <c r="H257" s="104">
        <v>146</v>
      </c>
      <c r="I257" s="122">
        <v>142</v>
      </c>
      <c r="J257" s="123" t="s">
        <v>630</v>
      </c>
      <c r="K257" s="124">
        <f t="shared" si="207"/>
        <v>30.5</v>
      </c>
      <c r="L257" s="125">
        <f t="shared" si="208"/>
        <v>0.26406926406926406</v>
      </c>
      <c r="M257" s="126" t="s">
        <v>556</v>
      </c>
      <c r="N257" s="127">
        <v>42202</v>
      </c>
      <c r="O257" s="54"/>
      <c r="P257" s="13"/>
      <c r="Q257" s="13"/>
      <c r="R257" s="14"/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94">
        <v>31</v>
      </c>
      <c r="B258" s="102">
        <v>42151</v>
      </c>
      <c r="C258" s="102"/>
      <c r="D258" s="103" t="s">
        <v>631</v>
      </c>
      <c r="E258" s="104" t="s">
        <v>557</v>
      </c>
      <c r="F258" s="105">
        <v>237.5</v>
      </c>
      <c r="G258" s="104"/>
      <c r="H258" s="104">
        <v>279.5</v>
      </c>
      <c r="I258" s="122">
        <v>278</v>
      </c>
      <c r="J258" s="123" t="s">
        <v>582</v>
      </c>
      <c r="K258" s="124">
        <f t="shared" si="207"/>
        <v>42</v>
      </c>
      <c r="L258" s="125">
        <f t="shared" si="208"/>
        <v>0.17684210526315788</v>
      </c>
      <c r="M258" s="126" t="s">
        <v>556</v>
      </c>
      <c r="N258" s="127">
        <v>42222</v>
      </c>
      <c r="O258" s="54"/>
      <c r="P258" s="13"/>
      <c r="Q258" s="13"/>
      <c r="R258" s="14"/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94">
        <v>32</v>
      </c>
      <c r="B259" s="102">
        <v>42174</v>
      </c>
      <c r="C259" s="102"/>
      <c r="D259" s="103" t="s">
        <v>601</v>
      </c>
      <c r="E259" s="104" t="s">
        <v>580</v>
      </c>
      <c r="F259" s="105">
        <v>340</v>
      </c>
      <c r="G259" s="104"/>
      <c r="H259" s="104">
        <v>448</v>
      </c>
      <c r="I259" s="122">
        <v>448</v>
      </c>
      <c r="J259" s="123" t="s">
        <v>582</v>
      </c>
      <c r="K259" s="124">
        <f t="shared" si="207"/>
        <v>108</v>
      </c>
      <c r="L259" s="125">
        <f t="shared" si="208"/>
        <v>0.31764705882352939</v>
      </c>
      <c r="M259" s="126" t="s">
        <v>556</v>
      </c>
      <c r="N259" s="127">
        <v>43018</v>
      </c>
      <c r="O259" s="54"/>
      <c r="P259" s="13"/>
      <c r="Q259" s="13"/>
      <c r="R259" s="14"/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94">
        <v>33</v>
      </c>
      <c r="B260" s="102">
        <v>42191</v>
      </c>
      <c r="C260" s="102"/>
      <c r="D260" s="103" t="s">
        <v>632</v>
      </c>
      <c r="E260" s="104" t="s">
        <v>580</v>
      </c>
      <c r="F260" s="105">
        <v>390</v>
      </c>
      <c r="G260" s="104"/>
      <c r="H260" s="104">
        <v>460</v>
      </c>
      <c r="I260" s="122">
        <v>460</v>
      </c>
      <c r="J260" s="123" t="s">
        <v>582</v>
      </c>
      <c r="K260" s="124">
        <f t="shared" ref="K260:K280" si="209">H260-F260</f>
        <v>70</v>
      </c>
      <c r="L260" s="125">
        <f t="shared" ref="L260:L280" si="210">K260/F260</f>
        <v>0.17948717948717949</v>
      </c>
      <c r="M260" s="126" t="s">
        <v>556</v>
      </c>
      <c r="N260" s="127">
        <v>42478</v>
      </c>
      <c r="O260" s="54"/>
      <c r="P260" s="13"/>
      <c r="Q260" s="13"/>
      <c r="R260" s="14"/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95">
        <v>34</v>
      </c>
      <c r="B261" s="106">
        <v>42195</v>
      </c>
      <c r="C261" s="106"/>
      <c r="D261" s="107" t="s">
        <v>633</v>
      </c>
      <c r="E261" s="108" t="s">
        <v>580</v>
      </c>
      <c r="F261" s="109">
        <v>122.5</v>
      </c>
      <c r="G261" s="109"/>
      <c r="H261" s="110">
        <v>61</v>
      </c>
      <c r="I261" s="128">
        <v>172</v>
      </c>
      <c r="J261" s="129" t="s">
        <v>634</v>
      </c>
      <c r="K261" s="130">
        <f t="shared" si="209"/>
        <v>-61.5</v>
      </c>
      <c r="L261" s="131">
        <f t="shared" si="210"/>
        <v>-0.50204081632653064</v>
      </c>
      <c r="M261" s="132" t="s">
        <v>620</v>
      </c>
      <c r="N261" s="133">
        <v>43333</v>
      </c>
      <c r="O261" s="54"/>
      <c r="P261" s="13"/>
      <c r="Q261" s="13"/>
      <c r="R261" s="14"/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94">
        <v>35</v>
      </c>
      <c r="B262" s="102">
        <v>42219</v>
      </c>
      <c r="C262" s="102"/>
      <c r="D262" s="103" t="s">
        <v>635</v>
      </c>
      <c r="E262" s="104" t="s">
        <v>580</v>
      </c>
      <c r="F262" s="105">
        <v>297.5</v>
      </c>
      <c r="G262" s="104"/>
      <c r="H262" s="104">
        <v>350</v>
      </c>
      <c r="I262" s="122">
        <v>360</v>
      </c>
      <c r="J262" s="123" t="s">
        <v>636</v>
      </c>
      <c r="K262" s="124">
        <f t="shared" si="209"/>
        <v>52.5</v>
      </c>
      <c r="L262" s="125">
        <f t="shared" si="210"/>
        <v>0.17647058823529413</v>
      </c>
      <c r="M262" s="126" t="s">
        <v>556</v>
      </c>
      <c r="N262" s="127">
        <v>42232</v>
      </c>
      <c r="O262" s="54"/>
      <c r="P262" s="13"/>
      <c r="Q262" s="13"/>
      <c r="R262" s="14"/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94">
        <v>36</v>
      </c>
      <c r="B263" s="102">
        <v>42219</v>
      </c>
      <c r="C263" s="102"/>
      <c r="D263" s="103" t="s">
        <v>637</v>
      </c>
      <c r="E263" s="104" t="s">
        <v>580</v>
      </c>
      <c r="F263" s="105">
        <v>115.5</v>
      </c>
      <c r="G263" s="104"/>
      <c r="H263" s="104">
        <v>149</v>
      </c>
      <c r="I263" s="122">
        <v>140</v>
      </c>
      <c r="J263" s="137" t="s">
        <v>638</v>
      </c>
      <c r="K263" s="124">
        <f t="shared" si="209"/>
        <v>33.5</v>
      </c>
      <c r="L263" s="125">
        <f t="shared" si="210"/>
        <v>0.29004329004329005</v>
      </c>
      <c r="M263" s="126" t="s">
        <v>556</v>
      </c>
      <c r="N263" s="127">
        <v>42740</v>
      </c>
      <c r="O263" s="54"/>
      <c r="P263" s="13"/>
      <c r="Q263" s="13"/>
      <c r="R263" s="14"/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94">
        <v>37</v>
      </c>
      <c r="B264" s="102">
        <v>42251</v>
      </c>
      <c r="C264" s="102"/>
      <c r="D264" s="103" t="s">
        <v>631</v>
      </c>
      <c r="E264" s="104" t="s">
        <v>580</v>
      </c>
      <c r="F264" s="105">
        <v>226</v>
      </c>
      <c r="G264" s="104"/>
      <c r="H264" s="104">
        <v>292</v>
      </c>
      <c r="I264" s="122">
        <v>292</v>
      </c>
      <c r="J264" s="123" t="s">
        <v>639</v>
      </c>
      <c r="K264" s="124">
        <f t="shared" si="209"/>
        <v>66</v>
      </c>
      <c r="L264" s="125">
        <f t="shared" si="210"/>
        <v>0.29203539823008851</v>
      </c>
      <c r="M264" s="126" t="s">
        <v>556</v>
      </c>
      <c r="N264" s="127">
        <v>42286</v>
      </c>
      <c r="O264" s="54"/>
      <c r="P264" s="13"/>
      <c r="Q264" s="13"/>
      <c r="R264" s="14"/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94">
        <v>38</v>
      </c>
      <c r="B265" s="102">
        <v>42254</v>
      </c>
      <c r="C265" s="102"/>
      <c r="D265" s="103" t="s">
        <v>626</v>
      </c>
      <c r="E265" s="104" t="s">
        <v>580</v>
      </c>
      <c r="F265" s="105">
        <v>232.5</v>
      </c>
      <c r="G265" s="104"/>
      <c r="H265" s="104">
        <v>312.5</v>
      </c>
      <c r="I265" s="122">
        <v>310</v>
      </c>
      <c r="J265" s="123" t="s">
        <v>582</v>
      </c>
      <c r="K265" s="124">
        <f t="shared" si="209"/>
        <v>80</v>
      </c>
      <c r="L265" s="125">
        <f t="shared" si="210"/>
        <v>0.34408602150537637</v>
      </c>
      <c r="M265" s="126" t="s">
        <v>556</v>
      </c>
      <c r="N265" s="127">
        <v>42823</v>
      </c>
      <c r="O265" s="54"/>
      <c r="P265" s="13"/>
      <c r="Q265" s="13"/>
      <c r="R265" s="14"/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94">
        <v>39</v>
      </c>
      <c r="B266" s="102">
        <v>42268</v>
      </c>
      <c r="C266" s="102"/>
      <c r="D266" s="103" t="s">
        <v>640</v>
      </c>
      <c r="E266" s="104" t="s">
        <v>580</v>
      </c>
      <c r="F266" s="105">
        <v>196.5</v>
      </c>
      <c r="G266" s="104"/>
      <c r="H266" s="104">
        <v>238</v>
      </c>
      <c r="I266" s="122">
        <v>238</v>
      </c>
      <c r="J266" s="123" t="s">
        <v>639</v>
      </c>
      <c r="K266" s="124">
        <f t="shared" si="209"/>
        <v>41.5</v>
      </c>
      <c r="L266" s="125">
        <f t="shared" si="210"/>
        <v>0.21119592875318066</v>
      </c>
      <c r="M266" s="126" t="s">
        <v>556</v>
      </c>
      <c r="N266" s="127">
        <v>42291</v>
      </c>
      <c r="O266" s="54"/>
      <c r="P266" s="13"/>
      <c r="Q266" s="13"/>
      <c r="R266" s="14"/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94">
        <v>40</v>
      </c>
      <c r="B267" s="102">
        <v>42271</v>
      </c>
      <c r="C267" s="102"/>
      <c r="D267" s="103" t="s">
        <v>579</v>
      </c>
      <c r="E267" s="104" t="s">
        <v>580</v>
      </c>
      <c r="F267" s="105">
        <v>65</v>
      </c>
      <c r="G267" s="104"/>
      <c r="H267" s="104">
        <v>82</v>
      </c>
      <c r="I267" s="122">
        <v>82</v>
      </c>
      <c r="J267" s="123" t="s">
        <v>639</v>
      </c>
      <c r="K267" s="124">
        <f t="shared" si="209"/>
        <v>17</v>
      </c>
      <c r="L267" s="125">
        <f t="shared" si="210"/>
        <v>0.26153846153846155</v>
      </c>
      <c r="M267" s="126" t="s">
        <v>556</v>
      </c>
      <c r="N267" s="127">
        <v>42578</v>
      </c>
      <c r="O267" s="54"/>
      <c r="P267" s="13"/>
      <c r="Q267" s="13"/>
      <c r="R267" s="14"/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94">
        <v>41</v>
      </c>
      <c r="B268" s="102">
        <v>42291</v>
      </c>
      <c r="C268" s="102"/>
      <c r="D268" s="103" t="s">
        <v>641</v>
      </c>
      <c r="E268" s="104" t="s">
        <v>580</v>
      </c>
      <c r="F268" s="105">
        <v>144</v>
      </c>
      <c r="G268" s="104"/>
      <c r="H268" s="104">
        <v>182.5</v>
      </c>
      <c r="I268" s="122">
        <v>181</v>
      </c>
      <c r="J268" s="123" t="s">
        <v>639</v>
      </c>
      <c r="K268" s="124">
        <f t="shared" si="209"/>
        <v>38.5</v>
      </c>
      <c r="L268" s="125">
        <f t="shared" si="210"/>
        <v>0.2673611111111111</v>
      </c>
      <c r="M268" s="126" t="s">
        <v>556</v>
      </c>
      <c r="N268" s="127">
        <v>42817</v>
      </c>
      <c r="O268" s="54"/>
      <c r="P268" s="13"/>
      <c r="Q268" s="13"/>
      <c r="R268" s="14"/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94">
        <v>42</v>
      </c>
      <c r="B269" s="102">
        <v>42291</v>
      </c>
      <c r="C269" s="102"/>
      <c r="D269" s="103" t="s">
        <v>642</v>
      </c>
      <c r="E269" s="104" t="s">
        <v>580</v>
      </c>
      <c r="F269" s="105">
        <v>264</v>
      </c>
      <c r="G269" s="104"/>
      <c r="H269" s="104">
        <v>311</v>
      </c>
      <c r="I269" s="122">
        <v>311</v>
      </c>
      <c r="J269" s="123" t="s">
        <v>639</v>
      </c>
      <c r="K269" s="124">
        <f t="shared" si="209"/>
        <v>47</v>
      </c>
      <c r="L269" s="125">
        <f t="shared" si="210"/>
        <v>0.17803030303030304</v>
      </c>
      <c r="M269" s="126" t="s">
        <v>556</v>
      </c>
      <c r="N269" s="127">
        <v>42604</v>
      </c>
      <c r="O269" s="54"/>
      <c r="P269" s="13"/>
      <c r="Q269" s="13"/>
      <c r="R269" s="14"/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94">
        <v>43</v>
      </c>
      <c r="B270" s="102">
        <v>42318</v>
      </c>
      <c r="C270" s="102"/>
      <c r="D270" s="103" t="s">
        <v>643</v>
      </c>
      <c r="E270" s="104" t="s">
        <v>557</v>
      </c>
      <c r="F270" s="105">
        <v>549.5</v>
      </c>
      <c r="G270" s="104"/>
      <c r="H270" s="104">
        <v>630</v>
      </c>
      <c r="I270" s="122">
        <v>630</v>
      </c>
      <c r="J270" s="123" t="s">
        <v>639</v>
      </c>
      <c r="K270" s="124">
        <f t="shared" si="209"/>
        <v>80.5</v>
      </c>
      <c r="L270" s="125">
        <f t="shared" si="210"/>
        <v>0.1464968152866242</v>
      </c>
      <c r="M270" s="126" t="s">
        <v>556</v>
      </c>
      <c r="N270" s="127">
        <v>42419</v>
      </c>
      <c r="O270" s="54"/>
      <c r="P270" s="13"/>
      <c r="Q270" s="13"/>
      <c r="R270" s="14"/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94">
        <v>44</v>
      </c>
      <c r="B271" s="102">
        <v>42342</v>
      </c>
      <c r="C271" s="102"/>
      <c r="D271" s="103" t="s">
        <v>644</v>
      </c>
      <c r="E271" s="104" t="s">
        <v>580</v>
      </c>
      <c r="F271" s="105">
        <v>1027.5</v>
      </c>
      <c r="G271" s="104"/>
      <c r="H271" s="104">
        <v>1315</v>
      </c>
      <c r="I271" s="122">
        <v>1250</v>
      </c>
      <c r="J271" s="123" t="s">
        <v>639</v>
      </c>
      <c r="K271" s="124">
        <f t="shared" si="209"/>
        <v>287.5</v>
      </c>
      <c r="L271" s="125">
        <f t="shared" si="210"/>
        <v>0.27980535279805352</v>
      </c>
      <c r="M271" s="126" t="s">
        <v>556</v>
      </c>
      <c r="N271" s="127">
        <v>43244</v>
      </c>
      <c r="O271" s="54"/>
      <c r="P271" s="13"/>
      <c r="Q271" s="13"/>
      <c r="R271" s="14"/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94">
        <v>45</v>
      </c>
      <c r="B272" s="102">
        <v>42367</v>
      </c>
      <c r="C272" s="102"/>
      <c r="D272" s="103" t="s">
        <v>645</v>
      </c>
      <c r="E272" s="104" t="s">
        <v>580</v>
      </c>
      <c r="F272" s="105">
        <v>465</v>
      </c>
      <c r="G272" s="104"/>
      <c r="H272" s="104">
        <v>540</v>
      </c>
      <c r="I272" s="122">
        <v>540</v>
      </c>
      <c r="J272" s="123" t="s">
        <v>639</v>
      </c>
      <c r="K272" s="124">
        <f t="shared" si="209"/>
        <v>75</v>
      </c>
      <c r="L272" s="125">
        <f t="shared" si="210"/>
        <v>0.16129032258064516</v>
      </c>
      <c r="M272" s="126" t="s">
        <v>556</v>
      </c>
      <c r="N272" s="127">
        <v>42530</v>
      </c>
      <c r="O272" s="54"/>
      <c r="P272" s="13"/>
      <c r="Q272" s="13"/>
      <c r="R272" s="14"/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94">
        <v>46</v>
      </c>
      <c r="B273" s="102">
        <v>42380</v>
      </c>
      <c r="C273" s="102"/>
      <c r="D273" s="103" t="s">
        <v>376</v>
      </c>
      <c r="E273" s="104" t="s">
        <v>557</v>
      </c>
      <c r="F273" s="105">
        <v>81</v>
      </c>
      <c r="G273" s="104"/>
      <c r="H273" s="104">
        <v>110</v>
      </c>
      <c r="I273" s="122">
        <v>110</v>
      </c>
      <c r="J273" s="123" t="s">
        <v>639</v>
      </c>
      <c r="K273" s="124">
        <f t="shared" si="209"/>
        <v>29</v>
      </c>
      <c r="L273" s="125">
        <f t="shared" si="210"/>
        <v>0.35802469135802467</v>
      </c>
      <c r="M273" s="126" t="s">
        <v>556</v>
      </c>
      <c r="N273" s="127">
        <v>42745</v>
      </c>
      <c r="O273" s="54"/>
      <c r="P273" s="13"/>
      <c r="Q273" s="13"/>
      <c r="R273" s="14"/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94">
        <v>47</v>
      </c>
      <c r="B274" s="102">
        <v>42382</v>
      </c>
      <c r="C274" s="102"/>
      <c r="D274" s="103" t="s">
        <v>646</v>
      </c>
      <c r="E274" s="104" t="s">
        <v>557</v>
      </c>
      <c r="F274" s="105">
        <v>417.5</v>
      </c>
      <c r="G274" s="104"/>
      <c r="H274" s="104">
        <v>547</v>
      </c>
      <c r="I274" s="122">
        <v>535</v>
      </c>
      <c r="J274" s="123" t="s">
        <v>639</v>
      </c>
      <c r="K274" s="124">
        <f t="shared" si="209"/>
        <v>129.5</v>
      </c>
      <c r="L274" s="125">
        <f t="shared" si="210"/>
        <v>0.31017964071856285</v>
      </c>
      <c r="M274" s="126" t="s">
        <v>556</v>
      </c>
      <c r="N274" s="127">
        <v>42578</v>
      </c>
      <c r="O274" s="54"/>
      <c r="P274" s="13"/>
      <c r="Q274" s="13"/>
      <c r="R274" s="14"/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94">
        <v>48</v>
      </c>
      <c r="B275" s="102">
        <v>42408</v>
      </c>
      <c r="C275" s="102"/>
      <c r="D275" s="103" t="s">
        <v>647</v>
      </c>
      <c r="E275" s="104" t="s">
        <v>580</v>
      </c>
      <c r="F275" s="105">
        <v>650</v>
      </c>
      <c r="G275" s="104"/>
      <c r="H275" s="104">
        <v>800</v>
      </c>
      <c r="I275" s="122">
        <v>800</v>
      </c>
      <c r="J275" s="123" t="s">
        <v>639</v>
      </c>
      <c r="K275" s="124">
        <f t="shared" si="209"/>
        <v>150</v>
      </c>
      <c r="L275" s="125">
        <f t="shared" si="210"/>
        <v>0.23076923076923078</v>
      </c>
      <c r="M275" s="126" t="s">
        <v>556</v>
      </c>
      <c r="N275" s="127">
        <v>43154</v>
      </c>
      <c r="O275" s="54"/>
      <c r="P275" s="13"/>
      <c r="Q275" s="13"/>
      <c r="R275" s="14"/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94">
        <v>49</v>
      </c>
      <c r="B276" s="102">
        <v>42433</v>
      </c>
      <c r="C276" s="102"/>
      <c r="D276" s="103" t="s">
        <v>193</v>
      </c>
      <c r="E276" s="104" t="s">
        <v>580</v>
      </c>
      <c r="F276" s="105">
        <v>437.5</v>
      </c>
      <c r="G276" s="104"/>
      <c r="H276" s="104">
        <v>504.5</v>
      </c>
      <c r="I276" s="122">
        <v>522</v>
      </c>
      <c r="J276" s="123" t="s">
        <v>648</v>
      </c>
      <c r="K276" s="124">
        <f t="shared" si="209"/>
        <v>67</v>
      </c>
      <c r="L276" s="125">
        <f t="shared" si="210"/>
        <v>0.15314285714285714</v>
      </c>
      <c r="M276" s="126" t="s">
        <v>556</v>
      </c>
      <c r="N276" s="127">
        <v>42480</v>
      </c>
      <c r="O276" s="54"/>
      <c r="P276" s="13"/>
      <c r="Q276" s="13"/>
      <c r="R276" s="14"/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194">
        <v>50</v>
      </c>
      <c r="B277" s="102">
        <v>42438</v>
      </c>
      <c r="C277" s="102"/>
      <c r="D277" s="103" t="s">
        <v>649</v>
      </c>
      <c r="E277" s="104" t="s">
        <v>580</v>
      </c>
      <c r="F277" s="105">
        <v>189.5</v>
      </c>
      <c r="G277" s="104"/>
      <c r="H277" s="104">
        <v>218</v>
      </c>
      <c r="I277" s="122">
        <v>218</v>
      </c>
      <c r="J277" s="123" t="s">
        <v>639</v>
      </c>
      <c r="K277" s="124">
        <f t="shared" si="209"/>
        <v>28.5</v>
      </c>
      <c r="L277" s="125">
        <f t="shared" si="210"/>
        <v>0.15039577836411611</v>
      </c>
      <c r="M277" s="126" t="s">
        <v>556</v>
      </c>
      <c r="N277" s="127">
        <v>43034</v>
      </c>
      <c r="O277" s="54"/>
      <c r="P277" s="13"/>
      <c r="Q277" s="13"/>
      <c r="R277" s="14"/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339">
        <v>51</v>
      </c>
      <c r="B278" s="111">
        <v>42471</v>
      </c>
      <c r="C278" s="111"/>
      <c r="D278" s="112" t="s">
        <v>650</v>
      </c>
      <c r="E278" s="113" t="s">
        <v>580</v>
      </c>
      <c r="F278" s="114">
        <v>36.5</v>
      </c>
      <c r="G278" s="115"/>
      <c r="H278" s="115">
        <v>15.85</v>
      </c>
      <c r="I278" s="115">
        <v>60</v>
      </c>
      <c r="J278" s="134" t="s">
        <v>651</v>
      </c>
      <c r="K278" s="130">
        <f t="shared" si="209"/>
        <v>-20.65</v>
      </c>
      <c r="L278" s="164">
        <f t="shared" si="210"/>
        <v>-0.5657534246575342</v>
      </c>
      <c r="M278" s="132" t="s">
        <v>620</v>
      </c>
      <c r="N278" s="165">
        <v>43627</v>
      </c>
      <c r="O278" s="54"/>
      <c r="P278" s="13"/>
      <c r="Q278" s="13"/>
      <c r="R278" s="14"/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94">
        <v>52</v>
      </c>
      <c r="B279" s="102">
        <v>42472</v>
      </c>
      <c r="C279" s="102"/>
      <c r="D279" s="103" t="s">
        <v>652</v>
      </c>
      <c r="E279" s="104" t="s">
        <v>580</v>
      </c>
      <c r="F279" s="105">
        <v>93</v>
      </c>
      <c r="G279" s="104"/>
      <c r="H279" s="104">
        <v>149</v>
      </c>
      <c r="I279" s="122">
        <v>140</v>
      </c>
      <c r="J279" s="137" t="s">
        <v>653</v>
      </c>
      <c r="K279" s="124">
        <f t="shared" si="209"/>
        <v>56</v>
      </c>
      <c r="L279" s="125">
        <f t="shared" si="210"/>
        <v>0.60215053763440862</v>
      </c>
      <c r="M279" s="126" t="s">
        <v>556</v>
      </c>
      <c r="N279" s="127">
        <v>42740</v>
      </c>
      <c r="O279" s="54"/>
      <c r="P279" s="13"/>
      <c r="Q279" s="13"/>
      <c r="R279" s="14"/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194">
        <v>53</v>
      </c>
      <c r="B280" s="102">
        <v>42472</v>
      </c>
      <c r="C280" s="102"/>
      <c r="D280" s="103" t="s">
        <v>654</v>
      </c>
      <c r="E280" s="104" t="s">
        <v>580</v>
      </c>
      <c r="F280" s="105">
        <v>130</v>
      </c>
      <c r="G280" s="104"/>
      <c r="H280" s="104">
        <v>150</v>
      </c>
      <c r="I280" s="122" t="s">
        <v>655</v>
      </c>
      <c r="J280" s="123" t="s">
        <v>639</v>
      </c>
      <c r="K280" s="124">
        <f t="shared" si="209"/>
        <v>20</v>
      </c>
      <c r="L280" s="125">
        <f t="shared" si="210"/>
        <v>0.15384615384615385</v>
      </c>
      <c r="M280" s="126" t="s">
        <v>556</v>
      </c>
      <c r="N280" s="127">
        <v>42564</v>
      </c>
      <c r="O280" s="54"/>
      <c r="P280" s="13"/>
      <c r="Q280" s="13"/>
      <c r="R280" s="14"/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94">
        <v>54</v>
      </c>
      <c r="B281" s="102">
        <v>42473</v>
      </c>
      <c r="C281" s="102"/>
      <c r="D281" s="103" t="s">
        <v>344</v>
      </c>
      <c r="E281" s="104" t="s">
        <v>580</v>
      </c>
      <c r="F281" s="105">
        <v>196</v>
      </c>
      <c r="G281" s="104"/>
      <c r="H281" s="104">
        <v>299</v>
      </c>
      <c r="I281" s="122">
        <v>299</v>
      </c>
      <c r="J281" s="123" t="s">
        <v>639</v>
      </c>
      <c r="K281" s="124">
        <v>103</v>
      </c>
      <c r="L281" s="125">
        <v>0.52551020408163296</v>
      </c>
      <c r="M281" s="126" t="s">
        <v>556</v>
      </c>
      <c r="N281" s="127">
        <v>42620</v>
      </c>
      <c r="O281" s="54"/>
      <c r="P281" s="13"/>
      <c r="Q281" s="13"/>
      <c r="R281" s="14"/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194">
        <v>55</v>
      </c>
      <c r="B282" s="102">
        <v>42473</v>
      </c>
      <c r="C282" s="102"/>
      <c r="D282" s="103" t="s">
        <v>713</v>
      </c>
      <c r="E282" s="104" t="s">
        <v>580</v>
      </c>
      <c r="F282" s="105">
        <v>88</v>
      </c>
      <c r="G282" s="104"/>
      <c r="H282" s="104">
        <v>103</v>
      </c>
      <c r="I282" s="122">
        <v>103</v>
      </c>
      <c r="J282" s="123" t="s">
        <v>639</v>
      </c>
      <c r="K282" s="124">
        <v>15</v>
      </c>
      <c r="L282" s="125">
        <v>0.170454545454545</v>
      </c>
      <c r="M282" s="126" t="s">
        <v>556</v>
      </c>
      <c r="N282" s="127">
        <v>42530</v>
      </c>
      <c r="O282" s="54"/>
      <c r="P282" s="13"/>
      <c r="Q282" s="13"/>
      <c r="R282" s="14"/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194">
        <v>56</v>
      </c>
      <c r="B283" s="102">
        <v>42492</v>
      </c>
      <c r="C283" s="102"/>
      <c r="D283" s="103" t="s">
        <v>656</v>
      </c>
      <c r="E283" s="104" t="s">
        <v>580</v>
      </c>
      <c r="F283" s="105">
        <v>127.5</v>
      </c>
      <c r="G283" s="104"/>
      <c r="H283" s="104">
        <v>148</v>
      </c>
      <c r="I283" s="122" t="s">
        <v>657</v>
      </c>
      <c r="J283" s="123" t="s">
        <v>639</v>
      </c>
      <c r="K283" s="124">
        <f>H283-F283</f>
        <v>20.5</v>
      </c>
      <c r="L283" s="125">
        <f>K283/F283</f>
        <v>0.16078431372549021</v>
      </c>
      <c r="M283" s="126" t="s">
        <v>556</v>
      </c>
      <c r="N283" s="127">
        <v>42564</v>
      </c>
      <c r="O283" s="54"/>
      <c r="P283" s="13"/>
      <c r="Q283" s="13"/>
      <c r="R283" s="14"/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194">
        <v>57</v>
      </c>
      <c r="B284" s="102">
        <v>42493</v>
      </c>
      <c r="C284" s="102"/>
      <c r="D284" s="103" t="s">
        <v>658</v>
      </c>
      <c r="E284" s="104" t="s">
        <v>580</v>
      </c>
      <c r="F284" s="105">
        <v>675</v>
      </c>
      <c r="G284" s="104"/>
      <c r="H284" s="104">
        <v>815</v>
      </c>
      <c r="I284" s="122" t="s">
        <v>659</v>
      </c>
      <c r="J284" s="123" t="s">
        <v>639</v>
      </c>
      <c r="K284" s="124">
        <f>H284-F284</f>
        <v>140</v>
      </c>
      <c r="L284" s="125">
        <f>K284/F284</f>
        <v>0.2074074074074074</v>
      </c>
      <c r="M284" s="126" t="s">
        <v>556</v>
      </c>
      <c r="N284" s="127">
        <v>43154</v>
      </c>
      <c r="O284" s="54"/>
      <c r="P284" s="13"/>
      <c r="Q284" s="13"/>
      <c r="R284" s="14"/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195">
        <v>58</v>
      </c>
      <c r="B285" s="106">
        <v>42522</v>
      </c>
      <c r="C285" s="106"/>
      <c r="D285" s="107" t="s">
        <v>714</v>
      </c>
      <c r="E285" s="108" t="s">
        <v>580</v>
      </c>
      <c r="F285" s="109">
        <v>500</v>
      </c>
      <c r="G285" s="109"/>
      <c r="H285" s="110">
        <v>232.5</v>
      </c>
      <c r="I285" s="128" t="s">
        <v>715</v>
      </c>
      <c r="J285" s="129" t="s">
        <v>716</v>
      </c>
      <c r="K285" s="130">
        <f>H285-F285</f>
        <v>-267.5</v>
      </c>
      <c r="L285" s="131">
        <f>K285/F285</f>
        <v>-0.53500000000000003</v>
      </c>
      <c r="M285" s="132" t="s">
        <v>620</v>
      </c>
      <c r="N285" s="133">
        <v>43735</v>
      </c>
      <c r="O285" s="54"/>
      <c r="P285" s="13"/>
      <c r="Q285" s="13"/>
      <c r="R285" s="14"/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194">
        <v>59</v>
      </c>
      <c r="B286" s="102">
        <v>42527</v>
      </c>
      <c r="C286" s="102"/>
      <c r="D286" s="103" t="s">
        <v>660</v>
      </c>
      <c r="E286" s="104" t="s">
        <v>580</v>
      </c>
      <c r="F286" s="105">
        <v>110</v>
      </c>
      <c r="G286" s="104"/>
      <c r="H286" s="104">
        <v>126.5</v>
      </c>
      <c r="I286" s="122">
        <v>125</v>
      </c>
      <c r="J286" s="123" t="s">
        <v>589</v>
      </c>
      <c r="K286" s="124">
        <f>H286-F286</f>
        <v>16.5</v>
      </c>
      <c r="L286" s="125">
        <f>K286/F286</f>
        <v>0.15</v>
      </c>
      <c r="M286" s="126" t="s">
        <v>556</v>
      </c>
      <c r="N286" s="127">
        <v>42552</v>
      </c>
      <c r="O286" s="54"/>
      <c r="P286" s="13"/>
      <c r="Q286" s="13"/>
      <c r="R286" s="14"/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194">
        <v>60</v>
      </c>
      <c r="B287" s="102">
        <v>42538</v>
      </c>
      <c r="C287" s="102"/>
      <c r="D287" s="103" t="s">
        <v>661</v>
      </c>
      <c r="E287" s="104" t="s">
        <v>580</v>
      </c>
      <c r="F287" s="105">
        <v>44</v>
      </c>
      <c r="G287" s="104"/>
      <c r="H287" s="104">
        <v>69.5</v>
      </c>
      <c r="I287" s="122">
        <v>69.5</v>
      </c>
      <c r="J287" s="123" t="s">
        <v>662</v>
      </c>
      <c r="K287" s="124">
        <f>H287-F287</f>
        <v>25.5</v>
      </c>
      <c r="L287" s="125">
        <f>K287/F287</f>
        <v>0.57954545454545459</v>
      </c>
      <c r="M287" s="126" t="s">
        <v>556</v>
      </c>
      <c r="N287" s="127">
        <v>42977</v>
      </c>
      <c r="O287" s="54"/>
      <c r="P287" s="13"/>
      <c r="Q287" s="13"/>
      <c r="R287" s="14"/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194">
        <v>61</v>
      </c>
      <c r="B288" s="102">
        <v>42549</v>
      </c>
      <c r="C288" s="102"/>
      <c r="D288" s="144" t="s">
        <v>717</v>
      </c>
      <c r="E288" s="104" t="s">
        <v>580</v>
      </c>
      <c r="F288" s="105">
        <v>262.5</v>
      </c>
      <c r="G288" s="104"/>
      <c r="H288" s="104">
        <v>340</v>
      </c>
      <c r="I288" s="122">
        <v>333</v>
      </c>
      <c r="J288" s="123" t="s">
        <v>718</v>
      </c>
      <c r="K288" s="124">
        <v>77.5</v>
      </c>
      <c r="L288" s="125">
        <v>0.29523809523809502</v>
      </c>
      <c r="M288" s="126" t="s">
        <v>556</v>
      </c>
      <c r="N288" s="127">
        <v>43017</v>
      </c>
      <c r="O288" s="54"/>
      <c r="P288" s="13"/>
      <c r="Q288" s="13"/>
      <c r="R288" s="14"/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194">
        <v>62</v>
      </c>
      <c r="B289" s="102">
        <v>42549</v>
      </c>
      <c r="C289" s="102"/>
      <c r="D289" s="144" t="s">
        <v>719</v>
      </c>
      <c r="E289" s="104" t="s">
        <v>580</v>
      </c>
      <c r="F289" s="105">
        <v>840</v>
      </c>
      <c r="G289" s="104"/>
      <c r="H289" s="104">
        <v>1230</v>
      </c>
      <c r="I289" s="122">
        <v>1230</v>
      </c>
      <c r="J289" s="123" t="s">
        <v>639</v>
      </c>
      <c r="K289" s="124">
        <v>390</v>
      </c>
      <c r="L289" s="125">
        <v>0.46428571428571402</v>
      </c>
      <c r="M289" s="126" t="s">
        <v>556</v>
      </c>
      <c r="N289" s="127">
        <v>42649</v>
      </c>
      <c r="O289" s="54"/>
      <c r="P289" s="13"/>
      <c r="Q289" s="13"/>
      <c r="R289" s="14"/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340">
        <v>63</v>
      </c>
      <c r="B290" s="139">
        <v>42556</v>
      </c>
      <c r="C290" s="139"/>
      <c r="D290" s="140" t="s">
        <v>663</v>
      </c>
      <c r="E290" s="141" t="s">
        <v>580</v>
      </c>
      <c r="F290" s="142">
        <v>395</v>
      </c>
      <c r="G290" s="143"/>
      <c r="H290" s="143">
        <f>(468.5+342.5)/2</f>
        <v>405.5</v>
      </c>
      <c r="I290" s="143">
        <v>510</v>
      </c>
      <c r="J290" s="166" t="s">
        <v>664</v>
      </c>
      <c r="K290" s="167">
        <f t="shared" ref="K290:K296" si="211">H290-F290</f>
        <v>10.5</v>
      </c>
      <c r="L290" s="168">
        <f t="shared" ref="L290:L296" si="212">K290/F290</f>
        <v>2.6582278481012658E-2</v>
      </c>
      <c r="M290" s="169" t="s">
        <v>665</v>
      </c>
      <c r="N290" s="170">
        <v>43606</v>
      </c>
      <c r="O290" s="54"/>
      <c r="P290" s="13"/>
      <c r="Q290" s="13"/>
      <c r="R290" s="14"/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195">
        <v>64</v>
      </c>
      <c r="B291" s="106">
        <v>42584</v>
      </c>
      <c r="C291" s="106"/>
      <c r="D291" s="107" t="s">
        <v>666</v>
      </c>
      <c r="E291" s="108" t="s">
        <v>557</v>
      </c>
      <c r="F291" s="109">
        <f>169.5-12.8</f>
        <v>156.69999999999999</v>
      </c>
      <c r="G291" s="109"/>
      <c r="H291" s="110">
        <v>77</v>
      </c>
      <c r="I291" s="128" t="s">
        <v>667</v>
      </c>
      <c r="J291" s="359" t="s">
        <v>795</v>
      </c>
      <c r="K291" s="130">
        <f t="shared" si="211"/>
        <v>-79.699999999999989</v>
      </c>
      <c r="L291" s="131">
        <f t="shared" si="212"/>
        <v>-0.50861518825781749</v>
      </c>
      <c r="M291" s="132" t="s">
        <v>620</v>
      </c>
      <c r="N291" s="133">
        <v>43522</v>
      </c>
      <c r="O291" s="54"/>
      <c r="P291" s="13"/>
      <c r="Q291" s="13"/>
      <c r="R291" s="14"/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195">
        <v>65</v>
      </c>
      <c r="B292" s="106">
        <v>42586</v>
      </c>
      <c r="C292" s="106"/>
      <c r="D292" s="107" t="s">
        <v>668</v>
      </c>
      <c r="E292" s="108" t="s">
        <v>580</v>
      </c>
      <c r="F292" s="109">
        <v>400</v>
      </c>
      <c r="G292" s="109"/>
      <c r="H292" s="110">
        <v>305</v>
      </c>
      <c r="I292" s="128">
        <v>475</v>
      </c>
      <c r="J292" s="129" t="s">
        <v>669</v>
      </c>
      <c r="K292" s="130">
        <f t="shared" si="211"/>
        <v>-95</v>
      </c>
      <c r="L292" s="131">
        <f t="shared" si="212"/>
        <v>-0.23749999999999999</v>
      </c>
      <c r="M292" s="132" t="s">
        <v>620</v>
      </c>
      <c r="N292" s="133">
        <v>43606</v>
      </c>
      <c r="O292" s="54"/>
      <c r="P292" s="13"/>
      <c r="Q292" s="13"/>
      <c r="R292" s="14"/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194">
        <v>66</v>
      </c>
      <c r="B293" s="102">
        <v>42593</v>
      </c>
      <c r="C293" s="102"/>
      <c r="D293" s="103" t="s">
        <v>670</v>
      </c>
      <c r="E293" s="104" t="s">
        <v>580</v>
      </c>
      <c r="F293" s="105">
        <v>86.5</v>
      </c>
      <c r="G293" s="104"/>
      <c r="H293" s="104">
        <v>130</v>
      </c>
      <c r="I293" s="122">
        <v>130</v>
      </c>
      <c r="J293" s="137" t="s">
        <v>671</v>
      </c>
      <c r="K293" s="124">
        <f t="shared" si="211"/>
        <v>43.5</v>
      </c>
      <c r="L293" s="125">
        <f t="shared" si="212"/>
        <v>0.50289017341040465</v>
      </c>
      <c r="M293" s="126" t="s">
        <v>556</v>
      </c>
      <c r="N293" s="127">
        <v>43091</v>
      </c>
      <c r="O293" s="54"/>
      <c r="P293" s="13"/>
      <c r="Q293" s="13"/>
      <c r="R293" s="14"/>
      <c r="S293" s="13"/>
      <c r="T293" s="13"/>
      <c r="U293" s="13"/>
      <c r="V293" s="13"/>
      <c r="W293" s="13"/>
      <c r="X293" s="13"/>
      <c r="Y293" s="13"/>
      <c r="Z293" s="13"/>
    </row>
    <row r="294" spans="1:26">
      <c r="A294" s="195">
        <v>67</v>
      </c>
      <c r="B294" s="106">
        <v>42600</v>
      </c>
      <c r="C294" s="106"/>
      <c r="D294" s="107" t="s">
        <v>367</v>
      </c>
      <c r="E294" s="108" t="s">
        <v>580</v>
      </c>
      <c r="F294" s="109">
        <v>133.5</v>
      </c>
      <c r="G294" s="109"/>
      <c r="H294" s="110">
        <v>126.5</v>
      </c>
      <c r="I294" s="128">
        <v>178</v>
      </c>
      <c r="J294" s="129" t="s">
        <v>672</v>
      </c>
      <c r="K294" s="130">
        <f t="shared" si="211"/>
        <v>-7</v>
      </c>
      <c r="L294" s="131">
        <f t="shared" si="212"/>
        <v>-5.2434456928838954E-2</v>
      </c>
      <c r="M294" s="132" t="s">
        <v>620</v>
      </c>
      <c r="N294" s="133">
        <v>42615</v>
      </c>
      <c r="O294" s="54"/>
      <c r="P294" s="13"/>
      <c r="Q294" s="13"/>
      <c r="R294" s="14"/>
      <c r="S294" s="13"/>
      <c r="T294" s="13"/>
      <c r="U294" s="13"/>
      <c r="V294" s="13"/>
      <c r="W294" s="13"/>
      <c r="X294" s="13"/>
      <c r="Y294" s="13"/>
      <c r="Z294" s="13"/>
    </row>
    <row r="295" spans="1:26">
      <c r="A295" s="194">
        <v>68</v>
      </c>
      <c r="B295" s="102">
        <v>42613</v>
      </c>
      <c r="C295" s="102"/>
      <c r="D295" s="103" t="s">
        <v>673</v>
      </c>
      <c r="E295" s="104" t="s">
        <v>580</v>
      </c>
      <c r="F295" s="105">
        <v>560</v>
      </c>
      <c r="G295" s="104"/>
      <c r="H295" s="104">
        <v>725</v>
      </c>
      <c r="I295" s="122">
        <v>725</v>
      </c>
      <c r="J295" s="123" t="s">
        <v>582</v>
      </c>
      <c r="K295" s="124">
        <f t="shared" si="211"/>
        <v>165</v>
      </c>
      <c r="L295" s="125">
        <f t="shared" si="212"/>
        <v>0.29464285714285715</v>
      </c>
      <c r="M295" s="126" t="s">
        <v>556</v>
      </c>
      <c r="N295" s="127">
        <v>42456</v>
      </c>
      <c r="O295" s="54"/>
      <c r="P295" s="13"/>
      <c r="Q295" s="13"/>
      <c r="R295" s="14"/>
      <c r="S295" s="13"/>
      <c r="T295" s="13"/>
      <c r="U295" s="13"/>
      <c r="V295" s="13"/>
      <c r="W295" s="13"/>
      <c r="X295" s="13"/>
      <c r="Y295" s="13"/>
      <c r="Z295" s="13"/>
    </row>
    <row r="296" spans="1:26">
      <c r="A296" s="194">
        <v>69</v>
      </c>
      <c r="B296" s="102">
        <v>42614</v>
      </c>
      <c r="C296" s="102"/>
      <c r="D296" s="103" t="s">
        <v>674</v>
      </c>
      <c r="E296" s="104" t="s">
        <v>580</v>
      </c>
      <c r="F296" s="105">
        <v>160.5</v>
      </c>
      <c r="G296" s="104"/>
      <c r="H296" s="104">
        <v>210</v>
      </c>
      <c r="I296" s="122">
        <v>210</v>
      </c>
      <c r="J296" s="123" t="s">
        <v>582</v>
      </c>
      <c r="K296" s="124">
        <f t="shared" si="211"/>
        <v>49.5</v>
      </c>
      <c r="L296" s="125">
        <f t="shared" si="212"/>
        <v>0.30841121495327101</v>
      </c>
      <c r="M296" s="126" t="s">
        <v>556</v>
      </c>
      <c r="N296" s="127">
        <v>42871</v>
      </c>
      <c r="O296" s="54"/>
      <c r="P296" s="13"/>
      <c r="Q296" s="13"/>
      <c r="R296" s="14"/>
      <c r="S296" s="13"/>
      <c r="T296" s="13"/>
      <c r="U296" s="13"/>
      <c r="V296" s="13"/>
      <c r="W296" s="13"/>
      <c r="X296" s="13"/>
      <c r="Y296" s="13"/>
      <c r="Z296" s="13"/>
    </row>
    <row r="297" spans="1:26">
      <c r="A297" s="194">
        <v>70</v>
      </c>
      <c r="B297" s="102">
        <v>42646</v>
      </c>
      <c r="C297" s="102"/>
      <c r="D297" s="144" t="s">
        <v>390</v>
      </c>
      <c r="E297" s="104" t="s">
        <v>580</v>
      </c>
      <c r="F297" s="105">
        <v>430</v>
      </c>
      <c r="G297" s="104"/>
      <c r="H297" s="104">
        <v>596</v>
      </c>
      <c r="I297" s="122">
        <v>575</v>
      </c>
      <c r="J297" s="123" t="s">
        <v>720</v>
      </c>
      <c r="K297" s="124">
        <v>166</v>
      </c>
      <c r="L297" s="125">
        <v>0.38604651162790699</v>
      </c>
      <c r="M297" s="126" t="s">
        <v>556</v>
      </c>
      <c r="N297" s="127">
        <v>42769</v>
      </c>
      <c r="O297" s="54"/>
      <c r="P297" s="13"/>
      <c r="Q297" s="13"/>
      <c r="R297" s="14"/>
      <c r="S297" s="13"/>
      <c r="T297" s="13"/>
      <c r="U297" s="13"/>
      <c r="V297" s="13"/>
      <c r="W297" s="13"/>
      <c r="X297" s="13"/>
      <c r="Y297" s="13"/>
      <c r="Z297" s="13"/>
    </row>
    <row r="298" spans="1:26">
      <c r="A298" s="194">
        <v>71</v>
      </c>
      <c r="B298" s="102">
        <v>42657</v>
      </c>
      <c r="C298" s="102"/>
      <c r="D298" s="103" t="s">
        <v>675</v>
      </c>
      <c r="E298" s="104" t="s">
        <v>580</v>
      </c>
      <c r="F298" s="105">
        <v>280</v>
      </c>
      <c r="G298" s="104"/>
      <c r="H298" s="104">
        <v>345</v>
      </c>
      <c r="I298" s="122">
        <v>345</v>
      </c>
      <c r="J298" s="123" t="s">
        <v>582</v>
      </c>
      <c r="K298" s="124">
        <f t="shared" ref="K298:K303" si="213">H298-F298</f>
        <v>65</v>
      </c>
      <c r="L298" s="125">
        <f>K298/F298</f>
        <v>0.23214285714285715</v>
      </c>
      <c r="M298" s="126" t="s">
        <v>556</v>
      </c>
      <c r="N298" s="127">
        <v>42814</v>
      </c>
      <c r="O298" s="54"/>
      <c r="P298" s="13"/>
      <c r="Q298" s="13"/>
      <c r="R298" s="14"/>
      <c r="S298" s="13"/>
      <c r="T298" s="13"/>
      <c r="U298" s="13"/>
      <c r="V298" s="13"/>
      <c r="W298" s="13"/>
      <c r="X298" s="13"/>
      <c r="Y298" s="13"/>
      <c r="Z298" s="13"/>
    </row>
    <row r="299" spans="1:26">
      <c r="A299" s="194">
        <v>72</v>
      </c>
      <c r="B299" s="102">
        <v>42657</v>
      </c>
      <c r="C299" s="102"/>
      <c r="D299" s="103" t="s">
        <v>676</v>
      </c>
      <c r="E299" s="104" t="s">
        <v>580</v>
      </c>
      <c r="F299" s="105">
        <v>245</v>
      </c>
      <c r="G299" s="104"/>
      <c r="H299" s="104">
        <v>325.5</v>
      </c>
      <c r="I299" s="122">
        <v>330</v>
      </c>
      <c r="J299" s="123" t="s">
        <v>677</v>
      </c>
      <c r="K299" s="124">
        <f t="shared" si="213"/>
        <v>80.5</v>
      </c>
      <c r="L299" s="125">
        <f>K299/F299</f>
        <v>0.32857142857142857</v>
      </c>
      <c r="M299" s="126" t="s">
        <v>556</v>
      </c>
      <c r="N299" s="127">
        <v>42769</v>
      </c>
      <c r="O299" s="54"/>
      <c r="P299" s="13"/>
      <c r="Q299" s="13"/>
      <c r="R299" s="14"/>
      <c r="S299" s="13"/>
      <c r="T299" s="13"/>
      <c r="U299" s="13"/>
      <c r="V299" s="13"/>
      <c r="W299" s="13"/>
      <c r="X299" s="13"/>
      <c r="Y299" s="13"/>
      <c r="Z299" s="13"/>
    </row>
    <row r="300" spans="1:26">
      <c r="A300" s="194">
        <v>73</v>
      </c>
      <c r="B300" s="102">
        <v>42660</v>
      </c>
      <c r="C300" s="102"/>
      <c r="D300" s="103" t="s">
        <v>340</v>
      </c>
      <c r="E300" s="104" t="s">
        <v>580</v>
      </c>
      <c r="F300" s="105">
        <v>125</v>
      </c>
      <c r="G300" s="104"/>
      <c r="H300" s="104">
        <v>160</v>
      </c>
      <c r="I300" s="122">
        <v>160</v>
      </c>
      <c r="J300" s="123" t="s">
        <v>639</v>
      </c>
      <c r="K300" s="124">
        <f t="shared" si="213"/>
        <v>35</v>
      </c>
      <c r="L300" s="125">
        <v>0.28000000000000003</v>
      </c>
      <c r="M300" s="126" t="s">
        <v>556</v>
      </c>
      <c r="N300" s="127">
        <v>42803</v>
      </c>
      <c r="O300" s="54"/>
      <c r="P300" s="13"/>
      <c r="Q300" s="13"/>
      <c r="R300" s="14"/>
      <c r="S300" s="13"/>
      <c r="T300" s="13"/>
      <c r="U300" s="13"/>
      <c r="V300" s="13"/>
      <c r="W300" s="13"/>
      <c r="X300" s="13"/>
      <c r="Y300" s="13"/>
      <c r="Z300" s="13"/>
    </row>
    <row r="301" spans="1:26">
      <c r="A301" s="194">
        <v>74</v>
      </c>
      <c r="B301" s="102">
        <v>42660</v>
      </c>
      <c r="C301" s="102"/>
      <c r="D301" s="103" t="s">
        <v>455</v>
      </c>
      <c r="E301" s="104" t="s">
        <v>580</v>
      </c>
      <c r="F301" s="105">
        <v>114</v>
      </c>
      <c r="G301" s="104"/>
      <c r="H301" s="104">
        <v>145</v>
      </c>
      <c r="I301" s="122">
        <v>145</v>
      </c>
      <c r="J301" s="123" t="s">
        <v>639</v>
      </c>
      <c r="K301" s="124">
        <f t="shared" si="213"/>
        <v>31</v>
      </c>
      <c r="L301" s="125">
        <f>K301/F301</f>
        <v>0.27192982456140352</v>
      </c>
      <c r="M301" s="126" t="s">
        <v>556</v>
      </c>
      <c r="N301" s="127">
        <v>42859</v>
      </c>
      <c r="O301" s="54"/>
      <c r="P301" s="13"/>
      <c r="Q301" s="13"/>
      <c r="R301" s="14"/>
      <c r="S301" s="13"/>
      <c r="T301" s="13"/>
      <c r="U301" s="13"/>
      <c r="V301" s="13"/>
      <c r="W301" s="13"/>
      <c r="X301" s="13"/>
      <c r="Y301" s="13"/>
      <c r="Z301" s="13"/>
    </row>
    <row r="302" spans="1:26">
      <c r="A302" s="194">
        <v>75</v>
      </c>
      <c r="B302" s="102">
        <v>42660</v>
      </c>
      <c r="C302" s="102"/>
      <c r="D302" s="103" t="s">
        <v>678</v>
      </c>
      <c r="E302" s="104" t="s">
        <v>580</v>
      </c>
      <c r="F302" s="105">
        <v>212</v>
      </c>
      <c r="G302" s="104"/>
      <c r="H302" s="104">
        <v>280</v>
      </c>
      <c r="I302" s="122">
        <v>276</v>
      </c>
      <c r="J302" s="123" t="s">
        <v>679</v>
      </c>
      <c r="K302" s="124">
        <f t="shared" si="213"/>
        <v>68</v>
      </c>
      <c r="L302" s="125">
        <f>K302/F302</f>
        <v>0.32075471698113206</v>
      </c>
      <c r="M302" s="126" t="s">
        <v>556</v>
      </c>
      <c r="N302" s="127">
        <v>42858</v>
      </c>
      <c r="O302" s="54"/>
      <c r="P302" s="13"/>
      <c r="Q302" s="13"/>
      <c r="R302" s="14"/>
      <c r="S302" s="13"/>
      <c r="T302" s="13"/>
      <c r="U302" s="13"/>
      <c r="V302" s="13"/>
      <c r="W302" s="13"/>
      <c r="X302" s="13"/>
      <c r="Y302" s="13"/>
      <c r="Z302" s="13"/>
    </row>
    <row r="303" spans="1:26">
      <c r="A303" s="194">
        <v>76</v>
      </c>
      <c r="B303" s="102">
        <v>42678</v>
      </c>
      <c r="C303" s="102"/>
      <c r="D303" s="103" t="s">
        <v>149</v>
      </c>
      <c r="E303" s="104" t="s">
        <v>580</v>
      </c>
      <c r="F303" s="105">
        <v>155</v>
      </c>
      <c r="G303" s="104"/>
      <c r="H303" s="104">
        <v>210</v>
      </c>
      <c r="I303" s="122">
        <v>210</v>
      </c>
      <c r="J303" s="123" t="s">
        <v>680</v>
      </c>
      <c r="K303" s="124">
        <f t="shared" si="213"/>
        <v>55</v>
      </c>
      <c r="L303" s="125">
        <f>K303/F303</f>
        <v>0.35483870967741937</v>
      </c>
      <c r="M303" s="126" t="s">
        <v>556</v>
      </c>
      <c r="N303" s="127">
        <v>42944</v>
      </c>
      <c r="O303" s="54"/>
      <c r="P303" s="13"/>
      <c r="Q303" s="13"/>
      <c r="R303" s="14"/>
      <c r="S303" s="13"/>
      <c r="T303" s="13"/>
      <c r="U303" s="13"/>
      <c r="V303" s="13"/>
      <c r="W303" s="13"/>
      <c r="X303" s="13"/>
      <c r="Y303" s="13"/>
      <c r="Z303" s="13"/>
    </row>
    <row r="304" spans="1:26">
      <c r="A304" s="195">
        <v>77</v>
      </c>
      <c r="B304" s="106">
        <v>42710</v>
      </c>
      <c r="C304" s="106"/>
      <c r="D304" s="107" t="s">
        <v>721</v>
      </c>
      <c r="E304" s="108" t="s">
        <v>580</v>
      </c>
      <c r="F304" s="109">
        <v>150.5</v>
      </c>
      <c r="G304" s="109"/>
      <c r="H304" s="110">
        <v>72.5</v>
      </c>
      <c r="I304" s="128">
        <v>174</v>
      </c>
      <c r="J304" s="129" t="s">
        <v>722</v>
      </c>
      <c r="K304" s="130">
        <v>-78</v>
      </c>
      <c r="L304" s="131">
        <v>-0.51827242524916906</v>
      </c>
      <c r="M304" s="132" t="s">
        <v>620</v>
      </c>
      <c r="N304" s="133">
        <v>43333</v>
      </c>
      <c r="O304" s="54"/>
      <c r="P304" s="13"/>
      <c r="Q304" s="13"/>
      <c r="R304" s="14"/>
      <c r="S304" s="13"/>
      <c r="T304" s="13"/>
      <c r="U304" s="13"/>
      <c r="V304" s="13"/>
      <c r="W304" s="13"/>
      <c r="X304" s="13"/>
      <c r="Y304" s="13"/>
      <c r="Z304" s="13"/>
    </row>
    <row r="305" spans="1:26">
      <c r="A305" s="194">
        <v>78</v>
      </c>
      <c r="B305" s="102">
        <v>42712</v>
      </c>
      <c r="C305" s="102"/>
      <c r="D305" s="103" t="s">
        <v>123</v>
      </c>
      <c r="E305" s="104" t="s">
        <v>580</v>
      </c>
      <c r="F305" s="105">
        <v>380</v>
      </c>
      <c r="G305" s="104"/>
      <c r="H305" s="104">
        <v>478</v>
      </c>
      <c r="I305" s="122">
        <v>468</v>
      </c>
      <c r="J305" s="123" t="s">
        <v>639</v>
      </c>
      <c r="K305" s="124">
        <f>H305-F305</f>
        <v>98</v>
      </c>
      <c r="L305" s="125">
        <f>K305/F305</f>
        <v>0.25789473684210529</v>
      </c>
      <c r="M305" s="126" t="s">
        <v>556</v>
      </c>
      <c r="N305" s="127">
        <v>43025</v>
      </c>
      <c r="O305" s="54"/>
      <c r="P305" s="13"/>
      <c r="Q305" s="13"/>
      <c r="R305" s="14"/>
      <c r="S305" s="13"/>
      <c r="T305" s="13"/>
      <c r="U305" s="13"/>
      <c r="V305" s="13"/>
      <c r="W305" s="13"/>
      <c r="X305" s="13"/>
      <c r="Y305" s="13"/>
      <c r="Z305" s="13"/>
    </row>
    <row r="306" spans="1:26">
      <c r="A306" s="194">
        <v>79</v>
      </c>
      <c r="B306" s="102">
        <v>42734</v>
      </c>
      <c r="C306" s="102"/>
      <c r="D306" s="103" t="s">
        <v>244</v>
      </c>
      <c r="E306" s="104" t="s">
        <v>580</v>
      </c>
      <c r="F306" s="105">
        <v>305</v>
      </c>
      <c r="G306" s="104"/>
      <c r="H306" s="104">
        <v>375</v>
      </c>
      <c r="I306" s="122">
        <v>375</v>
      </c>
      <c r="J306" s="123" t="s">
        <v>639</v>
      </c>
      <c r="K306" s="124">
        <f>H306-F306</f>
        <v>70</v>
      </c>
      <c r="L306" s="125">
        <f>K306/F306</f>
        <v>0.22950819672131148</v>
      </c>
      <c r="M306" s="126" t="s">
        <v>556</v>
      </c>
      <c r="N306" s="127">
        <v>42768</v>
      </c>
      <c r="O306" s="54"/>
      <c r="P306" s="13"/>
      <c r="Q306" s="13"/>
      <c r="R306" s="14"/>
      <c r="S306" s="13"/>
      <c r="T306" s="13"/>
      <c r="U306" s="13"/>
      <c r="V306" s="13"/>
      <c r="W306" s="13"/>
      <c r="X306" s="13"/>
      <c r="Y306" s="13"/>
      <c r="Z306" s="13"/>
    </row>
    <row r="307" spans="1:26">
      <c r="A307" s="194">
        <v>80</v>
      </c>
      <c r="B307" s="102">
        <v>42739</v>
      </c>
      <c r="C307" s="102"/>
      <c r="D307" s="103" t="s">
        <v>342</v>
      </c>
      <c r="E307" s="104" t="s">
        <v>580</v>
      </c>
      <c r="F307" s="105">
        <v>99.5</v>
      </c>
      <c r="G307" s="104"/>
      <c r="H307" s="104">
        <v>158</v>
      </c>
      <c r="I307" s="122">
        <v>158</v>
      </c>
      <c r="J307" s="123" t="s">
        <v>639</v>
      </c>
      <c r="K307" s="124">
        <f>H307-F307</f>
        <v>58.5</v>
      </c>
      <c r="L307" s="125">
        <f>K307/F307</f>
        <v>0.5879396984924623</v>
      </c>
      <c r="M307" s="126" t="s">
        <v>556</v>
      </c>
      <c r="N307" s="127">
        <v>42898</v>
      </c>
      <c r="O307" s="54"/>
      <c r="P307" s="13"/>
      <c r="Q307" s="13"/>
      <c r="R307" s="14"/>
      <c r="S307" s="13"/>
      <c r="T307" s="13"/>
      <c r="U307" s="13"/>
      <c r="V307" s="13"/>
      <c r="W307" s="13"/>
      <c r="X307" s="13"/>
      <c r="Y307" s="13"/>
      <c r="Z307" s="13"/>
    </row>
    <row r="308" spans="1:26">
      <c r="A308" s="194">
        <v>81</v>
      </c>
      <c r="B308" s="102">
        <v>42739</v>
      </c>
      <c r="C308" s="102"/>
      <c r="D308" s="103" t="s">
        <v>342</v>
      </c>
      <c r="E308" s="104" t="s">
        <v>580</v>
      </c>
      <c r="F308" s="105">
        <v>99.5</v>
      </c>
      <c r="G308" s="104"/>
      <c r="H308" s="104">
        <v>158</v>
      </c>
      <c r="I308" s="122">
        <v>158</v>
      </c>
      <c r="J308" s="123" t="s">
        <v>639</v>
      </c>
      <c r="K308" s="124">
        <v>58.5</v>
      </c>
      <c r="L308" s="125">
        <v>0.58793969849246197</v>
      </c>
      <c r="M308" s="126" t="s">
        <v>556</v>
      </c>
      <c r="N308" s="127">
        <v>42898</v>
      </c>
      <c r="O308" s="54"/>
      <c r="P308" s="13"/>
      <c r="Q308" s="13"/>
      <c r="R308" s="14"/>
      <c r="S308" s="13"/>
      <c r="T308" s="13"/>
      <c r="U308" s="13"/>
      <c r="V308" s="13"/>
      <c r="W308" s="13"/>
      <c r="X308" s="13"/>
      <c r="Y308" s="13"/>
      <c r="Z308" s="13"/>
    </row>
    <row r="309" spans="1:26">
      <c r="A309" s="194">
        <v>82</v>
      </c>
      <c r="B309" s="102">
        <v>42786</v>
      </c>
      <c r="C309" s="102"/>
      <c r="D309" s="103" t="s">
        <v>166</v>
      </c>
      <c r="E309" s="104" t="s">
        <v>580</v>
      </c>
      <c r="F309" s="105">
        <v>140.5</v>
      </c>
      <c r="G309" s="104"/>
      <c r="H309" s="104">
        <v>220</v>
      </c>
      <c r="I309" s="122">
        <v>220</v>
      </c>
      <c r="J309" s="123" t="s">
        <v>639</v>
      </c>
      <c r="K309" s="124">
        <f>H309-F309</f>
        <v>79.5</v>
      </c>
      <c r="L309" s="125">
        <f>K309/F309</f>
        <v>0.5658362989323843</v>
      </c>
      <c r="M309" s="126" t="s">
        <v>556</v>
      </c>
      <c r="N309" s="127">
        <v>42864</v>
      </c>
      <c r="O309" s="54"/>
      <c r="P309" s="13"/>
      <c r="Q309" s="13"/>
      <c r="R309" s="14"/>
      <c r="S309" s="13"/>
      <c r="T309" s="13"/>
      <c r="U309" s="13"/>
      <c r="V309" s="13"/>
      <c r="W309" s="13"/>
      <c r="X309" s="13"/>
      <c r="Y309" s="13"/>
      <c r="Z309" s="13"/>
    </row>
    <row r="310" spans="1:26">
      <c r="A310" s="194">
        <v>83</v>
      </c>
      <c r="B310" s="102">
        <v>42786</v>
      </c>
      <c r="C310" s="102"/>
      <c r="D310" s="103" t="s">
        <v>723</v>
      </c>
      <c r="E310" s="104" t="s">
        <v>580</v>
      </c>
      <c r="F310" s="105">
        <v>202.5</v>
      </c>
      <c r="G310" s="104"/>
      <c r="H310" s="104">
        <v>234</v>
      </c>
      <c r="I310" s="122">
        <v>234</v>
      </c>
      <c r="J310" s="123" t="s">
        <v>639</v>
      </c>
      <c r="K310" s="124">
        <v>31.5</v>
      </c>
      <c r="L310" s="125">
        <v>0.155555555555556</v>
      </c>
      <c r="M310" s="126" t="s">
        <v>556</v>
      </c>
      <c r="N310" s="127">
        <v>42836</v>
      </c>
      <c r="O310" s="54"/>
      <c r="P310" s="13"/>
      <c r="Q310" s="13"/>
      <c r="R310" s="14"/>
      <c r="S310" s="13"/>
      <c r="T310" s="13"/>
      <c r="U310" s="13"/>
      <c r="V310" s="13"/>
      <c r="W310" s="13"/>
      <c r="X310" s="13"/>
      <c r="Y310" s="13"/>
      <c r="Z310" s="13"/>
    </row>
    <row r="311" spans="1:26">
      <c r="A311" s="194">
        <v>84</v>
      </c>
      <c r="B311" s="102">
        <v>42818</v>
      </c>
      <c r="C311" s="102"/>
      <c r="D311" s="103" t="s">
        <v>517</v>
      </c>
      <c r="E311" s="104" t="s">
        <v>580</v>
      </c>
      <c r="F311" s="105">
        <v>300.5</v>
      </c>
      <c r="G311" s="104"/>
      <c r="H311" s="104">
        <v>417.5</v>
      </c>
      <c r="I311" s="122">
        <v>420</v>
      </c>
      <c r="J311" s="123" t="s">
        <v>681</v>
      </c>
      <c r="K311" s="124">
        <f>H311-F311</f>
        <v>117</v>
      </c>
      <c r="L311" s="125">
        <f>K311/F311</f>
        <v>0.38935108153078202</v>
      </c>
      <c r="M311" s="126" t="s">
        <v>556</v>
      </c>
      <c r="N311" s="127">
        <v>43070</v>
      </c>
      <c r="O311" s="54"/>
      <c r="P311" s="13"/>
      <c r="Q311" s="13"/>
      <c r="R311" s="14"/>
      <c r="S311" s="13"/>
      <c r="T311" s="13"/>
      <c r="U311" s="13"/>
      <c r="V311" s="13"/>
      <c r="W311" s="13"/>
      <c r="X311" s="13"/>
      <c r="Y311" s="13"/>
      <c r="Z311" s="13"/>
    </row>
    <row r="312" spans="1:26">
      <c r="A312" s="194">
        <v>85</v>
      </c>
      <c r="B312" s="102">
        <v>42818</v>
      </c>
      <c r="C312" s="102"/>
      <c r="D312" s="103" t="s">
        <v>719</v>
      </c>
      <c r="E312" s="104" t="s">
        <v>580</v>
      </c>
      <c r="F312" s="105">
        <v>850</v>
      </c>
      <c r="G312" s="104"/>
      <c r="H312" s="104">
        <v>1042.5</v>
      </c>
      <c r="I312" s="122">
        <v>1023</v>
      </c>
      <c r="J312" s="123" t="s">
        <v>724</v>
      </c>
      <c r="K312" s="124">
        <v>192.5</v>
      </c>
      <c r="L312" s="125">
        <v>0.22647058823529401</v>
      </c>
      <c r="M312" s="126" t="s">
        <v>556</v>
      </c>
      <c r="N312" s="127">
        <v>42830</v>
      </c>
      <c r="O312" s="54"/>
      <c r="P312" s="13"/>
      <c r="Q312" s="13"/>
      <c r="R312" s="14"/>
      <c r="S312" s="13"/>
      <c r="T312" s="13"/>
      <c r="U312" s="13"/>
      <c r="V312" s="13"/>
      <c r="W312" s="13"/>
      <c r="X312" s="13"/>
      <c r="Y312" s="13"/>
      <c r="Z312" s="13"/>
    </row>
    <row r="313" spans="1:26">
      <c r="A313" s="194">
        <v>86</v>
      </c>
      <c r="B313" s="102">
        <v>42830</v>
      </c>
      <c r="C313" s="102"/>
      <c r="D313" s="103" t="s">
        <v>471</v>
      </c>
      <c r="E313" s="104" t="s">
        <v>580</v>
      </c>
      <c r="F313" s="105">
        <v>785</v>
      </c>
      <c r="G313" s="104"/>
      <c r="H313" s="104">
        <v>930</v>
      </c>
      <c r="I313" s="122">
        <v>920</v>
      </c>
      <c r="J313" s="123" t="s">
        <v>682</v>
      </c>
      <c r="K313" s="124">
        <f>H313-F313</f>
        <v>145</v>
      </c>
      <c r="L313" s="125">
        <f>K313/F313</f>
        <v>0.18471337579617833</v>
      </c>
      <c r="M313" s="126" t="s">
        <v>556</v>
      </c>
      <c r="N313" s="127">
        <v>42976</v>
      </c>
      <c r="O313" s="54"/>
      <c r="P313" s="13"/>
      <c r="Q313" s="13"/>
      <c r="R313" s="14"/>
      <c r="S313" s="13"/>
      <c r="T313" s="13"/>
      <c r="U313" s="13"/>
      <c r="V313" s="13"/>
      <c r="W313" s="13"/>
      <c r="X313" s="13"/>
      <c r="Y313" s="13"/>
      <c r="Z313" s="13"/>
    </row>
    <row r="314" spans="1:26">
      <c r="A314" s="195">
        <v>87</v>
      </c>
      <c r="B314" s="106">
        <v>42831</v>
      </c>
      <c r="C314" s="106"/>
      <c r="D314" s="107" t="s">
        <v>725</v>
      </c>
      <c r="E314" s="108" t="s">
        <v>580</v>
      </c>
      <c r="F314" s="109">
        <v>40</v>
      </c>
      <c r="G314" s="109"/>
      <c r="H314" s="110">
        <v>13.1</v>
      </c>
      <c r="I314" s="128">
        <v>60</v>
      </c>
      <c r="J314" s="134" t="s">
        <v>726</v>
      </c>
      <c r="K314" s="130">
        <v>-26.9</v>
      </c>
      <c r="L314" s="131">
        <v>-0.67249999999999999</v>
      </c>
      <c r="M314" s="132" t="s">
        <v>620</v>
      </c>
      <c r="N314" s="133">
        <v>43138</v>
      </c>
      <c r="O314" s="54"/>
      <c r="P314" s="13"/>
      <c r="Q314" s="13"/>
      <c r="R314" s="14"/>
      <c r="S314" s="13"/>
      <c r="T314" s="13"/>
      <c r="U314" s="13"/>
      <c r="V314" s="13"/>
      <c r="W314" s="13"/>
      <c r="X314" s="13"/>
      <c r="Y314" s="13"/>
      <c r="Z314" s="13"/>
    </row>
    <row r="315" spans="1:26">
      <c r="A315" s="194">
        <v>88</v>
      </c>
      <c r="B315" s="102">
        <v>42837</v>
      </c>
      <c r="C315" s="102"/>
      <c r="D315" s="103" t="s">
        <v>87</v>
      </c>
      <c r="E315" s="104" t="s">
        <v>580</v>
      </c>
      <c r="F315" s="105">
        <v>289.5</v>
      </c>
      <c r="G315" s="104"/>
      <c r="H315" s="104">
        <v>354</v>
      </c>
      <c r="I315" s="122">
        <v>360</v>
      </c>
      <c r="J315" s="123" t="s">
        <v>683</v>
      </c>
      <c r="K315" s="124">
        <f t="shared" ref="K315:K323" si="214">H315-F315</f>
        <v>64.5</v>
      </c>
      <c r="L315" s="125">
        <f t="shared" ref="L315:L323" si="215">K315/F315</f>
        <v>0.22279792746113988</v>
      </c>
      <c r="M315" s="126" t="s">
        <v>556</v>
      </c>
      <c r="N315" s="127">
        <v>43040</v>
      </c>
      <c r="O315" s="54"/>
      <c r="P315" s="13"/>
      <c r="Q315" s="13"/>
      <c r="R315" s="14"/>
      <c r="S315" s="13"/>
      <c r="T315" s="13"/>
      <c r="U315" s="13"/>
      <c r="V315" s="13"/>
      <c r="W315" s="13"/>
      <c r="X315" s="13"/>
      <c r="Y315" s="13"/>
      <c r="Z315" s="13"/>
    </row>
    <row r="316" spans="1:26">
      <c r="A316" s="194">
        <v>89</v>
      </c>
      <c r="B316" s="102">
        <v>42845</v>
      </c>
      <c r="C316" s="102"/>
      <c r="D316" s="103" t="s">
        <v>416</v>
      </c>
      <c r="E316" s="104" t="s">
        <v>580</v>
      </c>
      <c r="F316" s="105">
        <v>700</v>
      </c>
      <c r="G316" s="104"/>
      <c r="H316" s="104">
        <v>840</v>
      </c>
      <c r="I316" s="122">
        <v>840</v>
      </c>
      <c r="J316" s="123" t="s">
        <v>684</v>
      </c>
      <c r="K316" s="124">
        <f t="shared" si="214"/>
        <v>140</v>
      </c>
      <c r="L316" s="125">
        <f t="shared" si="215"/>
        <v>0.2</v>
      </c>
      <c r="M316" s="126" t="s">
        <v>556</v>
      </c>
      <c r="N316" s="127">
        <v>42893</v>
      </c>
      <c r="O316" s="54"/>
      <c r="P316" s="13"/>
      <c r="Q316" s="13"/>
      <c r="R316" s="14"/>
      <c r="S316" s="13"/>
      <c r="T316" s="13"/>
      <c r="U316" s="13"/>
      <c r="V316" s="13"/>
      <c r="W316" s="13"/>
      <c r="X316" s="13"/>
      <c r="Y316" s="13"/>
      <c r="Z316" s="13"/>
    </row>
    <row r="317" spans="1:26">
      <c r="A317" s="194">
        <v>90</v>
      </c>
      <c r="B317" s="102">
        <v>42887</v>
      </c>
      <c r="C317" s="102"/>
      <c r="D317" s="144" t="s">
        <v>353</v>
      </c>
      <c r="E317" s="104" t="s">
        <v>580</v>
      </c>
      <c r="F317" s="105">
        <v>130</v>
      </c>
      <c r="G317" s="104"/>
      <c r="H317" s="104">
        <v>144.25</v>
      </c>
      <c r="I317" s="122">
        <v>170</v>
      </c>
      <c r="J317" s="123" t="s">
        <v>685</v>
      </c>
      <c r="K317" s="124">
        <f t="shared" si="214"/>
        <v>14.25</v>
      </c>
      <c r="L317" s="125">
        <f t="shared" si="215"/>
        <v>0.10961538461538461</v>
      </c>
      <c r="M317" s="126" t="s">
        <v>556</v>
      </c>
      <c r="N317" s="127">
        <v>43675</v>
      </c>
      <c r="O317" s="54"/>
      <c r="P317" s="13"/>
      <c r="Q317" s="13"/>
      <c r="R317" s="14"/>
      <c r="S317" s="13"/>
      <c r="T317" s="13"/>
      <c r="U317" s="13"/>
      <c r="V317" s="13"/>
      <c r="W317" s="13"/>
      <c r="X317" s="13"/>
      <c r="Y317" s="13"/>
      <c r="Z317" s="13"/>
    </row>
    <row r="318" spans="1:26">
      <c r="A318" s="194">
        <v>91</v>
      </c>
      <c r="B318" s="102">
        <v>42901</v>
      </c>
      <c r="C318" s="102"/>
      <c r="D318" s="144" t="s">
        <v>686</v>
      </c>
      <c r="E318" s="104" t="s">
        <v>580</v>
      </c>
      <c r="F318" s="105">
        <v>214.5</v>
      </c>
      <c r="G318" s="104"/>
      <c r="H318" s="104">
        <v>262</v>
      </c>
      <c r="I318" s="122">
        <v>262</v>
      </c>
      <c r="J318" s="123" t="s">
        <v>687</v>
      </c>
      <c r="K318" s="124">
        <f t="shared" si="214"/>
        <v>47.5</v>
      </c>
      <c r="L318" s="125">
        <f t="shared" si="215"/>
        <v>0.22144522144522144</v>
      </c>
      <c r="M318" s="126" t="s">
        <v>556</v>
      </c>
      <c r="N318" s="127">
        <v>42977</v>
      </c>
      <c r="O318" s="54"/>
      <c r="P318" s="13"/>
      <c r="Q318" s="13"/>
      <c r="R318" s="14"/>
      <c r="S318" s="13"/>
      <c r="T318" s="13"/>
      <c r="U318" s="13"/>
      <c r="V318" s="13"/>
      <c r="W318" s="13"/>
      <c r="X318" s="13"/>
      <c r="Y318" s="13"/>
      <c r="Z318" s="13"/>
    </row>
    <row r="319" spans="1:26">
      <c r="A319" s="196">
        <v>92</v>
      </c>
      <c r="B319" s="150">
        <v>42933</v>
      </c>
      <c r="C319" s="150"/>
      <c r="D319" s="151" t="s">
        <v>688</v>
      </c>
      <c r="E319" s="152" t="s">
        <v>580</v>
      </c>
      <c r="F319" s="153">
        <v>370</v>
      </c>
      <c r="G319" s="152"/>
      <c r="H319" s="152">
        <v>447.5</v>
      </c>
      <c r="I319" s="174">
        <v>450</v>
      </c>
      <c r="J319" s="218" t="s">
        <v>639</v>
      </c>
      <c r="K319" s="124">
        <f t="shared" si="214"/>
        <v>77.5</v>
      </c>
      <c r="L319" s="176">
        <f t="shared" si="215"/>
        <v>0.20945945945945946</v>
      </c>
      <c r="M319" s="177" t="s">
        <v>556</v>
      </c>
      <c r="N319" s="178">
        <v>43035</v>
      </c>
      <c r="O319" s="54"/>
      <c r="P319" s="13"/>
      <c r="Q319" s="13"/>
      <c r="R319" s="14"/>
      <c r="S319" s="13"/>
      <c r="T319" s="13"/>
      <c r="U319" s="13"/>
      <c r="V319" s="13"/>
      <c r="W319" s="13"/>
      <c r="X319" s="13"/>
      <c r="Y319" s="13"/>
      <c r="Z319" s="13"/>
    </row>
    <row r="320" spans="1:26">
      <c r="A320" s="196">
        <v>93</v>
      </c>
      <c r="B320" s="150">
        <v>42943</v>
      </c>
      <c r="C320" s="150"/>
      <c r="D320" s="151" t="s">
        <v>164</v>
      </c>
      <c r="E320" s="152" t="s">
        <v>580</v>
      </c>
      <c r="F320" s="153">
        <v>657.5</v>
      </c>
      <c r="G320" s="152"/>
      <c r="H320" s="152">
        <v>825</v>
      </c>
      <c r="I320" s="174">
        <v>820</v>
      </c>
      <c r="J320" s="218" t="s">
        <v>639</v>
      </c>
      <c r="K320" s="124">
        <f t="shared" si="214"/>
        <v>167.5</v>
      </c>
      <c r="L320" s="176">
        <f t="shared" si="215"/>
        <v>0.25475285171102663</v>
      </c>
      <c r="M320" s="177" t="s">
        <v>556</v>
      </c>
      <c r="N320" s="178">
        <v>43090</v>
      </c>
      <c r="O320" s="54"/>
      <c r="P320" s="13"/>
      <c r="Q320" s="13"/>
      <c r="R320" s="14"/>
      <c r="S320" s="13"/>
      <c r="T320" s="13"/>
      <c r="U320" s="13"/>
      <c r="V320" s="13"/>
      <c r="W320" s="13"/>
      <c r="X320" s="13"/>
      <c r="Y320" s="13"/>
      <c r="Z320" s="13"/>
    </row>
    <row r="321" spans="1:26">
      <c r="A321" s="194">
        <v>94</v>
      </c>
      <c r="B321" s="102">
        <v>42964</v>
      </c>
      <c r="C321" s="102"/>
      <c r="D321" s="103" t="s">
        <v>357</v>
      </c>
      <c r="E321" s="104" t="s">
        <v>580</v>
      </c>
      <c r="F321" s="105">
        <v>605</v>
      </c>
      <c r="G321" s="104"/>
      <c r="H321" s="104">
        <v>750</v>
      </c>
      <c r="I321" s="122">
        <v>750</v>
      </c>
      <c r="J321" s="123" t="s">
        <v>682</v>
      </c>
      <c r="K321" s="124">
        <f t="shared" si="214"/>
        <v>145</v>
      </c>
      <c r="L321" s="125">
        <f t="shared" si="215"/>
        <v>0.23966942148760331</v>
      </c>
      <c r="M321" s="126" t="s">
        <v>556</v>
      </c>
      <c r="N321" s="127">
        <v>43027</v>
      </c>
      <c r="O321" s="54"/>
      <c r="P321" s="13"/>
      <c r="Q321" s="13"/>
      <c r="R321" s="14"/>
      <c r="S321" s="13"/>
      <c r="T321" s="13"/>
      <c r="U321" s="13"/>
      <c r="V321" s="13"/>
      <c r="W321" s="13"/>
      <c r="X321" s="13"/>
      <c r="Y321" s="13"/>
      <c r="Z321" s="13"/>
    </row>
    <row r="322" spans="1:26">
      <c r="A322" s="341">
        <v>95</v>
      </c>
      <c r="B322" s="145">
        <v>42979</v>
      </c>
      <c r="C322" s="145"/>
      <c r="D322" s="146" t="s">
        <v>475</v>
      </c>
      <c r="E322" s="147" t="s">
        <v>580</v>
      </c>
      <c r="F322" s="148">
        <v>255</v>
      </c>
      <c r="G322" s="149"/>
      <c r="H322" s="149">
        <v>217.25</v>
      </c>
      <c r="I322" s="149">
        <v>320</v>
      </c>
      <c r="J322" s="171" t="s">
        <v>689</v>
      </c>
      <c r="K322" s="130">
        <f t="shared" si="214"/>
        <v>-37.75</v>
      </c>
      <c r="L322" s="172">
        <f t="shared" si="215"/>
        <v>-0.14803921568627451</v>
      </c>
      <c r="M322" s="132" t="s">
        <v>620</v>
      </c>
      <c r="N322" s="173">
        <v>43661</v>
      </c>
      <c r="O322" s="54"/>
      <c r="P322" s="13"/>
      <c r="Q322" s="13"/>
      <c r="R322" s="14"/>
      <c r="S322" s="13"/>
      <c r="T322" s="13"/>
      <c r="U322" s="13"/>
      <c r="V322" s="13"/>
      <c r="W322" s="13"/>
      <c r="X322" s="13"/>
      <c r="Y322" s="13"/>
      <c r="Z322" s="13"/>
    </row>
    <row r="323" spans="1:26">
      <c r="A323" s="194">
        <v>96</v>
      </c>
      <c r="B323" s="102">
        <v>42997</v>
      </c>
      <c r="C323" s="102"/>
      <c r="D323" s="103" t="s">
        <v>690</v>
      </c>
      <c r="E323" s="104" t="s">
        <v>580</v>
      </c>
      <c r="F323" s="105">
        <v>215</v>
      </c>
      <c r="G323" s="104"/>
      <c r="H323" s="104">
        <v>258</v>
      </c>
      <c r="I323" s="122">
        <v>258</v>
      </c>
      <c r="J323" s="123" t="s">
        <v>639</v>
      </c>
      <c r="K323" s="124">
        <f t="shared" si="214"/>
        <v>43</v>
      </c>
      <c r="L323" s="125">
        <f t="shared" si="215"/>
        <v>0.2</v>
      </c>
      <c r="M323" s="126" t="s">
        <v>556</v>
      </c>
      <c r="N323" s="127">
        <v>43040</v>
      </c>
      <c r="O323" s="54"/>
      <c r="P323" s="13"/>
      <c r="Q323" s="13"/>
      <c r="R323" s="14"/>
      <c r="S323" s="13"/>
      <c r="T323" s="13"/>
      <c r="U323" s="13"/>
      <c r="V323" s="13"/>
      <c r="W323" s="13"/>
      <c r="X323" s="13"/>
      <c r="Y323" s="13"/>
      <c r="Z323" s="13"/>
    </row>
    <row r="324" spans="1:26">
      <c r="A324" s="194">
        <v>97</v>
      </c>
      <c r="B324" s="102">
        <v>42997</v>
      </c>
      <c r="C324" s="102"/>
      <c r="D324" s="103" t="s">
        <v>690</v>
      </c>
      <c r="E324" s="104" t="s">
        <v>580</v>
      </c>
      <c r="F324" s="105">
        <v>215</v>
      </c>
      <c r="G324" s="104"/>
      <c r="H324" s="104">
        <v>258</v>
      </c>
      <c r="I324" s="122">
        <v>258</v>
      </c>
      <c r="J324" s="218" t="s">
        <v>639</v>
      </c>
      <c r="K324" s="124">
        <v>43</v>
      </c>
      <c r="L324" s="125">
        <v>0.2</v>
      </c>
      <c r="M324" s="126" t="s">
        <v>556</v>
      </c>
      <c r="N324" s="127">
        <v>43040</v>
      </c>
      <c r="O324" s="54"/>
      <c r="P324" s="13"/>
      <c r="Q324" s="13"/>
      <c r="R324" s="14"/>
      <c r="S324" s="13"/>
      <c r="T324" s="13"/>
      <c r="U324" s="13"/>
      <c r="V324" s="13"/>
      <c r="W324" s="13"/>
      <c r="X324" s="13"/>
      <c r="Y324" s="13"/>
      <c r="Z324" s="13"/>
    </row>
    <row r="325" spans="1:26">
      <c r="A325" s="197">
        <v>98</v>
      </c>
      <c r="B325" s="198">
        <v>42998</v>
      </c>
      <c r="C325" s="198"/>
      <c r="D325" s="350" t="s">
        <v>780</v>
      </c>
      <c r="E325" s="199" t="s">
        <v>580</v>
      </c>
      <c r="F325" s="200">
        <v>75</v>
      </c>
      <c r="G325" s="199"/>
      <c r="H325" s="199">
        <v>90</v>
      </c>
      <c r="I325" s="219">
        <v>90</v>
      </c>
      <c r="J325" s="123" t="s">
        <v>691</v>
      </c>
      <c r="K325" s="124">
        <f t="shared" ref="K325:K330" si="216">H325-F325</f>
        <v>15</v>
      </c>
      <c r="L325" s="125">
        <f t="shared" ref="L325:L330" si="217">K325/F325</f>
        <v>0.2</v>
      </c>
      <c r="M325" s="126" t="s">
        <v>556</v>
      </c>
      <c r="N325" s="127">
        <v>43019</v>
      </c>
      <c r="O325" s="54"/>
      <c r="P325" s="13"/>
      <c r="Q325" s="13"/>
      <c r="R325" s="14"/>
      <c r="S325" s="13"/>
      <c r="T325" s="13"/>
      <c r="U325" s="13"/>
      <c r="V325" s="13"/>
      <c r="W325" s="13"/>
      <c r="X325" s="13"/>
      <c r="Y325" s="13"/>
      <c r="Z325" s="13"/>
    </row>
    <row r="326" spans="1:26">
      <c r="A326" s="196">
        <v>99</v>
      </c>
      <c r="B326" s="150">
        <v>43011</v>
      </c>
      <c r="C326" s="150"/>
      <c r="D326" s="151" t="s">
        <v>692</v>
      </c>
      <c r="E326" s="152" t="s">
        <v>580</v>
      </c>
      <c r="F326" s="153">
        <v>315</v>
      </c>
      <c r="G326" s="152"/>
      <c r="H326" s="152">
        <v>392</v>
      </c>
      <c r="I326" s="174">
        <v>384</v>
      </c>
      <c r="J326" s="218" t="s">
        <v>693</v>
      </c>
      <c r="K326" s="124">
        <f t="shared" si="216"/>
        <v>77</v>
      </c>
      <c r="L326" s="176">
        <f t="shared" si="217"/>
        <v>0.24444444444444444</v>
      </c>
      <c r="M326" s="177" t="s">
        <v>556</v>
      </c>
      <c r="N326" s="178">
        <v>43017</v>
      </c>
      <c r="O326" s="54"/>
      <c r="P326" s="13"/>
      <c r="Q326" s="13"/>
      <c r="R326" s="14"/>
      <c r="S326" s="13"/>
      <c r="T326" s="13"/>
      <c r="U326" s="13"/>
      <c r="V326" s="13"/>
      <c r="W326" s="13"/>
      <c r="X326" s="13"/>
      <c r="Y326" s="13"/>
      <c r="Z326" s="13"/>
    </row>
    <row r="327" spans="1:26">
      <c r="A327" s="196">
        <v>100</v>
      </c>
      <c r="B327" s="150">
        <v>43013</v>
      </c>
      <c r="C327" s="150"/>
      <c r="D327" s="151" t="s">
        <v>694</v>
      </c>
      <c r="E327" s="152" t="s">
        <v>580</v>
      </c>
      <c r="F327" s="153">
        <v>145</v>
      </c>
      <c r="G327" s="152"/>
      <c r="H327" s="152">
        <v>179</v>
      </c>
      <c r="I327" s="174">
        <v>180</v>
      </c>
      <c r="J327" s="218" t="s">
        <v>570</v>
      </c>
      <c r="K327" s="124">
        <f t="shared" si="216"/>
        <v>34</v>
      </c>
      <c r="L327" s="176">
        <f t="shared" si="217"/>
        <v>0.23448275862068965</v>
      </c>
      <c r="M327" s="177" t="s">
        <v>556</v>
      </c>
      <c r="N327" s="178">
        <v>43025</v>
      </c>
      <c r="O327" s="54"/>
      <c r="P327" s="13"/>
      <c r="Q327" s="13"/>
      <c r="R327" s="14"/>
      <c r="S327" s="13"/>
      <c r="T327" s="13"/>
      <c r="U327" s="13"/>
      <c r="V327" s="13"/>
      <c r="W327" s="13"/>
      <c r="X327" s="13"/>
      <c r="Y327" s="13"/>
      <c r="Z327" s="13"/>
    </row>
    <row r="328" spans="1:26">
      <c r="A328" s="196">
        <v>101</v>
      </c>
      <c r="B328" s="150">
        <v>43014</v>
      </c>
      <c r="C328" s="150"/>
      <c r="D328" s="151" t="s">
        <v>330</v>
      </c>
      <c r="E328" s="152" t="s">
        <v>580</v>
      </c>
      <c r="F328" s="153">
        <v>256</v>
      </c>
      <c r="G328" s="152"/>
      <c r="H328" s="152">
        <v>323</v>
      </c>
      <c r="I328" s="174">
        <v>320</v>
      </c>
      <c r="J328" s="218" t="s">
        <v>639</v>
      </c>
      <c r="K328" s="124">
        <f t="shared" si="216"/>
        <v>67</v>
      </c>
      <c r="L328" s="176">
        <f t="shared" si="217"/>
        <v>0.26171875</v>
      </c>
      <c r="M328" s="177" t="s">
        <v>556</v>
      </c>
      <c r="N328" s="178">
        <v>43067</v>
      </c>
      <c r="O328" s="54"/>
      <c r="P328" s="13"/>
      <c r="Q328" s="13"/>
      <c r="R328" s="14"/>
      <c r="S328" s="13"/>
      <c r="T328" s="13"/>
      <c r="U328" s="13"/>
      <c r="V328" s="13"/>
      <c r="W328" s="13"/>
      <c r="X328" s="13"/>
      <c r="Y328" s="13"/>
      <c r="Z328" s="13"/>
    </row>
    <row r="329" spans="1:26">
      <c r="A329" s="196">
        <v>102</v>
      </c>
      <c r="B329" s="150">
        <v>43017</v>
      </c>
      <c r="C329" s="150"/>
      <c r="D329" s="151" t="s">
        <v>350</v>
      </c>
      <c r="E329" s="152" t="s">
        <v>580</v>
      </c>
      <c r="F329" s="153">
        <v>137.5</v>
      </c>
      <c r="G329" s="152"/>
      <c r="H329" s="152">
        <v>184</v>
      </c>
      <c r="I329" s="174">
        <v>183</v>
      </c>
      <c r="J329" s="175" t="s">
        <v>695</v>
      </c>
      <c r="K329" s="124">
        <f t="shared" si="216"/>
        <v>46.5</v>
      </c>
      <c r="L329" s="176">
        <f t="shared" si="217"/>
        <v>0.33818181818181819</v>
      </c>
      <c r="M329" s="177" t="s">
        <v>556</v>
      </c>
      <c r="N329" s="178">
        <v>43108</v>
      </c>
      <c r="O329" s="54"/>
      <c r="P329" s="13"/>
      <c r="Q329" s="13"/>
      <c r="R329" s="14"/>
      <c r="S329" s="13"/>
      <c r="T329" s="13"/>
      <c r="U329" s="13"/>
      <c r="V329" s="13"/>
      <c r="W329" s="13"/>
      <c r="X329" s="13"/>
      <c r="Y329" s="13"/>
      <c r="Z329" s="13"/>
    </row>
    <row r="330" spans="1:26">
      <c r="A330" s="196">
        <v>103</v>
      </c>
      <c r="B330" s="150">
        <v>43018</v>
      </c>
      <c r="C330" s="150"/>
      <c r="D330" s="151" t="s">
        <v>696</v>
      </c>
      <c r="E330" s="152" t="s">
        <v>580</v>
      </c>
      <c r="F330" s="153">
        <v>125.5</v>
      </c>
      <c r="G330" s="152"/>
      <c r="H330" s="152">
        <v>158</v>
      </c>
      <c r="I330" s="174">
        <v>155</v>
      </c>
      <c r="J330" s="175" t="s">
        <v>697</v>
      </c>
      <c r="K330" s="124">
        <f t="shared" si="216"/>
        <v>32.5</v>
      </c>
      <c r="L330" s="176">
        <f t="shared" si="217"/>
        <v>0.25896414342629481</v>
      </c>
      <c r="M330" s="177" t="s">
        <v>556</v>
      </c>
      <c r="N330" s="178">
        <v>43067</v>
      </c>
      <c r="O330" s="54"/>
      <c r="P330" s="13"/>
      <c r="Q330" s="13"/>
      <c r="R330" s="14"/>
      <c r="S330" s="13"/>
      <c r="T330" s="13"/>
      <c r="U330" s="13"/>
      <c r="V330" s="13"/>
      <c r="W330" s="13"/>
      <c r="X330" s="13"/>
      <c r="Y330" s="13"/>
      <c r="Z330" s="13"/>
    </row>
    <row r="331" spans="1:26">
      <c r="A331" s="196">
        <v>104</v>
      </c>
      <c r="B331" s="150">
        <v>43018</v>
      </c>
      <c r="C331" s="150"/>
      <c r="D331" s="151" t="s">
        <v>727</v>
      </c>
      <c r="E331" s="152" t="s">
        <v>580</v>
      </c>
      <c r="F331" s="153">
        <v>895</v>
      </c>
      <c r="G331" s="152"/>
      <c r="H331" s="152">
        <v>1122.5</v>
      </c>
      <c r="I331" s="174">
        <v>1078</v>
      </c>
      <c r="J331" s="175" t="s">
        <v>728</v>
      </c>
      <c r="K331" s="124">
        <v>227.5</v>
      </c>
      <c r="L331" s="176">
        <v>0.25418994413407803</v>
      </c>
      <c r="M331" s="177" t="s">
        <v>556</v>
      </c>
      <c r="N331" s="178">
        <v>43117</v>
      </c>
      <c r="O331" s="54"/>
      <c r="P331" s="13"/>
      <c r="Q331" s="13"/>
      <c r="R331" s="14"/>
      <c r="S331" s="13"/>
      <c r="T331" s="13"/>
      <c r="U331" s="13"/>
      <c r="V331" s="13"/>
      <c r="W331" s="13"/>
      <c r="X331" s="13"/>
      <c r="Y331" s="13"/>
      <c r="Z331" s="13"/>
    </row>
    <row r="332" spans="1:26">
      <c r="A332" s="196">
        <v>105</v>
      </c>
      <c r="B332" s="150">
        <v>43020</v>
      </c>
      <c r="C332" s="150"/>
      <c r="D332" s="151" t="s">
        <v>338</v>
      </c>
      <c r="E332" s="152" t="s">
        <v>580</v>
      </c>
      <c r="F332" s="153">
        <v>525</v>
      </c>
      <c r="G332" s="152"/>
      <c r="H332" s="152">
        <v>629</v>
      </c>
      <c r="I332" s="174">
        <v>629</v>
      </c>
      <c r="J332" s="218" t="s">
        <v>639</v>
      </c>
      <c r="K332" s="124">
        <v>104</v>
      </c>
      <c r="L332" s="176">
        <v>0.19809523809523799</v>
      </c>
      <c r="M332" s="177" t="s">
        <v>556</v>
      </c>
      <c r="N332" s="178">
        <v>43119</v>
      </c>
      <c r="O332" s="54"/>
      <c r="P332" s="13"/>
      <c r="Q332" s="13"/>
      <c r="R332" s="14"/>
      <c r="S332" s="13"/>
      <c r="T332" s="13"/>
      <c r="U332" s="13"/>
      <c r="V332" s="13"/>
      <c r="W332" s="13"/>
      <c r="X332" s="13"/>
      <c r="Y332" s="13"/>
      <c r="Z332" s="13"/>
    </row>
    <row r="333" spans="1:26">
      <c r="A333" s="196">
        <v>106</v>
      </c>
      <c r="B333" s="150">
        <v>43046</v>
      </c>
      <c r="C333" s="150"/>
      <c r="D333" s="151" t="s">
        <v>379</v>
      </c>
      <c r="E333" s="152" t="s">
        <v>580</v>
      </c>
      <c r="F333" s="153">
        <v>740</v>
      </c>
      <c r="G333" s="152"/>
      <c r="H333" s="152">
        <v>892.5</v>
      </c>
      <c r="I333" s="174">
        <v>900</v>
      </c>
      <c r="J333" s="175" t="s">
        <v>698</v>
      </c>
      <c r="K333" s="124">
        <f>H333-F333</f>
        <v>152.5</v>
      </c>
      <c r="L333" s="176">
        <f>K333/F333</f>
        <v>0.20608108108108109</v>
      </c>
      <c r="M333" s="177" t="s">
        <v>556</v>
      </c>
      <c r="N333" s="178">
        <v>43052</v>
      </c>
      <c r="O333" s="54"/>
      <c r="P333" s="13"/>
      <c r="Q333" s="13"/>
      <c r="R333" s="14"/>
      <c r="S333" s="13"/>
      <c r="T333" s="13"/>
      <c r="U333" s="13"/>
      <c r="V333" s="13"/>
      <c r="W333" s="13"/>
      <c r="X333" s="13"/>
      <c r="Y333" s="13"/>
      <c r="Z333" s="13"/>
    </row>
    <row r="334" spans="1:26">
      <c r="A334" s="194">
        <v>107</v>
      </c>
      <c r="B334" s="102">
        <v>43073</v>
      </c>
      <c r="C334" s="102"/>
      <c r="D334" s="103" t="s">
        <v>699</v>
      </c>
      <c r="E334" s="104" t="s">
        <v>580</v>
      </c>
      <c r="F334" s="105">
        <v>118.5</v>
      </c>
      <c r="G334" s="104"/>
      <c r="H334" s="104">
        <v>143.5</v>
      </c>
      <c r="I334" s="122">
        <v>145</v>
      </c>
      <c r="J334" s="137" t="s">
        <v>700</v>
      </c>
      <c r="K334" s="124">
        <f>H334-F334</f>
        <v>25</v>
      </c>
      <c r="L334" s="125">
        <f>K334/F334</f>
        <v>0.2109704641350211</v>
      </c>
      <c r="M334" s="126" t="s">
        <v>556</v>
      </c>
      <c r="N334" s="127">
        <v>43097</v>
      </c>
      <c r="O334" s="54"/>
      <c r="P334" s="13"/>
      <c r="Q334" s="13"/>
      <c r="R334" s="14"/>
      <c r="S334" s="13"/>
      <c r="T334" s="13"/>
      <c r="U334" s="13"/>
      <c r="V334" s="13"/>
      <c r="W334" s="13"/>
      <c r="X334" s="13"/>
      <c r="Y334" s="13"/>
      <c r="Z334" s="13"/>
    </row>
    <row r="335" spans="1:26">
      <c r="A335" s="195">
        <v>108</v>
      </c>
      <c r="B335" s="106">
        <v>43090</v>
      </c>
      <c r="C335" s="106"/>
      <c r="D335" s="154" t="s">
        <v>420</v>
      </c>
      <c r="E335" s="108" t="s">
        <v>580</v>
      </c>
      <c r="F335" s="109">
        <v>715</v>
      </c>
      <c r="G335" s="109"/>
      <c r="H335" s="110">
        <v>500</v>
      </c>
      <c r="I335" s="128">
        <v>872</v>
      </c>
      <c r="J335" s="134" t="s">
        <v>701</v>
      </c>
      <c r="K335" s="130">
        <f>H335-F335</f>
        <v>-215</v>
      </c>
      <c r="L335" s="131">
        <f>K335/F335</f>
        <v>-0.30069930069930068</v>
      </c>
      <c r="M335" s="132" t="s">
        <v>620</v>
      </c>
      <c r="N335" s="133">
        <v>43670</v>
      </c>
      <c r="O335" s="54"/>
      <c r="P335" s="13"/>
      <c r="Q335" s="13"/>
      <c r="R335" s="14"/>
      <c r="S335" s="13"/>
      <c r="T335" s="13"/>
      <c r="U335" s="13"/>
      <c r="V335" s="13"/>
      <c r="W335" s="13"/>
      <c r="X335" s="13"/>
      <c r="Y335" s="13"/>
      <c r="Z335" s="13"/>
    </row>
    <row r="336" spans="1:26">
      <c r="A336" s="194">
        <v>109</v>
      </c>
      <c r="B336" s="102">
        <v>43098</v>
      </c>
      <c r="C336" s="102"/>
      <c r="D336" s="103" t="s">
        <v>692</v>
      </c>
      <c r="E336" s="104" t="s">
        <v>580</v>
      </c>
      <c r="F336" s="105">
        <v>435</v>
      </c>
      <c r="G336" s="104"/>
      <c r="H336" s="104">
        <v>542.5</v>
      </c>
      <c r="I336" s="122">
        <v>539</v>
      </c>
      <c r="J336" s="137" t="s">
        <v>639</v>
      </c>
      <c r="K336" s="124">
        <v>107.5</v>
      </c>
      <c r="L336" s="125">
        <v>0.247126436781609</v>
      </c>
      <c r="M336" s="126" t="s">
        <v>556</v>
      </c>
      <c r="N336" s="127">
        <v>43206</v>
      </c>
      <c r="O336" s="54"/>
      <c r="P336" s="13"/>
      <c r="Q336" s="13"/>
      <c r="R336" s="14"/>
      <c r="S336" s="13"/>
      <c r="T336" s="13"/>
      <c r="U336" s="13"/>
      <c r="V336" s="13"/>
      <c r="W336" s="13"/>
      <c r="X336" s="13"/>
      <c r="Y336" s="13"/>
      <c r="Z336" s="13"/>
    </row>
    <row r="337" spans="1:26">
      <c r="A337" s="194">
        <v>110</v>
      </c>
      <c r="B337" s="102">
        <v>43098</v>
      </c>
      <c r="C337" s="102"/>
      <c r="D337" s="103" t="s">
        <v>530</v>
      </c>
      <c r="E337" s="104" t="s">
        <v>580</v>
      </c>
      <c r="F337" s="105">
        <v>885</v>
      </c>
      <c r="G337" s="104"/>
      <c r="H337" s="104">
        <v>1090</v>
      </c>
      <c r="I337" s="122">
        <v>1084</v>
      </c>
      <c r="J337" s="137" t="s">
        <v>639</v>
      </c>
      <c r="K337" s="124">
        <v>205</v>
      </c>
      <c r="L337" s="125">
        <v>0.23163841807909599</v>
      </c>
      <c r="M337" s="126" t="s">
        <v>556</v>
      </c>
      <c r="N337" s="127">
        <v>43213</v>
      </c>
      <c r="O337" s="54"/>
      <c r="P337" s="13"/>
      <c r="Q337" s="13"/>
      <c r="R337" s="14"/>
      <c r="S337" s="13"/>
      <c r="T337" s="13"/>
      <c r="U337" s="13"/>
      <c r="V337" s="13"/>
      <c r="W337" s="13"/>
      <c r="X337" s="13"/>
      <c r="Y337" s="13"/>
      <c r="Z337" s="13"/>
    </row>
    <row r="338" spans="1:26">
      <c r="A338" s="342">
        <v>111</v>
      </c>
      <c r="B338" s="328">
        <v>43192</v>
      </c>
      <c r="C338" s="328"/>
      <c r="D338" s="112" t="s">
        <v>709</v>
      </c>
      <c r="E338" s="330" t="s">
        <v>580</v>
      </c>
      <c r="F338" s="332">
        <v>478.5</v>
      </c>
      <c r="G338" s="330"/>
      <c r="H338" s="330">
        <v>442</v>
      </c>
      <c r="I338" s="334">
        <v>613</v>
      </c>
      <c r="J338" s="359" t="s">
        <v>797</v>
      </c>
      <c r="K338" s="130">
        <f>H338-F338</f>
        <v>-36.5</v>
      </c>
      <c r="L338" s="131">
        <f>K338/F338</f>
        <v>-7.6280041797283177E-2</v>
      </c>
      <c r="M338" s="132" t="s">
        <v>620</v>
      </c>
      <c r="N338" s="133">
        <v>43762</v>
      </c>
      <c r="O338" s="54"/>
      <c r="P338" s="13"/>
      <c r="Q338" s="13"/>
      <c r="R338" s="14"/>
      <c r="S338" s="13"/>
      <c r="T338" s="13"/>
      <c r="U338" s="13"/>
      <c r="V338" s="13"/>
      <c r="W338" s="13"/>
      <c r="X338" s="13"/>
      <c r="Y338" s="13"/>
      <c r="Z338" s="13"/>
    </row>
    <row r="339" spans="1:26">
      <c r="A339" s="195">
        <v>112</v>
      </c>
      <c r="B339" s="106">
        <v>43194</v>
      </c>
      <c r="C339" s="106"/>
      <c r="D339" s="349" t="s">
        <v>779</v>
      </c>
      <c r="E339" s="108" t="s">
        <v>580</v>
      </c>
      <c r="F339" s="109">
        <f>141.5-7.3</f>
        <v>134.19999999999999</v>
      </c>
      <c r="G339" s="109"/>
      <c r="H339" s="110">
        <v>77</v>
      </c>
      <c r="I339" s="128">
        <v>180</v>
      </c>
      <c r="J339" s="359" t="s">
        <v>796</v>
      </c>
      <c r="K339" s="130">
        <f>H339-F339</f>
        <v>-57.199999999999989</v>
      </c>
      <c r="L339" s="131">
        <f>K339/F339</f>
        <v>-0.42622950819672129</v>
      </c>
      <c r="M339" s="132" t="s">
        <v>620</v>
      </c>
      <c r="N339" s="133">
        <v>43522</v>
      </c>
      <c r="O339" s="54"/>
      <c r="P339" s="13"/>
      <c r="Q339" s="13"/>
      <c r="R339" s="14"/>
      <c r="S339" s="13"/>
      <c r="T339" s="13"/>
      <c r="U339" s="13"/>
      <c r="V339" s="13"/>
      <c r="W339" s="13"/>
      <c r="X339" s="13"/>
      <c r="Y339" s="13"/>
      <c r="Z339" s="13"/>
    </row>
    <row r="340" spans="1:26">
      <c r="A340" s="195">
        <v>113</v>
      </c>
      <c r="B340" s="106">
        <v>43209</v>
      </c>
      <c r="C340" s="106"/>
      <c r="D340" s="107" t="s">
        <v>702</v>
      </c>
      <c r="E340" s="108" t="s">
        <v>580</v>
      </c>
      <c r="F340" s="109">
        <v>430</v>
      </c>
      <c r="G340" s="109"/>
      <c r="H340" s="110">
        <v>220</v>
      </c>
      <c r="I340" s="128">
        <v>537</v>
      </c>
      <c r="J340" s="134" t="s">
        <v>703</v>
      </c>
      <c r="K340" s="130">
        <f>H340-F340</f>
        <v>-210</v>
      </c>
      <c r="L340" s="131">
        <f>K340/F340</f>
        <v>-0.48837209302325579</v>
      </c>
      <c r="M340" s="132" t="s">
        <v>620</v>
      </c>
      <c r="N340" s="133">
        <v>43252</v>
      </c>
      <c r="O340" s="54"/>
      <c r="P340" s="13"/>
      <c r="Q340" s="13"/>
      <c r="R340" s="14"/>
      <c r="S340" s="13"/>
      <c r="T340" s="13"/>
      <c r="U340" s="13"/>
      <c r="V340" s="13"/>
      <c r="W340" s="13"/>
      <c r="X340" s="13"/>
      <c r="Y340" s="13"/>
      <c r="Z340" s="13"/>
    </row>
    <row r="341" spans="1:26">
      <c r="A341" s="343">
        <v>114</v>
      </c>
      <c r="B341" s="155">
        <v>43220</v>
      </c>
      <c r="C341" s="155"/>
      <c r="D341" s="156" t="s">
        <v>380</v>
      </c>
      <c r="E341" s="157" t="s">
        <v>580</v>
      </c>
      <c r="F341" s="159">
        <v>153.5</v>
      </c>
      <c r="G341" s="159"/>
      <c r="H341" s="159">
        <v>196</v>
      </c>
      <c r="I341" s="159">
        <v>196</v>
      </c>
      <c r="J341" s="336" t="s">
        <v>813</v>
      </c>
      <c r="K341" s="179">
        <f>H341-F341</f>
        <v>42.5</v>
      </c>
      <c r="L341" s="180">
        <f>K341/F341</f>
        <v>0.27687296416938112</v>
      </c>
      <c r="M341" s="158" t="s">
        <v>556</v>
      </c>
      <c r="N341" s="181">
        <v>43605</v>
      </c>
      <c r="O341" s="54"/>
      <c r="P341" s="13"/>
      <c r="Q341" s="13"/>
      <c r="R341" s="14"/>
      <c r="S341" s="13"/>
      <c r="T341" s="13"/>
      <c r="U341" s="13"/>
      <c r="V341" s="13"/>
      <c r="W341" s="13"/>
      <c r="X341" s="13"/>
      <c r="Y341" s="13"/>
      <c r="Z341" s="13"/>
    </row>
    <row r="342" spans="1:26">
      <c r="A342" s="195">
        <v>115</v>
      </c>
      <c r="B342" s="106">
        <v>43306</v>
      </c>
      <c r="C342" s="106"/>
      <c r="D342" s="107" t="s">
        <v>725</v>
      </c>
      <c r="E342" s="108" t="s">
        <v>580</v>
      </c>
      <c r="F342" s="109">
        <v>27.5</v>
      </c>
      <c r="G342" s="109"/>
      <c r="H342" s="110">
        <v>13.1</v>
      </c>
      <c r="I342" s="128">
        <v>60</v>
      </c>
      <c r="J342" s="134" t="s">
        <v>729</v>
      </c>
      <c r="K342" s="130">
        <v>-14.4</v>
      </c>
      <c r="L342" s="131">
        <v>-0.52363636363636401</v>
      </c>
      <c r="M342" s="132" t="s">
        <v>620</v>
      </c>
      <c r="N342" s="133">
        <v>43138</v>
      </c>
      <c r="O342" s="54"/>
      <c r="P342" s="13"/>
      <c r="Q342" s="13"/>
      <c r="R342" s="14"/>
      <c r="S342" s="13"/>
      <c r="T342" s="13"/>
      <c r="U342" s="13"/>
      <c r="V342" s="13"/>
      <c r="W342" s="13"/>
      <c r="X342" s="13"/>
      <c r="Y342" s="13"/>
      <c r="Z342" s="13"/>
    </row>
    <row r="343" spans="1:26">
      <c r="A343" s="342">
        <v>116</v>
      </c>
      <c r="B343" s="328">
        <v>43318</v>
      </c>
      <c r="C343" s="328"/>
      <c r="D343" s="112" t="s">
        <v>704</v>
      </c>
      <c r="E343" s="330" t="s">
        <v>580</v>
      </c>
      <c r="F343" s="330">
        <v>148.5</v>
      </c>
      <c r="G343" s="330"/>
      <c r="H343" s="330">
        <v>102</v>
      </c>
      <c r="I343" s="334">
        <v>182</v>
      </c>
      <c r="J343" s="134" t="s">
        <v>812</v>
      </c>
      <c r="K343" s="130">
        <f>H343-F343</f>
        <v>-46.5</v>
      </c>
      <c r="L343" s="131">
        <f>K343/F343</f>
        <v>-0.31313131313131315</v>
      </c>
      <c r="M343" s="132" t="s">
        <v>620</v>
      </c>
      <c r="N343" s="133">
        <v>43661</v>
      </c>
      <c r="O343" s="54"/>
      <c r="P343" s="13"/>
      <c r="Q343" s="13"/>
      <c r="R343" s="14"/>
      <c r="S343" s="13"/>
      <c r="T343" s="13"/>
      <c r="U343" s="13"/>
      <c r="V343" s="13"/>
      <c r="W343" s="13"/>
      <c r="X343" s="13"/>
      <c r="Y343" s="13"/>
      <c r="Z343" s="13"/>
    </row>
    <row r="344" spans="1:26">
      <c r="A344" s="194">
        <v>117</v>
      </c>
      <c r="B344" s="102">
        <v>43335</v>
      </c>
      <c r="C344" s="102"/>
      <c r="D344" s="103" t="s">
        <v>730</v>
      </c>
      <c r="E344" s="104" t="s">
        <v>580</v>
      </c>
      <c r="F344" s="152">
        <v>285</v>
      </c>
      <c r="G344" s="104"/>
      <c r="H344" s="104">
        <v>355</v>
      </c>
      <c r="I344" s="122">
        <v>364</v>
      </c>
      <c r="J344" s="137" t="s">
        <v>731</v>
      </c>
      <c r="K344" s="124">
        <v>70</v>
      </c>
      <c r="L344" s="125">
        <v>0.24561403508771901</v>
      </c>
      <c r="M344" s="126" t="s">
        <v>556</v>
      </c>
      <c r="N344" s="127">
        <v>43455</v>
      </c>
      <c r="O344" s="54"/>
      <c r="P344" s="13"/>
      <c r="Q344" s="13"/>
      <c r="R344" s="14"/>
      <c r="S344" s="13"/>
      <c r="T344" s="13"/>
      <c r="U344" s="13"/>
      <c r="V344" s="13"/>
      <c r="W344" s="13"/>
      <c r="X344" s="13"/>
      <c r="Y344" s="13"/>
      <c r="Z344" s="13"/>
    </row>
    <row r="345" spans="1:26">
      <c r="A345" s="194">
        <v>118</v>
      </c>
      <c r="B345" s="102">
        <v>43341</v>
      </c>
      <c r="C345" s="102"/>
      <c r="D345" s="103" t="s">
        <v>370</v>
      </c>
      <c r="E345" s="104" t="s">
        <v>580</v>
      </c>
      <c r="F345" s="152">
        <v>525</v>
      </c>
      <c r="G345" s="104"/>
      <c r="H345" s="104">
        <v>585</v>
      </c>
      <c r="I345" s="122">
        <v>635</v>
      </c>
      <c r="J345" s="137" t="s">
        <v>705</v>
      </c>
      <c r="K345" s="124">
        <f t="shared" ref="K345:K357" si="218">H345-F345</f>
        <v>60</v>
      </c>
      <c r="L345" s="125">
        <f t="shared" ref="L345:L357" si="219">K345/F345</f>
        <v>0.11428571428571428</v>
      </c>
      <c r="M345" s="126" t="s">
        <v>556</v>
      </c>
      <c r="N345" s="127">
        <v>43662</v>
      </c>
      <c r="O345" s="54"/>
      <c r="P345" s="13"/>
      <c r="Q345" s="13"/>
      <c r="R345" s="14"/>
      <c r="S345" s="13"/>
      <c r="T345" s="13"/>
      <c r="U345" s="13"/>
      <c r="V345" s="13"/>
      <c r="W345" s="13"/>
      <c r="X345" s="13"/>
      <c r="Y345" s="13"/>
      <c r="Z345" s="13"/>
    </row>
    <row r="346" spans="1:26">
      <c r="A346" s="194">
        <v>119</v>
      </c>
      <c r="B346" s="102">
        <v>43395</v>
      </c>
      <c r="C346" s="102"/>
      <c r="D346" s="103" t="s">
        <v>357</v>
      </c>
      <c r="E346" s="104" t="s">
        <v>580</v>
      </c>
      <c r="F346" s="152">
        <v>475</v>
      </c>
      <c r="G346" s="104"/>
      <c r="H346" s="104">
        <v>574</v>
      </c>
      <c r="I346" s="122">
        <v>570</v>
      </c>
      <c r="J346" s="137" t="s">
        <v>639</v>
      </c>
      <c r="K346" s="124">
        <f t="shared" si="218"/>
        <v>99</v>
      </c>
      <c r="L346" s="125">
        <f t="shared" si="219"/>
        <v>0.20842105263157895</v>
      </c>
      <c r="M346" s="126" t="s">
        <v>556</v>
      </c>
      <c r="N346" s="127">
        <v>43403</v>
      </c>
      <c r="O346" s="54"/>
      <c r="P346" s="13"/>
      <c r="Q346" s="13"/>
      <c r="R346" s="14"/>
      <c r="S346" s="13"/>
      <c r="T346" s="13"/>
      <c r="U346" s="13"/>
      <c r="V346" s="13"/>
      <c r="W346" s="13"/>
      <c r="X346" s="13"/>
      <c r="Y346" s="13"/>
      <c r="Z346" s="13"/>
    </row>
    <row r="347" spans="1:26">
      <c r="A347" s="196">
        <v>120</v>
      </c>
      <c r="B347" s="150">
        <v>43397</v>
      </c>
      <c r="C347" s="150"/>
      <c r="D347" s="376" t="s">
        <v>377</v>
      </c>
      <c r="E347" s="152" t="s">
        <v>580</v>
      </c>
      <c r="F347" s="152">
        <v>707.5</v>
      </c>
      <c r="G347" s="152"/>
      <c r="H347" s="152">
        <v>872</v>
      </c>
      <c r="I347" s="174">
        <v>872</v>
      </c>
      <c r="J347" s="175" t="s">
        <v>639</v>
      </c>
      <c r="K347" s="124">
        <f t="shared" si="218"/>
        <v>164.5</v>
      </c>
      <c r="L347" s="176">
        <f t="shared" si="219"/>
        <v>0.23250883392226149</v>
      </c>
      <c r="M347" s="177" t="s">
        <v>556</v>
      </c>
      <c r="N347" s="178">
        <v>43482</v>
      </c>
      <c r="O347" s="54"/>
      <c r="P347" s="13"/>
      <c r="Q347" s="13"/>
      <c r="R347" s="14"/>
      <c r="S347" s="13"/>
      <c r="T347" s="13"/>
      <c r="U347" s="13"/>
      <c r="V347" s="13"/>
      <c r="W347" s="13"/>
      <c r="X347" s="13"/>
      <c r="Y347" s="13"/>
      <c r="Z347" s="13"/>
    </row>
    <row r="348" spans="1:26">
      <c r="A348" s="196">
        <v>121</v>
      </c>
      <c r="B348" s="150">
        <v>43398</v>
      </c>
      <c r="C348" s="150"/>
      <c r="D348" s="376" t="s">
        <v>339</v>
      </c>
      <c r="E348" s="152" t="s">
        <v>580</v>
      </c>
      <c r="F348" s="152">
        <v>162</v>
      </c>
      <c r="G348" s="152"/>
      <c r="H348" s="152">
        <v>204</v>
      </c>
      <c r="I348" s="174">
        <v>209</v>
      </c>
      <c r="J348" s="175" t="s">
        <v>811</v>
      </c>
      <c r="K348" s="124">
        <f t="shared" si="218"/>
        <v>42</v>
      </c>
      <c r="L348" s="176">
        <f t="shared" si="219"/>
        <v>0.25925925925925924</v>
      </c>
      <c r="M348" s="177" t="s">
        <v>556</v>
      </c>
      <c r="N348" s="178">
        <v>43539</v>
      </c>
      <c r="O348" s="54"/>
      <c r="P348" s="13"/>
      <c r="Q348" s="13"/>
      <c r="R348" s="14"/>
      <c r="S348" s="13"/>
      <c r="T348" s="13"/>
      <c r="U348" s="13"/>
      <c r="V348" s="13"/>
      <c r="W348" s="13"/>
      <c r="X348" s="13"/>
      <c r="Y348" s="13"/>
      <c r="Z348" s="13"/>
    </row>
    <row r="349" spans="1:26">
      <c r="A349" s="197">
        <v>122</v>
      </c>
      <c r="B349" s="198">
        <v>43399</v>
      </c>
      <c r="C349" s="198"/>
      <c r="D349" s="151" t="s">
        <v>465</v>
      </c>
      <c r="E349" s="199" t="s">
        <v>580</v>
      </c>
      <c r="F349" s="199">
        <v>240</v>
      </c>
      <c r="G349" s="199"/>
      <c r="H349" s="199">
        <v>297</v>
      </c>
      <c r="I349" s="219">
        <v>297</v>
      </c>
      <c r="J349" s="175" t="s">
        <v>639</v>
      </c>
      <c r="K349" s="220">
        <f t="shared" si="218"/>
        <v>57</v>
      </c>
      <c r="L349" s="221">
        <f t="shared" si="219"/>
        <v>0.23749999999999999</v>
      </c>
      <c r="M349" s="222" t="s">
        <v>556</v>
      </c>
      <c r="N349" s="223">
        <v>43417</v>
      </c>
      <c r="O349" s="54"/>
      <c r="P349" s="13"/>
      <c r="Q349" s="13"/>
      <c r="R349" s="14"/>
      <c r="S349" s="13"/>
      <c r="T349" s="13"/>
      <c r="U349" s="13"/>
      <c r="V349" s="13"/>
      <c r="W349" s="13"/>
      <c r="X349" s="13"/>
      <c r="Y349" s="13"/>
      <c r="Z349" s="13"/>
    </row>
    <row r="350" spans="1:26">
      <c r="A350" s="194">
        <v>123</v>
      </c>
      <c r="B350" s="102">
        <v>43439</v>
      </c>
      <c r="C350" s="102"/>
      <c r="D350" s="144" t="s">
        <v>706</v>
      </c>
      <c r="E350" s="104" t="s">
        <v>580</v>
      </c>
      <c r="F350" s="104">
        <v>202.5</v>
      </c>
      <c r="G350" s="104"/>
      <c r="H350" s="104">
        <v>255</v>
      </c>
      <c r="I350" s="122">
        <v>252</v>
      </c>
      <c r="J350" s="137" t="s">
        <v>639</v>
      </c>
      <c r="K350" s="124">
        <f t="shared" si="218"/>
        <v>52.5</v>
      </c>
      <c r="L350" s="125">
        <f t="shared" si="219"/>
        <v>0.25925925925925924</v>
      </c>
      <c r="M350" s="126" t="s">
        <v>556</v>
      </c>
      <c r="N350" s="127">
        <v>43542</v>
      </c>
      <c r="O350" s="54"/>
      <c r="P350" s="13"/>
      <c r="Q350" s="13"/>
      <c r="R350" s="90" t="s">
        <v>708</v>
      </c>
      <c r="S350" s="13"/>
      <c r="T350" s="13"/>
      <c r="U350" s="13"/>
      <c r="V350" s="13"/>
      <c r="W350" s="13"/>
      <c r="X350" s="13"/>
      <c r="Y350" s="13"/>
      <c r="Z350" s="13"/>
    </row>
    <row r="351" spans="1:26">
      <c r="A351" s="197">
        <v>124</v>
      </c>
      <c r="B351" s="198">
        <v>43465</v>
      </c>
      <c r="C351" s="102"/>
      <c r="D351" s="376" t="s">
        <v>402</v>
      </c>
      <c r="E351" s="199" t="s">
        <v>580</v>
      </c>
      <c r="F351" s="199">
        <v>710</v>
      </c>
      <c r="G351" s="199"/>
      <c r="H351" s="199">
        <v>866</v>
      </c>
      <c r="I351" s="219">
        <v>866</v>
      </c>
      <c r="J351" s="175" t="s">
        <v>639</v>
      </c>
      <c r="K351" s="124">
        <f t="shared" si="218"/>
        <v>156</v>
      </c>
      <c r="L351" s="125">
        <f t="shared" si="219"/>
        <v>0.21971830985915494</v>
      </c>
      <c r="M351" s="126" t="s">
        <v>556</v>
      </c>
      <c r="N351" s="338">
        <v>43553</v>
      </c>
      <c r="O351" s="54"/>
      <c r="P351" s="13"/>
      <c r="Q351" s="13"/>
      <c r="R351" s="14" t="s">
        <v>708</v>
      </c>
      <c r="S351" s="13"/>
      <c r="T351" s="13"/>
      <c r="U351" s="13"/>
      <c r="V351" s="13"/>
      <c r="W351" s="13"/>
      <c r="X351" s="13"/>
      <c r="Y351" s="13"/>
      <c r="Z351" s="13"/>
    </row>
    <row r="352" spans="1:26">
      <c r="A352" s="197">
        <v>125</v>
      </c>
      <c r="B352" s="198">
        <v>43522</v>
      </c>
      <c r="C352" s="198"/>
      <c r="D352" s="376" t="s">
        <v>139</v>
      </c>
      <c r="E352" s="199" t="s">
        <v>580</v>
      </c>
      <c r="F352" s="199">
        <v>337.25</v>
      </c>
      <c r="G352" s="199"/>
      <c r="H352" s="199">
        <v>398.5</v>
      </c>
      <c r="I352" s="219">
        <v>411</v>
      </c>
      <c r="J352" s="137" t="s">
        <v>810</v>
      </c>
      <c r="K352" s="124">
        <f t="shared" si="218"/>
        <v>61.25</v>
      </c>
      <c r="L352" s="125">
        <f t="shared" si="219"/>
        <v>0.1816160118606375</v>
      </c>
      <c r="M352" s="126" t="s">
        <v>556</v>
      </c>
      <c r="N352" s="338">
        <v>43760</v>
      </c>
      <c r="O352" s="54"/>
      <c r="P352" s="13"/>
      <c r="Q352" s="13"/>
      <c r="R352" s="90" t="s">
        <v>708</v>
      </c>
      <c r="S352" s="13"/>
      <c r="T352" s="13"/>
      <c r="U352" s="13"/>
      <c r="V352" s="13"/>
      <c r="W352" s="13"/>
      <c r="X352" s="13"/>
      <c r="Y352" s="13"/>
      <c r="Z352" s="13"/>
    </row>
    <row r="353" spans="1:26">
      <c r="A353" s="344">
        <v>126</v>
      </c>
      <c r="B353" s="160">
        <v>43559</v>
      </c>
      <c r="C353" s="160"/>
      <c r="D353" s="161" t="s">
        <v>394</v>
      </c>
      <c r="E353" s="162" t="s">
        <v>580</v>
      </c>
      <c r="F353" s="162">
        <v>130</v>
      </c>
      <c r="G353" s="162"/>
      <c r="H353" s="162">
        <v>65</v>
      </c>
      <c r="I353" s="182">
        <v>158</v>
      </c>
      <c r="J353" s="134" t="s">
        <v>707</v>
      </c>
      <c r="K353" s="130">
        <f t="shared" si="218"/>
        <v>-65</v>
      </c>
      <c r="L353" s="131">
        <f t="shared" si="219"/>
        <v>-0.5</v>
      </c>
      <c r="M353" s="132" t="s">
        <v>620</v>
      </c>
      <c r="N353" s="133">
        <v>43726</v>
      </c>
      <c r="O353" s="54"/>
      <c r="P353" s="13"/>
      <c r="Q353" s="13"/>
      <c r="R353" s="14" t="s">
        <v>710</v>
      </c>
      <c r="S353" s="13"/>
      <c r="T353" s="13"/>
      <c r="U353" s="13"/>
      <c r="V353" s="13"/>
      <c r="W353" s="13"/>
      <c r="X353" s="13"/>
      <c r="Y353" s="13"/>
      <c r="Z353" s="13"/>
    </row>
    <row r="354" spans="1:26">
      <c r="A354" s="345">
        <v>127</v>
      </c>
      <c r="B354" s="183">
        <v>43017</v>
      </c>
      <c r="C354" s="183"/>
      <c r="D354" s="184" t="s">
        <v>166</v>
      </c>
      <c r="E354" s="185" t="s">
        <v>580</v>
      </c>
      <c r="F354" s="186">
        <v>141.5</v>
      </c>
      <c r="G354" s="187"/>
      <c r="H354" s="187">
        <v>183.5</v>
      </c>
      <c r="I354" s="187">
        <v>210</v>
      </c>
      <c r="J354" s="208" t="s">
        <v>801</v>
      </c>
      <c r="K354" s="209">
        <f t="shared" si="218"/>
        <v>42</v>
      </c>
      <c r="L354" s="210">
        <f t="shared" si="219"/>
        <v>0.29681978798586572</v>
      </c>
      <c r="M354" s="186" t="s">
        <v>556</v>
      </c>
      <c r="N354" s="211">
        <v>43042</v>
      </c>
      <c r="O354" s="54"/>
      <c r="P354" s="13"/>
      <c r="Q354" s="13"/>
      <c r="R354" s="90" t="s">
        <v>710</v>
      </c>
      <c r="S354" s="13"/>
      <c r="T354" s="13"/>
      <c r="U354" s="13"/>
      <c r="V354" s="13"/>
      <c r="W354" s="13"/>
      <c r="X354" s="13"/>
      <c r="Y354" s="13"/>
      <c r="Z354" s="13"/>
    </row>
    <row r="355" spans="1:26">
      <c r="A355" s="344">
        <v>128</v>
      </c>
      <c r="B355" s="160">
        <v>43074</v>
      </c>
      <c r="C355" s="160"/>
      <c r="D355" s="161" t="s">
        <v>295</v>
      </c>
      <c r="E355" s="162" t="s">
        <v>580</v>
      </c>
      <c r="F355" s="163">
        <v>172</v>
      </c>
      <c r="G355" s="162"/>
      <c r="H355" s="162">
        <v>155.25</v>
      </c>
      <c r="I355" s="182">
        <v>230</v>
      </c>
      <c r="J355" s="359" t="s">
        <v>794</v>
      </c>
      <c r="K355" s="130">
        <f t="shared" ref="K355" si="220">H355-F355</f>
        <v>-16.75</v>
      </c>
      <c r="L355" s="131">
        <f t="shared" ref="L355" si="221">K355/F355</f>
        <v>-9.7383720930232565E-2</v>
      </c>
      <c r="M355" s="132" t="s">
        <v>620</v>
      </c>
      <c r="N355" s="133">
        <v>43787</v>
      </c>
      <c r="O355" s="54"/>
      <c r="P355" s="13"/>
      <c r="Q355" s="13"/>
      <c r="R355" s="14" t="s">
        <v>710</v>
      </c>
      <c r="S355" s="13"/>
      <c r="T355" s="13"/>
      <c r="U355" s="13"/>
      <c r="V355" s="13"/>
      <c r="W355" s="13"/>
      <c r="X355" s="13"/>
      <c r="Y355" s="13"/>
      <c r="Z355" s="13"/>
    </row>
    <row r="356" spans="1:26">
      <c r="A356" s="345">
        <v>129</v>
      </c>
      <c r="B356" s="183">
        <v>43398</v>
      </c>
      <c r="C356" s="183"/>
      <c r="D356" s="184" t="s">
        <v>103</v>
      </c>
      <c r="E356" s="185" t="s">
        <v>580</v>
      </c>
      <c r="F356" s="187">
        <v>698.5</v>
      </c>
      <c r="G356" s="187"/>
      <c r="H356" s="187">
        <v>850</v>
      </c>
      <c r="I356" s="187">
        <v>890</v>
      </c>
      <c r="J356" s="212" t="s">
        <v>807</v>
      </c>
      <c r="K356" s="209">
        <f t="shared" si="218"/>
        <v>151.5</v>
      </c>
      <c r="L356" s="210">
        <f t="shared" si="219"/>
        <v>0.21689334287759485</v>
      </c>
      <c r="M356" s="186" t="s">
        <v>556</v>
      </c>
      <c r="N356" s="211">
        <v>43453</v>
      </c>
      <c r="O356" s="54"/>
      <c r="P356" s="13"/>
      <c r="Q356" s="13"/>
      <c r="R356" s="14" t="s">
        <v>708</v>
      </c>
      <c r="S356" s="13"/>
      <c r="T356" s="13"/>
      <c r="U356" s="13"/>
      <c r="V356" s="13"/>
      <c r="W356" s="13"/>
      <c r="X356" s="13"/>
      <c r="Y356" s="13"/>
      <c r="Z356" s="13"/>
    </row>
    <row r="357" spans="1:26">
      <c r="A357" s="197">
        <v>130</v>
      </c>
      <c r="B357" s="155">
        <v>42877</v>
      </c>
      <c r="C357" s="155"/>
      <c r="D357" s="156" t="s">
        <v>369</v>
      </c>
      <c r="E357" s="157" t="s">
        <v>580</v>
      </c>
      <c r="F357" s="158">
        <v>127.6</v>
      </c>
      <c r="G357" s="159"/>
      <c r="H357" s="159">
        <v>138</v>
      </c>
      <c r="I357" s="159">
        <v>190</v>
      </c>
      <c r="J357" s="360" t="s">
        <v>798</v>
      </c>
      <c r="K357" s="179">
        <f t="shared" si="218"/>
        <v>10.400000000000006</v>
      </c>
      <c r="L357" s="180">
        <f t="shared" si="219"/>
        <v>8.1504702194357417E-2</v>
      </c>
      <c r="M357" s="158" t="s">
        <v>556</v>
      </c>
      <c r="N357" s="181">
        <v>43774</v>
      </c>
      <c r="O357" s="54"/>
      <c r="P357" s="13"/>
      <c r="Q357" s="13"/>
      <c r="R357" s="90" t="s">
        <v>710</v>
      </c>
      <c r="S357" s="13"/>
      <c r="T357" s="13"/>
      <c r="U357" s="13"/>
      <c r="V357" s="13"/>
      <c r="W357" s="13"/>
      <c r="X357" s="13"/>
      <c r="Y357" s="13"/>
      <c r="Z357" s="13"/>
    </row>
    <row r="358" spans="1:26">
      <c r="A358" s="197">
        <v>131</v>
      </c>
      <c r="B358" s="155">
        <v>43158</v>
      </c>
      <c r="C358" s="155"/>
      <c r="D358" s="156" t="s">
        <v>711</v>
      </c>
      <c r="E358" s="157" t="s">
        <v>580</v>
      </c>
      <c r="F358" s="158">
        <v>317</v>
      </c>
      <c r="G358" s="159"/>
      <c r="H358" s="159">
        <v>382.5</v>
      </c>
      <c r="I358" s="159">
        <v>398</v>
      </c>
      <c r="J358" s="360" t="s">
        <v>842</v>
      </c>
      <c r="K358" s="179">
        <f t="shared" ref="K358" si="222">H358-F358</f>
        <v>65.5</v>
      </c>
      <c r="L358" s="180">
        <f t="shared" ref="L358" si="223">K358/F358</f>
        <v>0.20662460567823343</v>
      </c>
      <c r="M358" s="158" t="s">
        <v>556</v>
      </c>
      <c r="N358" s="181">
        <v>44238</v>
      </c>
      <c r="O358" s="54"/>
      <c r="P358" s="13"/>
      <c r="Q358" s="13"/>
      <c r="R358" s="322" t="s">
        <v>710</v>
      </c>
      <c r="S358" s="13"/>
      <c r="T358" s="13"/>
      <c r="U358" s="13"/>
      <c r="V358" s="13"/>
      <c r="W358" s="13"/>
      <c r="X358" s="13"/>
      <c r="Y358" s="13"/>
      <c r="Z358" s="13"/>
    </row>
    <row r="359" spans="1:26">
      <c r="A359" s="344">
        <v>132</v>
      </c>
      <c r="B359" s="160">
        <v>43164</v>
      </c>
      <c r="C359" s="160"/>
      <c r="D359" s="161" t="s">
        <v>133</v>
      </c>
      <c r="E359" s="162" t="s">
        <v>580</v>
      </c>
      <c r="F359" s="163">
        <f>510-14.4</f>
        <v>495.6</v>
      </c>
      <c r="G359" s="162"/>
      <c r="H359" s="162">
        <v>350</v>
      </c>
      <c r="I359" s="182">
        <v>672</v>
      </c>
      <c r="J359" s="359" t="s">
        <v>803</v>
      </c>
      <c r="K359" s="130">
        <f t="shared" ref="K359" si="224">H359-F359</f>
        <v>-145.60000000000002</v>
      </c>
      <c r="L359" s="131">
        <f t="shared" ref="L359" si="225">K359/F359</f>
        <v>-0.29378531073446329</v>
      </c>
      <c r="M359" s="132" t="s">
        <v>620</v>
      </c>
      <c r="N359" s="133">
        <v>43887</v>
      </c>
      <c r="O359" s="54"/>
      <c r="P359" s="13"/>
      <c r="Q359" s="13"/>
      <c r="R359" s="14" t="s">
        <v>708</v>
      </c>
      <c r="S359" s="13"/>
      <c r="T359" s="13"/>
      <c r="U359" s="13"/>
      <c r="V359" s="13"/>
      <c r="W359" s="13"/>
      <c r="X359" s="13"/>
      <c r="Y359" s="13"/>
      <c r="Z359" s="13"/>
    </row>
    <row r="360" spans="1:26">
      <c r="A360" s="344">
        <v>133</v>
      </c>
      <c r="B360" s="160">
        <v>43237</v>
      </c>
      <c r="C360" s="160"/>
      <c r="D360" s="161" t="s">
        <v>459</v>
      </c>
      <c r="E360" s="162" t="s">
        <v>580</v>
      </c>
      <c r="F360" s="163">
        <v>230.3</v>
      </c>
      <c r="G360" s="162"/>
      <c r="H360" s="162">
        <v>102.5</v>
      </c>
      <c r="I360" s="182">
        <v>348</v>
      </c>
      <c r="J360" s="359" t="s">
        <v>805</v>
      </c>
      <c r="K360" s="130">
        <f t="shared" ref="K360:K361" si="226">H360-F360</f>
        <v>-127.80000000000001</v>
      </c>
      <c r="L360" s="131">
        <f t="shared" ref="L360:L361" si="227">K360/F360</f>
        <v>-0.55492835432045162</v>
      </c>
      <c r="M360" s="132" t="s">
        <v>620</v>
      </c>
      <c r="N360" s="133">
        <v>43896</v>
      </c>
      <c r="O360" s="54"/>
      <c r="P360" s="13"/>
      <c r="Q360" s="13"/>
      <c r="R360" s="324" t="s">
        <v>708</v>
      </c>
      <c r="S360" s="13"/>
      <c r="T360" s="13"/>
      <c r="U360" s="13"/>
      <c r="V360" s="13"/>
      <c r="W360" s="13"/>
      <c r="X360" s="13"/>
      <c r="Y360" s="13"/>
      <c r="Z360" s="13"/>
    </row>
    <row r="361" spans="1:26">
      <c r="A361" s="197">
        <v>134</v>
      </c>
      <c r="B361" s="155">
        <v>43258</v>
      </c>
      <c r="C361" s="155"/>
      <c r="D361" s="156" t="s">
        <v>426</v>
      </c>
      <c r="E361" s="157" t="s">
        <v>580</v>
      </c>
      <c r="F361" s="158">
        <f>342.5-5.1</f>
        <v>337.4</v>
      </c>
      <c r="G361" s="159"/>
      <c r="H361" s="159">
        <v>412.5</v>
      </c>
      <c r="I361" s="159">
        <v>439</v>
      </c>
      <c r="J361" s="360" t="s">
        <v>839</v>
      </c>
      <c r="K361" s="179">
        <f t="shared" si="226"/>
        <v>75.100000000000023</v>
      </c>
      <c r="L361" s="180">
        <f t="shared" si="227"/>
        <v>0.22258446947243635</v>
      </c>
      <c r="M361" s="158" t="s">
        <v>556</v>
      </c>
      <c r="N361" s="181">
        <v>44230</v>
      </c>
      <c r="O361" s="54"/>
      <c r="P361" s="13"/>
      <c r="Q361" s="13"/>
      <c r="R361" s="90" t="s">
        <v>710</v>
      </c>
      <c r="S361" s="13"/>
      <c r="T361" s="13"/>
      <c r="U361" s="13"/>
      <c r="V361" s="13"/>
      <c r="W361" s="13"/>
      <c r="X361" s="13"/>
      <c r="Y361" s="13"/>
      <c r="Z361" s="13"/>
    </row>
    <row r="362" spans="1:26">
      <c r="A362" s="205">
        <v>135</v>
      </c>
      <c r="B362" s="190">
        <v>43285</v>
      </c>
      <c r="C362" s="190"/>
      <c r="D362" s="193" t="s">
        <v>48</v>
      </c>
      <c r="E362" s="191" t="s">
        <v>580</v>
      </c>
      <c r="F362" s="189">
        <f>127.5-5.53</f>
        <v>121.97</v>
      </c>
      <c r="G362" s="191"/>
      <c r="H362" s="191"/>
      <c r="I362" s="213">
        <v>170</v>
      </c>
      <c r="J362" s="225" t="s">
        <v>558</v>
      </c>
      <c r="K362" s="215"/>
      <c r="L362" s="216"/>
      <c r="M362" s="214" t="s">
        <v>558</v>
      </c>
      <c r="N362" s="217"/>
      <c r="O362" s="54"/>
      <c r="P362" s="13"/>
      <c r="Q362" s="13"/>
      <c r="R362" s="14" t="s">
        <v>708</v>
      </c>
      <c r="S362" s="13"/>
      <c r="T362" s="13"/>
      <c r="U362" s="13"/>
      <c r="V362" s="13"/>
      <c r="W362" s="13"/>
      <c r="X362" s="13"/>
      <c r="Y362" s="13"/>
      <c r="Z362" s="13"/>
    </row>
    <row r="363" spans="1:26">
      <c r="A363" s="344">
        <v>136</v>
      </c>
      <c r="B363" s="160">
        <v>43294</v>
      </c>
      <c r="C363" s="160"/>
      <c r="D363" s="161" t="s">
        <v>239</v>
      </c>
      <c r="E363" s="162" t="s">
        <v>580</v>
      </c>
      <c r="F363" s="163">
        <v>46.5</v>
      </c>
      <c r="G363" s="162"/>
      <c r="H363" s="162">
        <v>17</v>
      </c>
      <c r="I363" s="182">
        <v>59</v>
      </c>
      <c r="J363" s="359" t="s">
        <v>802</v>
      </c>
      <c r="K363" s="130">
        <f t="shared" ref="K363" si="228">H363-F363</f>
        <v>-29.5</v>
      </c>
      <c r="L363" s="131">
        <f t="shared" ref="L363" si="229">K363/F363</f>
        <v>-0.63440860215053763</v>
      </c>
      <c r="M363" s="132" t="s">
        <v>620</v>
      </c>
      <c r="N363" s="133">
        <v>43887</v>
      </c>
      <c r="O363" s="54"/>
      <c r="P363" s="13"/>
      <c r="Q363" s="13"/>
      <c r="R363" s="14" t="s">
        <v>708</v>
      </c>
      <c r="S363" s="13"/>
      <c r="T363" s="13"/>
      <c r="U363" s="13"/>
      <c r="V363" s="13"/>
      <c r="W363" s="13"/>
      <c r="X363" s="13"/>
      <c r="Y363" s="13"/>
      <c r="Z363" s="13"/>
    </row>
    <row r="364" spans="1:26">
      <c r="A364" s="346">
        <v>137</v>
      </c>
      <c r="B364" s="188">
        <v>43396</v>
      </c>
      <c r="C364" s="188"/>
      <c r="D364" s="193" t="s">
        <v>404</v>
      </c>
      <c r="E364" s="191" t="s">
        <v>580</v>
      </c>
      <c r="F364" s="192">
        <v>156.5</v>
      </c>
      <c r="G364" s="191"/>
      <c r="H364" s="191"/>
      <c r="I364" s="213">
        <v>191</v>
      </c>
      <c r="J364" s="225" t="s">
        <v>558</v>
      </c>
      <c r="K364" s="215"/>
      <c r="L364" s="216"/>
      <c r="M364" s="214" t="s">
        <v>558</v>
      </c>
      <c r="N364" s="217"/>
      <c r="O364" s="54"/>
      <c r="P364" s="13"/>
      <c r="Q364" s="13"/>
      <c r="R364" s="14" t="s">
        <v>708</v>
      </c>
      <c r="S364" s="13"/>
      <c r="T364" s="13"/>
      <c r="U364" s="13"/>
      <c r="V364" s="13"/>
      <c r="W364" s="13"/>
      <c r="X364" s="13"/>
      <c r="Y364" s="13"/>
      <c r="Z364" s="13"/>
    </row>
    <row r="365" spans="1:26">
      <c r="A365" s="346">
        <v>138</v>
      </c>
      <c r="B365" s="188">
        <v>43439</v>
      </c>
      <c r="C365" s="188"/>
      <c r="D365" s="193" t="s">
        <v>321</v>
      </c>
      <c r="E365" s="191" t="s">
        <v>580</v>
      </c>
      <c r="F365" s="192">
        <v>259.5</v>
      </c>
      <c r="G365" s="191"/>
      <c r="H365" s="191"/>
      <c r="I365" s="213">
        <v>321</v>
      </c>
      <c r="J365" s="225" t="s">
        <v>558</v>
      </c>
      <c r="K365" s="215"/>
      <c r="L365" s="216"/>
      <c r="M365" s="214" t="s">
        <v>558</v>
      </c>
      <c r="N365" s="217"/>
      <c r="O365" s="13"/>
      <c r="P365" s="13"/>
      <c r="Q365" s="13"/>
      <c r="R365" s="14" t="s">
        <v>708</v>
      </c>
      <c r="S365" s="13"/>
      <c r="T365" s="13"/>
      <c r="U365" s="13"/>
      <c r="V365" s="13"/>
      <c r="W365" s="13"/>
      <c r="X365" s="13"/>
      <c r="Y365" s="13"/>
      <c r="Z365" s="13"/>
    </row>
    <row r="366" spans="1:26">
      <c r="A366" s="344">
        <v>139</v>
      </c>
      <c r="B366" s="160">
        <v>43439</v>
      </c>
      <c r="C366" s="160"/>
      <c r="D366" s="161" t="s">
        <v>732</v>
      </c>
      <c r="E366" s="162" t="s">
        <v>580</v>
      </c>
      <c r="F366" s="162">
        <v>715</v>
      </c>
      <c r="G366" s="162"/>
      <c r="H366" s="162">
        <v>445</v>
      </c>
      <c r="I366" s="182">
        <v>840</v>
      </c>
      <c r="J366" s="134" t="s">
        <v>782</v>
      </c>
      <c r="K366" s="130">
        <f t="shared" ref="K366:K369" si="230">H366-F366</f>
        <v>-270</v>
      </c>
      <c r="L366" s="131">
        <f t="shared" ref="L366:L369" si="231">K366/F366</f>
        <v>-0.3776223776223776</v>
      </c>
      <c r="M366" s="132" t="s">
        <v>620</v>
      </c>
      <c r="N366" s="133">
        <v>43800</v>
      </c>
      <c r="O366" s="54"/>
      <c r="P366" s="13"/>
      <c r="Q366" s="13"/>
      <c r="R366" s="14" t="s">
        <v>708</v>
      </c>
      <c r="S366" s="13"/>
      <c r="T366" s="13"/>
      <c r="U366" s="13"/>
      <c r="V366" s="13"/>
      <c r="W366" s="13"/>
      <c r="X366" s="13"/>
      <c r="Y366" s="13"/>
      <c r="Z366" s="13"/>
    </row>
    <row r="367" spans="1:26">
      <c r="A367" s="197">
        <v>140</v>
      </c>
      <c r="B367" s="198">
        <v>43469</v>
      </c>
      <c r="C367" s="198"/>
      <c r="D367" s="151" t="s">
        <v>143</v>
      </c>
      <c r="E367" s="199" t="s">
        <v>580</v>
      </c>
      <c r="F367" s="199">
        <v>875</v>
      </c>
      <c r="G367" s="199"/>
      <c r="H367" s="199">
        <v>1165</v>
      </c>
      <c r="I367" s="219">
        <v>1185</v>
      </c>
      <c r="J367" s="137" t="s">
        <v>808</v>
      </c>
      <c r="K367" s="124">
        <f t="shared" si="230"/>
        <v>290</v>
      </c>
      <c r="L367" s="125">
        <f t="shared" si="231"/>
        <v>0.33142857142857141</v>
      </c>
      <c r="M367" s="126" t="s">
        <v>556</v>
      </c>
      <c r="N367" s="338">
        <v>43847</v>
      </c>
      <c r="O367" s="54"/>
      <c r="P367" s="13"/>
      <c r="Q367" s="13"/>
      <c r="R367" s="324" t="s">
        <v>708</v>
      </c>
      <c r="S367" s="13"/>
      <c r="T367" s="13"/>
      <c r="U367" s="13"/>
      <c r="V367" s="13"/>
      <c r="W367" s="13"/>
      <c r="X367" s="13"/>
      <c r="Y367" s="13"/>
      <c r="Z367" s="13"/>
    </row>
    <row r="368" spans="1:26">
      <c r="A368" s="197">
        <v>141</v>
      </c>
      <c r="B368" s="198">
        <v>43559</v>
      </c>
      <c r="C368" s="198"/>
      <c r="D368" s="376" t="s">
        <v>336</v>
      </c>
      <c r="E368" s="199" t="s">
        <v>580</v>
      </c>
      <c r="F368" s="199">
        <f>387-14.63</f>
        <v>372.37</v>
      </c>
      <c r="G368" s="199"/>
      <c r="H368" s="199">
        <v>490</v>
      </c>
      <c r="I368" s="219">
        <v>490</v>
      </c>
      <c r="J368" s="137" t="s">
        <v>639</v>
      </c>
      <c r="K368" s="124">
        <f t="shared" si="230"/>
        <v>117.63</v>
      </c>
      <c r="L368" s="125">
        <f t="shared" si="231"/>
        <v>0.31589548030185027</v>
      </c>
      <c r="M368" s="126" t="s">
        <v>556</v>
      </c>
      <c r="N368" s="338">
        <v>43850</v>
      </c>
      <c r="O368" s="54"/>
      <c r="P368" s="13"/>
      <c r="Q368" s="13"/>
      <c r="R368" s="324" t="s">
        <v>708</v>
      </c>
      <c r="S368" s="13"/>
      <c r="T368" s="13"/>
      <c r="U368" s="13"/>
      <c r="V368" s="13"/>
      <c r="W368" s="13"/>
      <c r="X368" s="13"/>
      <c r="Y368" s="13"/>
      <c r="Z368" s="13"/>
    </row>
    <row r="369" spans="1:26">
      <c r="A369" s="344">
        <v>142</v>
      </c>
      <c r="B369" s="160">
        <v>43578</v>
      </c>
      <c r="C369" s="160"/>
      <c r="D369" s="161" t="s">
        <v>733</v>
      </c>
      <c r="E369" s="162" t="s">
        <v>557</v>
      </c>
      <c r="F369" s="162">
        <v>220</v>
      </c>
      <c r="G369" s="162"/>
      <c r="H369" s="162">
        <v>127.5</v>
      </c>
      <c r="I369" s="182">
        <v>284</v>
      </c>
      <c r="J369" s="359" t="s">
        <v>806</v>
      </c>
      <c r="K369" s="130">
        <f t="shared" si="230"/>
        <v>-92.5</v>
      </c>
      <c r="L369" s="131">
        <f t="shared" si="231"/>
        <v>-0.42045454545454547</v>
      </c>
      <c r="M369" s="132" t="s">
        <v>620</v>
      </c>
      <c r="N369" s="133">
        <v>43896</v>
      </c>
      <c r="O369" s="54"/>
      <c r="P369" s="13"/>
      <c r="Q369" s="13"/>
      <c r="R369" s="14" t="s">
        <v>708</v>
      </c>
      <c r="S369" s="13"/>
      <c r="T369" s="13"/>
      <c r="U369" s="13"/>
      <c r="V369" s="13"/>
      <c r="W369" s="13"/>
      <c r="X369" s="13"/>
      <c r="Y369" s="13"/>
      <c r="Z369" s="13"/>
    </row>
    <row r="370" spans="1:26">
      <c r="A370" s="197">
        <v>143</v>
      </c>
      <c r="B370" s="198">
        <v>43622</v>
      </c>
      <c r="C370" s="198"/>
      <c r="D370" s="376" t="s">
        <v>466</v>
      </c>
      <c r="E370" s="199" t="s">
        <v>557</v>
      </c>
      <c r="F370" s="199">
        <v>332.8</v>
      </c>
      <c r="G370" s="199"/>
      <c r="H370" s="199">
        <v>405</v>
      </c>
      <c r="I370" s="219">
        <v>419</v>
      </c>
      <c r="J370" s="137" t="s">
        <v>809</v>
      </c>
      <c r="K370" s="124">
        <f t="shared" ref="K370" si="232">H370-F370</f>
        <v>72.199999999999989</v>
      </c>
      <c r="L370" s="125">
        <f t="shared" ref="L370" si="233">K370/F370</f>
        <v>0.21694711538461534</v>
      </c>
      <c r="M370" s="126" t="s">
        <v>556</v>
      </c>
      <c r="N370" s="338">
        <v>43860</v>
      </c>
      <c r="O370" s="54"/>
      <c r="P370" s="13"/>
      <c r="Q370" s="13"/>
      <c r="R370" s="14" t="s">
        <v>710</v>
      </c>
      <c r="S370" s="13"/>
      <c r="T370" s="13"/>
      <c r="U370" s="13"/>
      <c r="V370" s="13"/>
      <c r="W370" s="13"/>
      <c r="X370" s="13"/>
      <c r="Y370" s="13"/>
      <c r="Z370" s="13"/>
    </row>
    <row r="371" spans="1:26">
      <c r="A371" s="140">
        <v>144</v>
      </c>
      <c r="B371" s="139">
        <v>43641</v>
      </c>
      <c r="C371" s="139"/>
      <c r="D371" s="140" t="s">
        <v>137</v>
      </c>
      <c r="E371" s="141" t="s">
        <v>580</v>
      </c>
      <c r="F371" s="142">
        <v>386</v>
      </c>
      <c r="G371" s="143"/>
      <c r="H371" s="143">
        <v>395</v>
      </c>
      <c r="I371" s="143">
        <v>452</v>
      </c>
      <c r="J371" s="166" t="s">
        <v>799</v>
      </c>
      <c r="K371" s="167">
        <f t="shared" ref="K371" si="234">H371-F371</f>
        <v>9</v>
      </c>
      <c r="L371" s="168">
        <f t="shared" ref="L371" si="235">K371/F371</f>
        <v>2.3316062176165803E-2</v>
      </c>
      <c r="M371" s="169" t="s">
        <v>665</v>
      </c>
      <c r="N371" s="170">
        <v>43868</v>
      </c>
      <c r="O371" s="13"/>
      <c r="P371" s="13"/>
      <c r="Q371" s="13"/>
      <c r="R371" s="14" t="s">
        <v>710</v>
      </c>
      <c r="S371" s="13"/>
      <c r="T371" s="13"/>
      <c r="U371" s="13"/>
      <c r="V371" s="13"/>
      <c r="W371" s="13"/>
      <c r="X371" s="13"/>
      <c r="Y371" s="13"/>
      <c r="Z371" s="13"/>
    </row>
    <row r="372" spans="1:26">
      <c r="A372" s="347">
        <v>145</v>
      </c>
      <c r="B372" s="188">
        <v>43707</v>
      </c>
      <c r="C372" s="188"/>
      <c r="D372" s="193" t="s">
        <v>255</v>
      </c>
      <c r="E372" s="191" t="s">
        <v>580</v>
      </c>
      <c r="F372" s="191" t="s">
        <v>712</v>
      </c>
      <c r="G372" s="191"/>
      <c r="H372" s="191"/>
      <c r="I372" s="213">
        <v>190</v>
      </c>
      <c r="J372" s="225" t="s">
        <v>558</v>
      </c>
      <c r="K372" s="215"/>
      <c r="L372" s="216"/>
      <c r="M372" s="335" t="s">
        <v>558</v>
      </c>
      <c r="N372" s="217"/>
      <c r="O372" s="13"/>
      <c r="P372" s="13"/>
      <c r="Q372" s="13"/>
      <c r="R372" s="324" t="s">
        <v>708</v>
      </c>
      <c r="S372" s="13"/>
      <c r="T372" s="13"/>
      <c r="U372" s="13"/>
      <c r="V372" s="13"/>
      <c r="W372" s="13"/>
      <c r="X372" s="13"/>
      <c r="Y372" s="13"/>
      <c r="Z372" s="13"/>
    </row>
    <row r="373" spans="1:26">
      <c r="A373" s="197">
        <v>146</v>
      </c>
      <c r="B373" s="198">
        <v>43731</v>
      </c>
      <c r="C373" s="198"/>
      <c r="D373" s="151" t="s">
        <v>418</v>
      </c>
      <c r="E373" s="199" t="s">
        <v>580</v>
      </c>
      <c r="F373" s="199">
        <v>235</v>
      </c>
      <c r="G373" s="199"/>
      <c r="H373" s="199">
        <v>295</v>
      </c>
      <c r="I373" s="219">
        <v>296</v>
      </c>
      <c r="J373" s="137" t="s">
        <v>787</v>
      </c>
      <c r="K373" s="124">
        <f t="shared" ref="K373" si="236">H373-F373</f>
        <v>60</v>
      </c>
      <c r="L373" s="125">
        <f t="shared" ref="L373" si="237">K373/F373</f>
        <v>0.25531914893617019</v>
      </c>
      <c r="M373" s="126" t="s">
        <v>556</v>
      </c>
      <c r="N373" s="338">
        <v>43844</v>
      </c>
      <c r="O373" s="54"/>
      <c r="P373" s="13"/>
      <c r="Q373" s="13"/>
      <c r="R373" s="14" t="s">
        <v>710</v>
      </c>
      <c r="S373" s="13"/>
      <c r="T373" s="13"/>
      <c r="U373" s="13"/>
      <c r="V373" s="13"/>
      <c r="W373" s="13"/>
      <c r="X373" s="13"/>
      <c r="Y373" s="13"/>
      <c r="Z373" s="13"/>
    </row>
    <row r="374" spans="1:26">
      <c r="A374" s="197">
        <v>147</v>
      </c>
      <c r="B374" s="198">
        <v>43752</v>
      </c>
      <c r="C374" s="198"/>
      <c r="D374" s="151" t="s">
        <v>778</v>
      </c>
      <c r="E374" s="199" t="s">
        <v>580</v>
      </c>
      <c r="F374" s="199">
        <v>277.5</v>
      </c>
      <c r="G374" s="199"/>
      <c r="H374" s="199">
        <v>333</v>
      </c>
      <c r="I374" s="219">
        <v>333</v>
      </c>
      <c r="J374" s="137" t="s">
        <v>788</v>
      </c>
      <c r="K374" s="124">
        <f t="shared" ref="K374" si="238">H374-F374</f>
        <v>55.5</v>
      </c>
      <c r="L374" s="125">
        <f t="shared" ref="L374" si="239">K374/F374</f>
        <v>0.2</v>
      </c>
      <c r="M374" s="126" t="s">
        <v>556</v>
      </c>
      <c r="N374" s="338">
        <v>43846</v>
      </c>
      <c r="O374" s="54"/>
      <c r="P374" s="13"/>
      <c r="Q374" s="13"/>
      <c r="R374" s="324" t="s">
        <v>708</v>
      </c>
      <c r="S374" s="13"/>
      <c r="T374" s="13"/>
      <c r="U374" s="13"/>
      <c r="V374" s="13"/>
      <c r="W374" s="13"/>
      <c r="X374" s="13"/>
      <c r="Y374" s="13"/>
      <c r="Z374" s="13"/>
    </row>
    <row r="375" spans="1:26">
      <c r="A375" s="197">
        <v>148</v>
      </c>
      <c r="B375" s="198">
        <v>43752</v>
      </c>
      <c r="C375" s="198"/>
      <c r="D375" s="151" t="s">
        <v>777</v>
      </c>
      <c r="E375" s="199" t="s">
        <v>580</v>
      </c>
      <c r="F375" s="199">
        <v>930</v>
      </c>
      <c r="G375" s="199"/>
      <c r="H375" s="199">
        <v>1165</v>
      </c>
      <c r="I375" s="219">
        <v>1200</v>
      </c>
      <c r="J375" s="137" t="s">
        <v>789</v>
      </c>
      <c r="K375" s="124">
        <f t="shared" ref="K375" si="240">H375-F375</f>
        <v>235</v>
      </c>
      <c r="L375" s="125">
        <f t="shared" ref="L375" si="241">K375/F375</f>
        <v>0.25268817204301075</v>
      </c>
      <c r="M375" s="126" t="s">
        <v>556</v>
      </c>
      <c r="N375" s="338">
        <v>43847</v>
      </c>
      <c r="O375" s="54"/>
      <c r="P375" s="13"/>
      <c r="Q375" s="13"/>
      <c r="R375" s="324" t="s">
        <v>710</v>
      </c>
      <c r="S375" s="13"/>
      <c r="T375" s="13"/>
      <c r="U375" s="13"/>
      <c r="V375" s="13"/>
      <c r="W375" s="13"/>
      <c r="X375" s="13"/>
      <c r="Y375" s="13"/>
      <c r="Z375" s="13"/>
    </row>
    <row r="376" spans="1:26">
      <c r="A376" s="346">
        <v>149</v>
      </c>
      <c r="B376" s="327">
        <v>43753</v>
      </c>
      <c r="C376" s="202"/>
      <c r="D376" s="348" t="s">
        <v>776</v>
      </c>
      <c r="E376" s="329" t="s">
        <v>580</v>
      </c>
      <c r="F376" s="331">
        <v>111</v>
      </c>
      <c r="G376" s="329"/>
      <c r="H376" s="329"/>
      <c r="I376" s="333">
        <v>141</v>
      </c>
      <c r="J376" s="225" t="s">
        <v>558</v>
      </c>
      <c r="K376" s="225"/>
      <c r="L376" s="119"/>
      <c r="M376" s="337" t="s">
        <v>558</v>
      </c>
      <c r="N376" s="227"/>
      <c r="O376" s="13"/>
      <c r="P376" s="13"/>
      <c r="Q376" s="13"/>
      <c r="R376" s="324" t="s">
        <v>710</v>
      </c>
      <c r="S376" s="13"/>
      <c r="T376" s="13"/>
      <c r="U376" s="13"/>
      <c r="V376" s="13"/>
      <c r="W376" s="13"/>
      <c r="X376" s="13"/>
      <c r="Y376" s="13"/>
      <c r="Z376" s="13"/>
    </row>
    <row r="377" spans="1:26">
      <c r="A377" s="197">
        <v>150</v>
      </c>
      <c r="B377" s="198">
        <v>43753</v>
      </c>
      <c r="C377" s="198"/>
      <c r="D377" s="151" t="s">
        <v>775</v>
      </c>
      <c r="E377" s="199" t="s">
        <v>580</v>
      </c>
      <c r="F377" s="200">
        <v>296</v>
      </c>
      <c r="G377" s="199"/>
      <c r="H377" s="199">
        <v>370</v>
      </c>
      <c r="I377" s="219">
        <v>370</v>
      </c>
      <c r="J377" s="137" t="s">
        <v>639</v>
      </c>
      <c r="K377" s="124">
        <f t="shared" ref="K377:K378" si="242">H377-F377</f>
        <v>74</v>
      </c>
      <c r="L377" s="125">
        <f t="shared" ref="L377:L378" si="243">K377/F377</f>
        <v>0.25</v>
      </c>
      <c r="M377" s="126" t="s">
        <v>556</v>
      </c>
      <c r="N377" s="338">
        <v>43853</v>
      </c>
      <c r="O377" s="54"/>
      <c r="P377" s="13"/>
      <c r="Q377" s="13"/>
      <c r="R377" s="324" t="s">
        <v>710</v>
      </c>
      <c r="S377" s="13"/>
      <c r="T377" s="13"/>
      <c r="U377" s="13"/>
      <c r="V377" s="13"/>
      <c r="W377" s="13"/>
      <c r="X377" s="13"/>
      <c r="Y377" s="13"/>
      <c r="Z377" s="13"/>
    </row>
    <row r="378" spans="1:26">
      <c r="A378" s="197">
        <v>151</v>
      </c>
      <c r="B378" s="198">
        <v>43754</v>
      </c>
      <c r="C378" s="198"/>
      <c r="D378" s="151" t="s">
        <v>774</v>
      </c>
      <c r="E378" s="199" t="s">
        <v>580</v>
      </c>
      <c r="F378" s="200">
        <v>300</v>
      </c>
      <c r="G378" s="199"/>
      <c r="H378" s="199">
        <v>382.5</v>
      </c>
      <c r="I378" s="219">
        <v>344</v>
      </c>
      <c r="J378" s="465" t="s">
        <v>843</v>
      </c>
      <c r="K378" s="124">
        <f t="shared" si="242"/>
        <v>82.5</v>
      </c>
      <c r="L378" s="125">
        <f t="shared" si="243"/>
        <v>0.27500000000000002</v>
      </c>
      <c r="M378" s="126" t="s">
        <v>556</v>
      </c>
      <c r="N378" s="338">
        <v>44238</v>
      </c>
      <c r="O378" s="13"/>
      <c r="P378" s="13"/>
      <c r="Q378" s="13"/>
      <c r="R378" s="324" t="s">
        <v>710</v>
      </c>
      <c r="S378" s="13"/>
      <c r="T378" s="13"/>
      <c r="U378" s="13"/>
      <c r="V378" s="13"/>
      <c r="W378" s="13"/>
      <c r="X378" s="13"/>
      <c r="Y378" s="13"/>
      <c r="Z378" s="13"/>
    </row>
    <row r="379" spans="1:26">
      <c r="A379" s="326">
        <v>152</v>
      </c>
      <c r="B379" s="202">
        <v>43832</v>
      </c>
      <c r="C379" s="202"/>
      <c r="D379" s="206" t="s">
        <v>758</v>
      </c>
      <c r="E379" s="203" t="s">
        <v>580</v>
      </c>
      <c r="F379" s="204" t="s">
        <v>786</v>
      </c>
      <c r="G379" s="203"/>
      <c r="H379" s="203"/>
      <c r="I379" s="224">
        <v>590</v>
      </c>
      <c r="J379" s="225" t="s">
        <v>558</v>
      </c>
      <c r="K379" s="225"/>
      <c r="L379" s="119"/>
      <c r="M379" s="323" t="s">
        <v>558</v>
      </c>
      <c r="N379" s="227"/>
      <c r="O379" s="13"/>
      <c r="P379" s="13"/>
      <c r="Q379" s="13"/>
      <c r="R379" s="324" t="s">
        <v>710</v>
      </c>
      <c r="S379" s="13"/>
      <c r="T379" s="13"/>
      <c r="U379" s="13"/>
      <c r="V379" s="13"/>
      <c r="W379" s="13"/>
      <c r="X379" s="13"/>
      <c r="Y379" s="13"/>
      <c r="Z379" s="13"/>
    </row>
    <row r="380" spans="1:26">
      <c r="A380" s="197">
        <v>153</v>
      </c>
      <c r="B380" s="198">
        <v>43966</v>
      </c>
      <c r="C380" s="198"/>
      <c r="D380" s="151" t="s">
        <v>64</v>
      </c>
      <c r="E380" s="199" t="s">
        <v>580</v>
      </c>
      <c r="F380" s="200">
        <v>67.5</v>
      </c>
      <c r="G380" s="199"/>
      <c r="H380" s="199">
        <v>86</v>
      </c>
      <c r="I380" s="219">
        <v>86</v>
      </c>
      <c r="J380" s="137" t="s">
        <v>818</v>
      </c>
      <c r="K380" s="124">
        <f t="shared" ref="K380" si="244">H380-F380</f>
        <v>18.5</v>
      </c>
      <c r="L380" s="125">
        <f t="shared" ref="L380" si="245">K380/F380</f>
        <v>0.27407407407407408</v>
      </c>
      <c r="M380" s="126" t="s">
        <v>556</v>
      </c>
      <c r="N380" s="338">
        <v>44008</v>
      </c>
      <c r="O380" s="54"/>
      <c r="P380" s="13"/>
      <c r="Q380" s="13"/>
      <c r="R380" s="324" t="s">
        <v>710</v>
      </c>
      <c r="S380" s="13"/>
      <c r="T380" s="13"/>
      <c r="U380" s="13"/>
      <c r="V380" s="13"/>
      <c r="W380" s="13"/>
      <c r="X380" s="13"/>
      <c r="Y380" s="13"/>
      <c r="Z380" s="13"/>
    </row>
    <row r="381" spans="1:26">
      <c r="A381" s="201">
        <v>154</v>
      </c>
      <c r="B381" s="202">
        <v>44035</v>
      </c>
      <c r="C381" s="202"/>
      <c r="D381" s="206" t="s">
        <v>465</v>
      </c>
      <c r="E381" s="203" t="s">
        <v>580</v>
      </c>
      <c r="F381" s="204" t="s">
        <v>821</v>
      </c>
      <c r="G381" s="203"/>
      <c r="H381" s="203"/>
      <c r="I381" s="224">
        <v>296</v>
      </c>
      <c r="J381" s="225" t="s">
        <v>558</v>
      </c>
      <c r="K381" s="225"/>
      <c r="L381" s="119"/>
      <c r="M381" s="226"/>
      <c r="N381" s="227"/>
      <c r="O381" s="13"/>
      <c r="P381" s="13"/>
      <c r="Q381" s="13"/>
      <c r="R381" s="324" t="s">
        <v>710</v>
      </c>
      <c r="S381" s="13"/>
      <c r="T381" s="13"/>
      <c r="U381" s="13"/>
      <c r="V381" s="13"/>
      <c r="W381" s="13"/>
      <c r="X381" s="13"/>
      <c r="Y381" s="13"/>
      <c r="Z381" s="13"/>
    </row>
    <row r="382" spans="1:26">
      <c r="A382" s="197">
        <v>155</v>
      </c>
      <c r="B382" s="198">
        <v>44092</v>
      </c>
      <c r="C382" s="198"/>
      <c r="D382" s="151" t="s">
        <v>398</v>
      </c>
      <c r="E382" s="199" t="s">
        <v>580</v>
      </c>
      <c r="F382" s="199">
        <v>206</v>
      </c>
      <c r="G382" s="199"/>
      <c r="H382" s="199">
        <v>248</v>
      </c>
      <c r="I382" s="219">
        <v>248</v>
      </c>
      <c r="J382" s="137" t="s">
        <v>639</v>
      </c>
      <c r="K382" s="124">
        <f t="shared" ref="K382:K383" si="246">H382-F382</f>
        <v>42</v>
      </c>
      <c r="L382" s="125">
        <f t="shared" ref="L382:L383" si="247">K382/F382</f>
        <v>0.20388349514563106</v>
      </c>
      <c r="M382" s="126" t="s">
        <v>556</v>
      </c>
      <c r="N382" s="338">
        <v>44214</v>
      </c>
      <c r="O382" s="54"/>
      <c r="P382" s="13"/>
      <c r="Q382" s="13"/>
      <c r="R382" s="324" t="s">
        <v>710</v>
      </c>
      <c r="S382" s="13"/>
      <c r="T382" s="13"/>
      <c r="U382" s="13"/>
      <c r="V382" s="13"/>
      <c r="W382" s="13"/>
      <c r="X382" s="13"/>
      <c r="Y382" s="13"/>
      <c r="Z382" s="13"/>
    </row>
    <row r="383" spans="1:26">
      <c r="A383" s="197">
        <v>156</v>
      </c>
      <c r="B383" s="198">
        <v>44140</v>
      </c>
      <c r="C383" s="198"/>
      <c r="D383" s="151" t="s">
        <v>398</v>
      </c>
      <c r="E383" s="199" t="s">
        <v>580</v>
      </c>
      <c r="F383" s="199">
        <v>182.5</v>
      </c>
      <c r="G383" s="199"/>
      <c r="H383" s="199">
        <v>248</v>
      </c>
      <c r="I383" s="219">
        <v>248</v>
      </c>
      <c r="J383" s="137" t="s">
        <v>639</v>
      </c>
      <c r="K383" s="124">
        <f t="shared" si="246"/>
        <v>65.5</v>
      </c>
      <c r="L383" s="125">
        <f t="shared" si="247"/>
        <v>0.35890410958904112</v>
      </c>
      <c r="M383" s="126" t="s">
        <v>556</v>
      </c>
      <c r="N383" s="338">
        <v>44214</v>
      </c>
      <c r="O383" s="54"/>
      <c r="P383" s="13"/>
      <c r="Q383" s="13"/>
      <c r="R383" s="324" t="s">
        <v>710</v>
      </c>
      <c r="S383" s="13"/>
      <c r="T383" s="13"/>
      <c r="U383" s="13"/>
      <c r="V383" s="13"/>
      <c r="W383" s="13"/>
      <c r="X383" s="13"/>
      <c r="Y383" s="13"/>
      <c r="Z383" s="13"/>
    </row>
    <row r="384" spans="1:26">
      <c r="A384" s="201">
        <v>157</v>
      </c>
      <c r="B384" s="202">
        <v>44140</v>
      </c>
      <c r="C384" s="202"/>
      <c r="D384" s="206" t="s">
        <v>321</v>
      </c>
      <c r="E384" s="203" t="s">
        <v>580</v>
      </c>
      <c r="F384" s="204" t="s">
        <v>825</v>
      </c>
      <c r="G384" s="203"/>
      <c r="H384" s="203"/>
      <c r="I384" s="224">
        <v>320</v>
      </c>
      <c r="J384" s="225" t="s">
        <v>558</v>
      </c>
      <c r="K384" s="225"/>
      <c r="L384" s="119"/>
      <c r="M384" s="226"/>
      <c r="N384" s="227"/>
      <c r="O384" s="13"/>
      <c r="P384" s="13"/>
      <c r="Q384" s="13"/>
      <c r="R384" s="324" t="s">
        <v>710</v>
      </c>
      <c r="S384" s="13"/>
      <c r="T384" s="13"/>
      <c r="U384" s="13"/>
      <c r="V384" s="13"/>
      <c r="W384" s="13"/>
      <c r="X384" s="13"/>
      <c r="Y384" s="13"/>
      <c r="Z384" s="13"/>
    </row>
    <row r="385" spans="1:26">
      <c r="A385" s="197">
        <v>158</v>
      </c>
      <c r="B385" s="198">
        <v>44140</v>
      </c>
      <c r="C385" s="198"/>
      <c r="D385" s="151" t="s">
        <v>461</v>
      </c>
      <c r="E385" s="199" t="s">
        <v>580</v>
      </c>
      <c r="F385" s="200">
        <v>925</v>
      </c>
      <c r="G385" s="199"/>
      <c r="H385" s="199">
        <v>1095</v>
      </c>
      <c r="I385" s="219">
        <v>1093</v>
      </c>
      <c r="J385" s="465" t="s">
        <v>829</v>
      </c>
      <c r="K385" s="124">
        <f t="shared" ref="K385" si="248">H385-F385</f>
        <v>170</v>
      </c>
      <c r="L385" s="125">
        <f t="shared" ref="L385" si="249">K385/F385</f>
        <v>0.18378378378378379</v>
      </c>
      <c r="M385" s="126" t="s">
        <v>556</v>
      </c>
      <c r="N385" s="338">
        <v>44201</v>
      </c>
      <c r="O385" s="13"/>
      <c r="P385" s="13"/>
      <c r="Q385" s="13"/>
      <c r="R385" s="324" t="s">
        <v>710</v>
      </c>
      <c r="S385" s="13"/>
      <c r="T385" s="13"/>
      <c r="U385" s="13"/>
      <c r="V385" s="13"/>
      <c r="W385" s="13"/>
      <c r="X385" s="13"/>
      <c r="Y385" s="13"/>
      <c r="Z385" s="13"/>
    </row>
    <row r="386" spans="1:26">
      <c r="A386" s="197">
        <v>159</v>
      </c>
      <c r="B386" s="198">
        <v>44140</v>
      </c>
      <c r="C386" s="198"/>
      <c r="D386" s="151" t="s">
        <v>336</v>
      </c>
      <c r="E386" s="199" t="s">
        <v>580</v>
      </c>
      <c r="F386" s="200">
        <v>332.5</v>
      </c>
      <c r="G386" s="199"/>
      <c r="H386" s="199">
        <v>393</v>
      </c>
      <c r="I386" s="219">
        <v>406</v>
      </c>
      <c r="J386" s="465" t="s">
        <v>885</v>
      </c>
      <c r="K386" s="124">
        <f t="shared" ref="K386" si="250">H386-F386</f>
        <v>60.5</v>
      </c>
      <c r="L386" s="125">
        <f t="shared" ref="L386" si="251">K386/F386</f>
        <v>0.18195488721804512</v>
      </c>
      <c r="M386" s="126" t="s">
        <v>556</v>
      </c>
      <c r="N386" s="338">
        <v>44256</v>
      </c>
      <c r="O386" s="13"/>
      <c r="P386" s="13"/>
      <c r="Q386" s="13"/>
      <c r="R386" s="324" t="s">
        <v>710</v>
      </c>
      <c r="S386" s="13"/>
      <c r="T386" s="13"/>
      <c r="U386" s="13"/>
      <c r="V386" s="13"/>
      <c r="W386" s="13"/>
      <c r="X386" s="13"/>
      <c r="Y386" s="13"/>
      <c r="Z386" s="13"/>
    </row>
    <row r="387" spans="1:26">
      <c r="A387" s="201">
        <v>160</v>
      </c>
      <c r="B387" s="202">
        <v>44141</v>
      </c>
      <c r="C387" s="202"/>
      <c r="D387" s="206" t="s">
        <v>465</v>
      </c>
      <c r="E387" s="203" t="s">
        <v>580</v>
      </c>
      <c r="F387" s="204" t="s">
        <v>826</v>
      </c>
      <c r="G387" s="203"/>
      <c r="H387" s="203"/>
      <c r="I387" s="224">
        <v>290</v>
      </c>
      <c r="J387" s="225" t="s">
        <v>558</v>
      </c>
      <c r="K387" s="225"/>
      <c r="L387" s="119"/>
      <c r="M387" s="226"/>
      <c r="N387" s="227"/>
      <c r="O387" s="13"/>
      <c r="P387" s="13"/>
      <c r="Q387" s="13"/>
      <c r="R387" s="324" t="s">
        <v>710</v>
      </c>
      <c r="S387" s="13"/>
      <c r="T387" s="13"/>
      <c r="U387" s="13"/>
      <c r="V387" s="13"/>
      <c r="W387" s="13"/>
      <c r="X387" s="13"/>
      <c r="Y387" s="13"/>
      <c r="Z387" s="13"/>
    </row>
    <row r="388" spans="1:26">
      <c r="A388" s="201">
        <v>161</v>
      </c>
      <c r="B388" s="202">
        <v>44187</v>
      </c>
      <c r="C388" s="202"/>
      <c r="D388" s="206" t="s">
        <v>754</v>
      </c>
      <c r="E388" s="203" t="s">
        <v>580</v>
      </c>
      <c r="F388" s="458" t="s">
        <v>828</v>
      </c>
      <c r="G388" s="203"/>
      <c r="H388" s="203"/>
      <c r="I388" s="224">
        <v>239</v>
      </c>
      <c r="J388" s="459" t="s">
        <v>558</v>
      </c>
      <c r="K388" s="225"/>
      <c r="L388" s="119"/>
      <c r="M388" s="226"/>
      <c r="N388" s="227"/>
      <c r="O388" s="13"/>
      <c r="P388" s="13"/>
      <c r="Q388" s="13"/>
      <c r="R388" s="324" t="s">
        <v>710</v>
      </c>
      <c r="S388" s="13"/>
      <c r="T388" s="13"/>
      <c r="U388" s="13"/>
      <c r="V388" s="13"/>
      <c r="W388" s="13"/>
      <c r="X388" s="13"/>
      <c r="Y388" s="13"/>
      <c r="Z388" s="13"/>
    </row>
    <row r="389" spans="1:26">
      <c r="A389" s="201">
        <v>162</v>
      </c>
      <c r="B389" s="202">
        <v>44258</v>
      </c>
      <c r="C389" s="202"/>
      <c r="D389" s="206" t="s">
        <v>758</v>
      </c>
      <c r="E389" s="203" t="s">
        <v>580</v>
      </c>
      <c r="F389" s="204" t="s">
        <v>786</v>
      </c>
      <c r="G389" s="203"/>
      <c r="H389" s="203"/>
      <c r="I389" s="224">
        <v>590</v>
      </c>
      <c r="J389" s="225" t="s">
        <v>558</v>
      </c>
      <c r="K389" s="225"/>
      <c r="L389" s="119"/>
      <c r="M389" s="323"/>
      <c r="N389" s="227"/>
      <c r="O389" s="13"/>
      <c r="P389" s="13"/>
      <c r="R389" s="324" t="s">
        <v>710</v>
      </c>
    </row>
    <row r="390" spans="1:26">
      <c r="A390" s="201">
        <v>163</v>
      </c>
      <c r="B390" s="202">
        <v>44274</v>
      </c>
      <c r="C390" s="202"/>
      <c r="D390" s="206" t="s">
        <v>336</v>
      </c>
      <c r="E390" s="557" t="s">
        <v>580</v>
      </c>
      <c r="F390" s="458" t="s">
        <v>1015</v>
      </c>
      <c r="G390" s="203"/>
      <c r="H390" s="203"/>
      <c r="I390" s="224">
        <v>420</v>
      </c>
      <c r="J390" s="459" t="s">
        <v>558</v>
      </c>
      <c r="K390" s="225"/>
      <c r="L390" s="119"/>
      <c r="M390" s="226"/>
      <c r="N390" s="227"/>
      <c r="O390" s="13"/>
      <c r="R390" s="558" t="s">
        <v>710</v>
      </c>
    </row>
    <row r="391" spans="1:26">
      <c r="A391" s="201"/>
      <c r="B391" s="202"/>
      <c r="C391" s="202"/>
      <c r="D391" s="206"/>
      <c r="E391" s="203"/>
      <c r="F391" s="204"/>
      <c r="G391" s="203"/>
      <c r="H391" s="203"/>
      <c r="I391" s="224"/>
      <c r="J391" s="225"/>
      <c r="K391" s="225"/>
      <c r="L391" s="119"/>
      <c r="M391" s="226"/>
      <c r="N391" s="227"/>
      <c r="O391" s="13"/>
      <c r="R391" s="228"/>
    </row>
    <row r="392" spans="1:26">
      <c r="A392" s="201"/>
      <c r="B392" s="202"/>
      <c r="C392" s="202"/>
      <c r="D392" s="206"/>
      <c r="E392" s="203"/>
      <c r="F392" s="204"/>
      <c r="G392" s="203"/>
      <c r="H392" s="203"/>
      <c r="I392" s="224"/>
      <c r="J392" s="225"/>
      <c r="K392" s="225"/>
      <c r="L392" s="119"/>
      <c r="M392" s="226"/>
      <c r="N392" s="227"/>
      <c r="O392" s="13"/>
      <c r="R392" s="228"/>
    </row>
    <row r="393" spans="1:26">
      <c r="A393" s="201"/>
      <c r="B393" s="192" t="s">
        <v>781</v>
      </c>
      <c r="O393" s="13"/>
      <c r="R393" s="228"/>
    </row>
    <row r="394" spans="1:26">
      <c r="R394" s="228"/>
    </row>
    <row r="395" spans="1:26">
      <c r="R395" s="228"/>
    </row>
    <row r="396" spans="1:26">
      <c r="R396" s="228"/>
    </row>
    <row r="397" spans="1:26">
      <c r="R397" s="228"/>
    </row>
    <row r="398" spans="1:26">
      <c r="R398" s="228"/>
    </row>
    <row r="399" spans="1:26">
      <c r="R399" s="228"/>
    </row>
    <row r="400" spans="1:26">
      <c r="R400" s="228"/>
    </row>
    <row r="410" spans="1:6">
      <c r="A410" s="207"/>
    </row>
    <row r="411" spans="1:6">
      <c r="A411" s="207"/>
      <c r="F411" s="460"/>
    </row>
    <row r="412" spans="1:6">
      <c r="A412" s="203"/>
    </row>
  </sheetData>
  <autoFilter ref="R1:R408"/>
  <mergeCells count="35">
    <mergeCell ref="A146:A147"/>
    <mergeCell ref="B146:B147"/>
    <mergeCell ref="J146:J147"/>
    <mergeCell ref="P91:P92"/>
    <mergeCell ref="A91:A92"/>
    <mergeCell ref="B91:B92"/>
    <mergeCell ref="J91:J92"/>
    <mergeCell ref="M91:M92"/>
    <mergeCell ref="N91:N92"/>
    <mergeCell ref="O91:O92"/>
    <mergeCell ref="M146:M147"/>
    <mergeCell ref="N146:N147"/>
    <mergeCell ref="O146:O147"/>
    <mergeCell ref="P146:P147"/>
    <mergeCell ref="A178:A179"/>
    <mergeCell ref="B178:B179"/>
    <mergeCell ref="J178:J179"/>
    <mergeCell ref="M176:M177"/>
    <mergeCell ref="A176:A177"/>
    <mergeCell ref="B176:B177"/>
    <mergeCell ref="J176:J177"/>
    <mergeCell ref="N176:N177"/>
    <mergeCell ref="O176:O177"/>
    <mergeCell ref="P176:P177"/>
    <mergeCell ref="M178:M179"/>
    <mergeCell ref="N178:N179"/>
    <mergeCell ref="O178:O179"/>
    <mergeCell ref="P178:P179"/>
    <mergeCell ref="O188:O189"/>
    <mergeCell ref="P188:P189"/>
    <mergeCell ref="A188:A189"/>
    <mergeCell ref="B188:B189"/>
    <mergeCell ref="J188:J189"/>
    <mergeCell ref="M188:M189"/>
    <mergeCell ref="N188:N189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2021-04-01T02:34:40Z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