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F&amp;O)'!$R$1:$R$399</definedName>
  </definedNames>
  <calcPr calcId="124519"/>
</workbook>
</file>

<file path=xl/calcChain.xml><?xml version="1.0" encoding="utf-8"?>
<calcChain xmlns="http://schemas.openxmlformats.org/spreadsheetml/2006/main">
  <c r="P18" i="6"/>
  <c r="P28"/>
  <c r="L28"/>
  <c r="K28"/>
  <c r="M28" s="1"/>
  <c r="L18"/>
  <c r="K18"/>
  <c r="M18" s="1"/>
  <c r="M185"/>
  <c r="K186"/>
  <c r="K185"/>
  <c r="K188"/>
  <c r="M188" s="1"/>
  <c r="K190"/>
  <c r="M190"/>
  <c r="L107"/>
  <c r="K107"/>
  <c r="L104"/>
  <c r="K104"/>
  <c r="L65"/>
  <c r="K65"/>
  <c r="M65" s="1"/>
  <c r="L68"/>
  <c r="K68"/>
  <c r="M68" s="1"/>
  <c r="P27"/>
  <c r="K106"/>
  <c r="K189"/>
  <c r="M189" s="1"/>
  <c r="L106"/>
  <c r="M187"/>
  <c r="K187"/>
  <c r="M66"/>
  <c r="L66"/>
  <c r="K66"/>
  <c r="K67"/>
  <c r="M67" s="1"/>
  <c r="L67"/>
  <c r="K105"/>
  <c r="M105" s="1"/>
  <c r="L105"/>
  <c r="L103"/>
  <c r="K103"/>
  <c r="L26"/>
  <c r="K26"/>
  <c r="M26" s="1"/>
  <c r="P22"/>
  <c r="P23"/>
  <c r="P24"/>
  <c r="P25"/>
  <c r="K182"/>
  <c r="M182" s="1"/>
  <c r="L102"/>
  <c r="K102"/>
  <c r="L100"/>
  <c r="K100"/>
  <c r="P198"/>
  <c r="P21"/>
  <c r="P20"/>
  <c r="L95"/>
  <c r="K95"/>
  <c r="K183"/>
  <c r="M183" s="1"/>
  <c r="K181"/>
  <c r="M181" s="1"/>
  <c r="K184"/>
  <c r="M184" s="1"/>
  <c r="L63"/>
  <c r="K63"/>
  <c r="M63" s="1"/>
  <c r="L54"/>
  <c r="K54"/>
  <c r="M54" s="1"/>
  <c r="K177"/>
  <c r="L101"/>
  <c r="K101"/>
  <c r="K180"/>
  <c r="M180" s="1"/>
  <c r="K176"/>
  <c r="M176" s="1"/>
  <c r="K175"/>
  <c r="M175" s="1"/>
  <c r="M170"/>
  <c r="K170"/>
  <c r="K168"/>
  <c r="M168" s="1"/>
  <c r="K179"/>
  <c r="M179" s="1"/>
  <c r="K171"/>
  <c r="M171" s="1"/>
  <c r="K172"/>
  <c r="M172" s="1"/>
  <c r="K174"/>
  <c r="M174" s="1"/>
  <c r="K173"/>
  <c r="M173" s="1"/>
  <c r="K169"/>
  <c r="M169" s="1"/>
  <c r="L62"/>
  <c r="K62"/>
  <c r="L53"/>
  <c r="K53"/>
  <c r="K164"/>
  <c r="M164" s="1"/>
  <c r="K166"/>
  <c r="M166" s="1"/>
  <c r="K167"/>
  <c r="M167" s="1"/>
  <c r="K165"/>
  <c r="M165" s="1"/>
  <c r="K163"/>
  <c r="M163" s="1"/>
  <c r="L198"/>
  <c r="K198"/>
  <c r="L61"/>
  <c r="K61"/>
  <c r="L60"/>
  <c r="K60"/>
  <c r="L14"/>
  <c r="L13"/>
  <c r="L12"/>
  <c r="L11"/>
  <c r="K14"/>
  <c r="L19"/>
  <c r="K19"/>
  <c r="L99"/>
  <c r="K99"/>
  <c r="K158"/>
  <c r="M158" s="1"/>
  <c r="K162"/>
  <c r="M162" s="1"/>
  <c r="K161"/>
  <c r="M161" s="1"/>
  <c r="K160"/>
  <c r="M160" s="1"/>
  <c r="K159"/>
  <c r="M159" s="1"/>
  <c r="K154"/>
  <c r="M154" s="1"/>
  <c r="L98"/>
  <c r="K98"/>
  <c r="L59"/>
  <c r="K59"/>
  <c r="K149"/>
  <c r="M149" s="1"/>
  <c r="K153"/>
  <c r="M153" s="1"/>
  <c r="K155"/>
  <c r="M155" s="1"/>
  <c r="K152"/>
  <c r="M152" s="1"/>
  <c r="M156"/>
  <c r="K157"/>
  <c r="K156"/>
  <c r="L58"/>
  <c r="K58"/>
  <c r="L57"/>
  <c r="K57"/>
  <c r="L56"/>
  <c r="K56"/>
  <c r="K151"/>
  <c r="M151" s="1"/>
  <c r="K150"/>
  <c r="M150" s="1"/>
  <c r="K145"/>
  <c r="M145" s="1"/>
  <c r="L97"/>
  <c r="K97"/>
  <c r="L96"/>
  <c r="K96"/>
  <c r="L55"/>
  <c r="K55"/>
  <c r="L44"/>
  <c r="K44"/>
  <c r="K147"/>
  <c r="M147" s="1"/>
  <c r="K148"/>
  <c r="M148" s="1"/>
  <c r="K144"/>
  <c r="M144" s="1"/>
  <c r="K143"/>
  <c r="M143" s="1"/>
  <c r="K146"/>
  <c r="M146" s="1"/>
  <c r="L45"/>
  <c r="K45"/>
  <c r="L48"/>
  <c r="K48"/>
  <c r="L16"/>
  <c r="K16"/>
  <c r="L17"/>
  <c r="K17"/>
  <c r="K142"/>
  <c r="M142" s="1"/>
  <c r="L93"/>
  <c r="K93"/>
  <c r="L52"/>
  <c r="K52"/>
  <c r="L49"/>
  <c r="K49"/>
  <c r="L51"/>
  <c r="K51"/>
  <c r="L50"/>
  <c r="K50"/>
  <c r="K130"/>
  <c r="M130" s="1"/>
  <c r="K128"/>
  <c r="M128" s="1"/>
  <c r="L94"/>
  <c r="K94"/>
  <c r="K140"/>
  <c r="M140" s="1"/>
  <c r="K138"/>
  <c r="M138" s="1"/>
  <c r="K136"/>
  <c r="M136" s="1"/>
  <c r="K141"/>
  <c r="M141" s="1"/>
  <c r="K139"/>
  <c r="M139" s="1"/>
  <c r="K137"/>
  <c r="M137" s="1"/>
  <c r="L89"/>
  <c r="K89"/>
  <c r="K135"/>
  <c r="M135" s="1"/>
  <c r="K134"/>
  <c r="M134" s="1"/>
  <c r="L92"/>
  <c r="K92"/>
  <c r="L90"/>
  <c r="K90"/>
  <c r="L40"/>
  <c r="K40"/>
  <c r="L87"/>
  <c r="K87"/>
  <c r="L91"/>
  <c r="K91"/>
  <c r="K127"/>
  <c r="M127" s="1"/>
  <c r="K133"/>
  <c r="M133" s="1"/>
  <c r="K132"/>
  <c r="M132" s="1"/>
  <c r="L47"/>
  <c r="K47"/>
  <c r="L46"/>
  <c r="K46"/>
  <c r="K131"/>
  <c r="M131" s="1"/>
  <c r="K129"/>
  <c r="M129" s="1"/>
  <c r="L88"/>
  <c r="K88"/>
  <c r="L10"/>
  <c r="K10"/>
  <c r="L15"/>
  <c r="K15"/>
  <c r="L86"/>
  <c r="K86"/>
  <c r="L42"/>
  <c r="K42"/>
  <c r="L43"/>
  <c r="K43"/>
  <c r="K13"/>
  <c r="K126"/>
  <c r="M126" s="1"/>
  <c r="L85"/>
  <c r="K85"/>
  <c r="L84"/>
  <c r="K84"/>
  <c r="K125"/>
  <c r="M125" s="1"/>
  <c r="L83"/>
  <c r="K83"/>
  <c r="M107" l="1"/>
  <c r="M104"/>
  <c r="M106"/>
  <c r="M103"/>
  <c r="M102"/>
  <c r="M100"/>
  <c r="M95"/>
  <c r="M101"/>
  <c r="M19"/>
  <c r="M62"/>
  <c r="M53"/>
  <c r="M97"/>
  <c r="M16"/>
  <c r="M98"/>
  <c r="M14"/>
  <c r="M56"/>
  <c r="M198"/>
  <c r="M45"/>
  <c r="M96"/>
  <c r="M49"/>
  <c r="M51"/>
  <c r="M44"/>
  <c r="M59"/>
  <c r="M61"/>
  <c r="M48"/>
  <c r="M57"/>
  <c r="M93"/>
  <c r="M52"/>
  <c r="M50"/>
  <c r="M55"/>
  <c r="M17"/>
  <c r="M60"/>
  <c r="M99"/>
  <c r="M58"/>
  <c r="M47"/>
  <c r="M46"/>
  <c r="M88"/>
  <c r="M40"/>
  <c r="M94"/>
  <c r="M89"/>
  <c r="M92"/>
  <c r="M90"/>
  <c r="M87"/>
  <c r="M91"/>
  <c r="M15"/>
  <c r="M10"/>
  <c r="M83"/>
  <c r="M84"/>
  <c r="M43"/>
  <c r="M13"/>
  <c r="M86"/>
  <c r="M42"/>
  <c r="M85"/>
  <c r="K124" l="1"/>
  <c r="M124" s="1"/>
  <c r="K117"/>
  <c r="M117" s="1"/>
  <c r="K118"/>
  <c r="M118" s="1"/>
  <c r="K123"/>
  <c r="M123" s="1"/>
  <c r="K122"/>
  <c r="M122" s="1"/>
  <c r="K121"/>
  <c r="M121" s="1"/>
  <c r="K119"/>
  <c r="M119" s="1"/>
  <c r="K120"/>
  <c r="M120" s="1"/>
  <c r="L41" l="1"/>
  <c r="K41"/>
  <c r="K11"/>
  <c r="K363"/>
  <c r="L363" s="1"/>
  <c r="K12"/>
  <c r="M41" l="1"/>
  <c r="M12"/>
  <c r="M11"/>
  <c r="K383" l="1"/>
  <c r="L383" s="1"/>
  <c r="K382"/>
  <c r="L382" s="1"/>
  <c r="K381"/>
  <c r="L381" s="1"/>
  <c r="K378"/>
  <c r="L378" s="1"/>
  <c r="K377"/>
  <c r="L377" s="1"/>
  <c r="K376"/>
  <c r="L376" s="1"/>
  <c r="K375"/>
  <c r="L375" s="1"/>
  <c r="K374"/>
  <c r="L374" s="1"/>
  <c r="K373"/>
  <c r="L373" s="1"/>
  <c r="K372"/>
  <c r="L372" s="1"/>
  <c r="K371"/>
  <c r="L371" s="1"/>
  <c r="K369"/>
  <c r="L369" s="1"/>
  <c r="K368"/>
  <c r="L368" s="1"/>
  <c r="K367"/>
  <c r="L367" s="1"/>
  <c r="K366"/>
  <c r="L366" s="1"/>
  <c r="K365"/>
  <c r="L365" s="1"/>
  <c r="K364"/>
  <c r="L364" s="1"/>
  <c r="K362"/>
  <c r="L362" s="1"/>
  <c r="K361"/>
  <c r="L361" s="1"/>
  <c r="K360"/>
  <c r="L360" s="1"/>
  <c r="F359"/>
  <c r="K359" s="1"/>
  <c r="L359" s="1"/>
  <c r="K358"/>
  <c r="L358" s="1"/>
  <c r="K357"/>
  <c r="L357" s="1"/>
  <c r="K356"/>
  <c r="L356" s="1"/>
  <c r="K355"/>
  <c r="L355" s="1"/>
  <c r="K354"/>
  <c r="L354" s="1"/>
  <c r="F353"/>
  <c r="K353" s="1"/>
  <c r="L353" s="1"/>
  <c r="F352"/>
  <c r="K352" s="1"/>
  <c r="L352" s="1"/>
  <c r="K351"/>
  <c r="L351" s="1"/>
  <c r="F350"/>
  <c r="K350" s="1"/>
  <c r="L350" s="1"/>
  <c r="K349"/>
  <c r="L349" s="1"/>
  <c r="K348"/>
  <c r="L348" s="1"/>
  <c r="K347"/>
  <c r="L347" s="1"/>
  <c r="K346"/>
  <c r="L346" s="1"/>
  <c r="K345"/>
  <c r="L345" s="1"/>
  <c r="K344"/>
  <c r="L344" s="1"/>
  <c r="K343"/>
  <c r="L343" s="1"/>
  <c r="K342"/>
  <c r="L342" s="1"/>
  <c r="K341"/>
  <c r="L341" s="1"/>
  <c r="K340"/>
  <c r="L340" s="1"/>
  <c r="K339"/>
  <c r="L339" s="1"/>
  <c r="K338"/>
  <c r="L338" s="1"/>
  <c r="K337"/>
  <c r="L337" s="1"/>
  <c r="K336"/>
  <c r="L336" s="1"/>
  <c r="K334"/>
  <c r="L334" s="1"/>
  <c r="K332"/>
  <c r="L332" s="1"/>
  <c r="K331"/>
  <c r="L331" s="1"/>
  <c r="F330"/>
  <c r="K330" s="1"/>
  <c r="L330" s="1"/>
  <c r="K329"/>
  <c r="L329" s="1"/>
  <c r="K326"/>
  <c r="L326" s="1"/>
  <c r="K325"/>
  <c r="L325" s="1"/>
  <c r="K324"/>
  <c r="L324" s="1"/>
  <c r="K321"/>
  <c r="L321" s="1"/>
  <c r="K320"/>
  <c r="L320" s="1"/>
  <c r="K319"/>
  <c r="L319" s="1"/>
  <c r="K318"/>
  <c r="L318" s="1"/>
  <c r="K317"/>
  <c r="L317" s="1"/>
  <c r="K316"/>
  <c r="L316" s="1"/>
  <c r="K314"/>
  <c r="L314" s="1"/>
  <c r="K313"/>
  <c r="L313" s="1"/>
  <c r="K312"/>
  <c r="L312" s="1"/>
  <c r="K311"/>
  <c r="L311" s="1"/>
  <c r="K310"/>
  <c r="L310" s="1"/>
  <c r="K309"/>
  <c r="L309" s="1"/>
  <c r="K308"/>
  <c r="L308" s="1"/>
  <c r="K307"/>
  <c r="L307" s="1"/>
  <c r="K306"/>
  <c r="L306" s="1"/>
  <c r="K304"/>
  <c r="L304" s="1"/>
  <c r="K302"/>
  <c r="L302" s="1"/>
  <c r="K300"/>
  <c r="L300" s="1"/>
  <c r="K298"/>
  <c r="L298" s="1"/>
  <c r="K297"/>
  <c r="L297" s="1"/>
  <c r="K296"/>
  <c r="L296" s="1"/>
  <c r="K294"/>
  <c r="L294" s="1"/>
  <c r="K293"/>
  <c r="L293" s="1"/>
  <c r="K292"/>
  <c r="L292" s="1"/>
  <c r="K291"/>
  <c r="K290"/>
  <c r="L290" s="1"/>
  <c r="K289"/>
  <c r="L289" s="1"/>
  <c r="K287"/>
  <c r="L287" s="1"/>
  <c r="K286"/>
  <c r="L286" s="1"/>
  <c r="K285"/>
  <c r="L285" s="1"/>
  <c r="K284"/>
  <c r="L284" s="1"/>
  <c r="K283"/>
  <c r="L283" s="1"/>
  <c r="F282"/>
  <c r="K282" s="1"/>
  <c r="L282" s="1"/>
  <c r="H281"/>
  <c r="K281" s="1"/>
  <c r="L281" s="1"/>
  <c r="K278"/>
  <c r="L278" s="1"/>
  <c r="K277"/>
  <c r="L277" s="1"/>
  <c r="K276"/>
  <c r="L276" s="1"/>
  <c r="K275"/>
  <c r="L275" s="1"/>
  <c r="K274"/>
  <c r="L274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H247"/>
  <c r="K247" s="1"/>
  <c r="L247" s="1"/>
  <c r="F246"/>
  <c r="K246" s="1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M7"/>
  <c r="D7" i="5"/>
  <c r="K6" i="4"/>
  <c r="K6" i="3"/>
  <c r="L6" i="2"/>
</calcChain>
</file>

<file path=xl/sharedStrings.xml><?xml version="1.0" encoding="utf-8"?>
<sst xmlns="http://schemas.openxmlformats.org/spreadsheetml/2006/main" count="3401" uniqueCount="1273">
  <si>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</si>
  <si>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</si>
  <si>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</si>
  <si>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</si>
  <si>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</si>
  <si>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</si>
  <si>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</si>
  <si>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</si>
  <si>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</si>
  <si>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</si>
  <si>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</si>
  <si>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</si>
  <si>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</si>
  <si>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</si>
  <si>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</si>
  <si>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</si>
  <si>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</si>
  <si>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</si>
  <si>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</si>
  <si>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</si>
  <si>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</si>
  <si>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</si>
  <si>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</si>
  <si>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</si>
  <si>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</si>
  <si>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</si>
  <si>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</si>
  <si>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</si>
  <si>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</si>
  <si>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</si>
  <si>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</si>
  <si>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</si>
  <si>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</si>
  <si>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</si>
  <si>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</si>
  <si>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</si>
  <si>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</si>
  <si>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</si>
  <si>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</si>
  <si>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</si>
  <si>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</si>
  <si>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</si>
  <si>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</si>
  <si>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</si>
  <si>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</si>
  <si>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</si>
  <si>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</si>
  <si>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</si>
  <si>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</si>
  <si>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</si>
  <si>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</si>
  <si>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</si>
  <si>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</si>
  <si>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</si>
  <si>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</si>
  <si>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</si>
  <si>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</si>
  <si>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</si>
  <si>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</si>
  <si>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</si>
  <si>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</si>
  <si>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</si>
  <si>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</si>
  <si>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</si>
  <si>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</si>
  <si>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</si>
  <si>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</si>
  <si>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</si>
  <si>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</si>
  <si>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</si>
  <si>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</si>
  <si>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</si>
  <si>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</si>
  <si>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</si>
  <si>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</si>
  <si>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</si>
  <si>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</si>
  <si>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</si>
  <si>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</si>
  <si>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</si>
  <si>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</si>
  <si>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</si>
  <si>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</si>
  <si>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</si>
  <si>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</si>
  <si>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</si>
  <si>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</si>
  <si>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</si>
  <si>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</si>
  <si>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</si>
  <si>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</si>
  <si>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</si>
  <si>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</si>
  <si>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</si>
  <si>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</si>
  <si>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</si>
  <si>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</si>
  <si>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</si>
  <si>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</si>
  <si>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</si>
  <si>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</si>
  <si>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</si>
  <si>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</si>
  <si>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</si>
  <si>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</si>
  <si>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</si>
  <si>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</si>
  <si>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</si>
  <si>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</si>
  <si>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</si>
  <si>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</si>
  <si>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</si>
  <si>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</si>
  <si>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</si>
  <si>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</si>
  <si>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</si>
  <si>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</si>
  <si>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</si>
  <si>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</si>
  <si>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</si>
  <si>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</si>
  <si>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</si>
  <si>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</si>
  <si>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</si>
  <si>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</si>
  <si>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</si>
  <si>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</si>
  <si>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</si>
  <si>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</si>
  <si>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</si>
  <si>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</si>
  <si>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</si>
  <si>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</si>
  <si>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</si>
  <si>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</si>
  <si>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</si>
  <si>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</si>
  <si>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</si>
  <si>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</si>
  <si>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</si>
  <si>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</si>
  <si>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</si>
  <si>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</si>
  <si>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</si>
  <si>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</si>
  <si>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</si>
  <si>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</si>
  <si>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</si>
  <si>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</si>
  <si>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</si>
  <si>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</si>
  <si>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</si>
  <si>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</si>
  <si>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</si>
  <si>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</si>
  <si>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</si>
  <si>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</si>
  <si>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</si>
  <si>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</si>
  <si>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</si>
  <si>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</si>
  <si>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</si>
  <si>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</si>
  <si>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</si>
  <si>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</si>
  <si>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</si>
  <si>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</si>
  <si>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</si>
  <si>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</si>
  <si>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</si>
  <si>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</si>
  <si>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</si>
  <si>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</si>
  <si>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</si>
  <si>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</si>
  <si>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</si>
  <si>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</si>
  <si>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</si>
  <si>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</si>
  <si>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</si>
  <si>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</si>
  <si>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</si>
  <si>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</si>
  <si>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</si>
  <si>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</si>
  <si>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</si>
  <si>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</si>
  <si>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</si>
  <si>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</si>
  <si>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</si>
  <si>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</si>
  <si>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</si>
  <si>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</si>
  <si>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</si>
  <si>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</si>
  <si>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</si>
  <si>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</si>
  <si>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</si>
  <si>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</si>
  <si>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</si>
  <si>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</si>
  <si>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</si>
  <si>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</si>
  <si>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</si>
  <si>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</si>
  <si>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</si>
  <si>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</si>
  <si>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</si>
  <si>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</si>
  <si>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</si>
  <si>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</si>
  <si>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</si>
  <si>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</si>
  <si>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</si>
  <si>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</si>
  <si>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</si>
  <si>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</si>
  <si>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</si>
  <si>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</si>
  <si>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</si>
  <si>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</si>
  <si>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</si>
  <si>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</si>
  <si>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</si>
  <si>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</si>
  <si>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</si>
  <si>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</si>
  <si>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</si>
  <si>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</si>
  <si>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</si>
  <si>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</si>
  <si>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</si>
  <si>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</si>
  <si>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</si>
  <si>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</si>
  <si>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</si>
  <si>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</si>
  <si>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</si>
  <si>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</si>
  <si>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</si>
  <si>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</si>
  <si>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</si>
  <si>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</si>
  <si>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</si>
  <si>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</si>
  <si>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</si>
  <si>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</si>
  <si>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</si>
  <si>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</si>
  <si>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</si>
  <si>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</si>
  <si>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</si>
  <si>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</si>
  <si>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</si>
  <si>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</si>
  <si>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</si>
  <si>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</si>
  <si>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</si>
  <si>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</si>
  <si>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</si>
  <si>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</si>
  <si>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</si>
  <si>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</si>
  <si>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</si>
  <si>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</si>
  <si>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</si>
  <si>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</si>
  <si>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</si>
  <si>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</si>
  <si>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</si>
  <si>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</si>
  <si>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</si>
  <si>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</si>
  <si>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</si>
  <si>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</si>
  <si>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</si>
  <si>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</si>
  <si>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</si>
  <si>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</si>
  <si>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</si>
  <si>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</si>
  <si>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</si>
  <si>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</si>
  <si>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</si>
  <si>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</si>
  <si>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</si>
  <si>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</si>
  <si>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</si>
  <si>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</si>
  <si>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</si>
  <si>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</si>
  <si>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</si>
  <si>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</si>
  <si>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</si>
  <si>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</si>
  <si>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</si>
  <si>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</si>
  <si>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</si>
  <si>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</si>
  <si>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</si>
  <si>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</si>
  <si>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</si>
  <si>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</si>
  <si>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</si>
  <si>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</si>
  <si>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</si>
  <si>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</si>
  <si>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</si>
  <si>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</si>
  <si>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</si>
  <si>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</si>
  <si>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</si>
  <si>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</si>
  <si>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</si>
  <si>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</si>
  <si>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</si>
  <si>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</si>
  <si>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</si>
  <si>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</si>
  <si>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</si>
  <si>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</si>
  <si>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</si>
  <si>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</si>
  <si>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</si>
  <si>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</si>
  <si>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</si>
  <si>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</si>
  <si>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</si>
  <si>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</si>
  <si>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</si>
  <si>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</si>
  <si>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</si>
  <si>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</si>
  <si>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</si>
  <si>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</si>
  <si>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</si>
  <si>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</si>
  <si>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</si>
  <si>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</si>
  <si>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</si>
  <si>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</si>
  <si>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</si>
  <si>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</si>
  <si>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</si>
  <si>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</si>
  <si>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</si>
  <si>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</si>
  <si>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</si>
  <si>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</si>
  <si>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</si>
  <si>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</si>
  <si>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</si>
  <si>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</si>
  <si>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</si>
  <si>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</si>
  <si>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</si>
  <si>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</si>
  <si>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</si>
  <si>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</si>
  <si>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</si>
  <si>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</si>
  <si>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</si>
  <si>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</si>
  <si>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</si>
  <si>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</si>
  <si>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</si>
  <si>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</si>
  <si>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</si>
  <si>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</si>
  <si>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</si>
  <si>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</si>
  <si>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</si>
  <si>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</si>
  <si>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</si>
  <si>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</si>
  <si>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</si>
  <si>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</si>
  <si>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</si>
  <si>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</si>
  <si>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</si>
  <si>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</si>
  <si>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</si>
  <si>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</si>
  <si>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</si>
  <si>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</si>
  <si>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</si>
  <si>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</si>
  <si>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</si>
  <si>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</si>
  <si>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</si>
  <si>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</si>
  <si>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</si>
  <si>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</si>
  <si>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</si>
  <si>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</si>
  <si>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</si>
  <si>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</si>
  <si>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</si>
  <si>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</si>
  <si>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</si>
  <si>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</si>
  <si>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</si>
  <si>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</si>
  <si>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</si>
  <si>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</si>
  <si>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</si>
  <si>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</si>
  <si>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</si>
  <si>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</si>
  <si>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</si>
  <si>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</si>
  <si>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</si>
  <si>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</si>
  <si>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</si>
  <si>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</si>
  <si>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</si>
  <si>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</si>
  <si>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</si>
  <si>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</si>
  <si>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</si>
  <si>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</si>
  <si>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</si>
  <si>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</si>
  <si>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</si>
  <si>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</si>
  <si>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</si>
  <si>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</si>
  <si>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</si>
  <si>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</si>
  <si>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</si>
  <si>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</si>
  <si>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</si>
  <si>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</si>
  <si>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</si>
  <si>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</si>
  <si>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</si>
  <si>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</si>
  <si>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</si>
  <si>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</si>
  <si>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</si>
  <si>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</si>
  <si>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</si>
  <si>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</si>
  <si>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</si>
  <si>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</si>
  <si>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</si>
  <si>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</si>
  <si>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</si>
  <si>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</si>
  <si>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</si>
  <si>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</si>
  <si>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</si>
  <si>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</si>
  <si>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</si>
  <si>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</si>
  <si>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</si>
  <si>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</si>
  <si>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</si>
  <si>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</si>
  <si>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</si>
  <si>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</si>
  <si>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</si>
  <si>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</si>
  <si>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</si>
  <si>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</si>
  <si>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</si>
  <si>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</si>
  <si>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</si>
  <si>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</si>
  <si>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</si>
  <si>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</si>
  <si>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</si>
  <si>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</si>
  <si>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</si>
  <si>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</si>
  <si>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</si>
  <si>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</si>
  <si>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</si>
  <si>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</si>
  <si>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</si>
  <si>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</si>
  <si>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</si>
  <si>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</si>
  <si>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</si>
  <si>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</si>
  <si>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</si>
  <si>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</si>
  <si>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</si>
  <si>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</si>
  <si>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</si>
  <si>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</si>
  <si>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</si>
  <si>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</si>
  <si>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</si>
  <si>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</si>
  <si>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</si>
  <si>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</si>
  <si>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</si>
  <si>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</si>
  <si>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</si>
  <si>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</si>
  <si>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</si>
  <si>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</si>
  <si>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</si>
  <si>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</si>
  <si>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</si>
  <si>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</si>
  <si>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</si>
  <si>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</si>
  <si>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</si>
  <si>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</si>
  <si>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</si>
  <si>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</si>
  <si>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</si>
  <si>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</si>
  <si>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</si>
  <si>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</si>
  <si>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</si>
  <si>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</si>
  <si>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</si>
  <si>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</si>
  <si>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</si>
  <si>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</si>
  <si>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</si>
  <si>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</si>
  <si>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</si>
  <si>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</si>
  <si>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</si>
  <si>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</si>
  <si>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</si>
  <si>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</si>
  <si>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</si>
  <si>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</si>
  <si>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</si>
  <si>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</si>
  <si>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</si>
  <si>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</si>
  <si>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</si>
  <si>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</si>
  <si>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</si>
  <si>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</si>
  <si>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</si>
  <si>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</si>
  <si>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</si>
  <si>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</si>
  <si>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</si>
  <si>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</si>
  <si>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</si>
  <si>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</si>
  <si>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</si>
  <si>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</si>
  <si>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</si>
  <si>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</si>
  <si>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</si>
  <si>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</si>
  <si>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</si>
  <si>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</si>
  <si>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</si>
  <si>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</si>
  <si>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</si>
  <si>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</si>
  <si>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</si>
  <si>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</si>
  <si>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</si>
  <si>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</si>
  <si>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</si>
  <si>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</si>
  <si>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</si>
  <si>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</si>
  <si>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</si>
  <si>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</si>
  <si>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</si>
  <si>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</si>
  <si>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</si>
  <si>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</si>
  <si>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</si>
  <si>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</si>
  <si>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</si>
  <si>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</si>
  <si>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</si>
  <si>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</si>
  <si>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</si>
  <si>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</si>
  <si>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</si>
  <si>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</si>
  <si>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</si>
  <si>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</si>
  <si>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</si>
  <si>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</si>
  <si>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</si>
  <si>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</si>
  <si>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</si>
  <si>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</si>
  <si>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</si>
  <si>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</si>
  <si>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</si>
  <si>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</si>
  <si>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</si>
  <si>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</si>
  <si>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</si>
  <si>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NSE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</si>
  <si>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</si>
  <si>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</si>
  <si>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</si>
  <si>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</si>
  <si>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</si>
  <si>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</si>
  <si>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</si>
  <si>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</si>
  <si>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</si>
  <si>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</si>
  <si>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</si>
  <si>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</si>
  <si>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</si>
  <si>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</si>
  <si>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</si>
  <si>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</si>
  <si>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</si>
  <si>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</si>
  <si>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</si>
  <si>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</si>
  <si>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</si>
  <si>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</si>
  <si>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</si>
  <si>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</si>
  <si>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</si>
  <si>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</si>
  <si>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</si>
  <si>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</si>
  <si>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</si>
  <si>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</si>
  <si>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</si>
  <si>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</si>
  <si>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</si>
  <si>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</si>
  <si>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</si>
  <si>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</si>
  <si>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</si>
  <si>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</si>
  <si>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</si>
  <si>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</si>
  <si>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</si>
  <si>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</si>
  <si>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</si>
  <si>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</si>
  <si>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</si>
  <si>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</si>
  <si>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</si>
  <si>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</si>
  <si>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</si>
  <si>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</si>
  <si>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</si>
  <si>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</si>
  <si>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</si>
  <si>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</si>
  <si>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</si>
  <si>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</si>
  <si>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</si>
  <si>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</si>
  <si>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</si>
  <si>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</si>
  <si>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</si>
  <si>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</si>
  <si>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</si>
  <si>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</si>
  <si>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</si>
  <si>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</si>
  <si>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</si>
  <si>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</si>
  <si>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</si>
  <si>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</si>
  <si>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</si>
  <si>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</si>
  <si>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</si>
  <si>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</si>
  <si>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</si>
  <si>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</si>
  <si>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</si>
  <si>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</si>
  <si>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</si>
  <si>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</si>
  <si>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</si>
  <si>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</si>
  <si>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</si>
  <si>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</si>
  <si>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</si>
  <si>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</si>
  <si>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</si>
  <si>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</si>
  <si>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</si>
  <si>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</si>
  <si>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</si>
  <si>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</si>
  <si>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</si>
  <si>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</si>
  <si>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</si>
  <si>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</si>
  <si>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</si>
  <si>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</si>
  <si>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</si>
  <si>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</si>
  <si>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</si>
  <si>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</si>
  <si>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</si>
  <si>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</si>
  <si>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</si>
  <si>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</si>
  <si>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</si>
  <si>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</si>
  <si>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</si>
  <si>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</si>
  <si>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</si>
  <si>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</si>
  <si>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</si>
  <si>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</si>
  <si>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</si>
  <si>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</si>
  <si>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</si>
  <si>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</si>
  <si>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</si>
  <si>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</si>
  <si>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</si>
  <si>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</si>
  <si>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</si>
  <si>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</si>
  <si>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</si>
  <si>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</si>
  <si>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</si>
  <si>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</si>
  <si>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</si>
  <si>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</si>
  <si>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</si>
  <si>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</si>
  <si>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</si>
  <si>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</si>
  <si>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</si>
  <si>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</si>
  <si>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</si>
  <si>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</si>
  <si>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</si>
  <si>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</si>
  <si>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</si>
  <si>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</si>
  <si>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</si>
  <si>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</si>
  <si>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</si>
  <si>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</si>
  <si>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</si>
  <si>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</si>
  <si>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</si>
  <si>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</si>
  <si>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</si>
  <si>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</si>
  <si>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</si>
  <si>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</si>
  <si>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</si>
  <si>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</si>
  <si>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</si>
  <si>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</si>
  <si>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</si>
  <si>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</si>
  <si>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</si>
  <si>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</si>
  <si>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</si>
  <si>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</si>
  <si>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</si>
  <si>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</si>
  <si>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</si>
  <si>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</si>
  <si>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</si>
  <si>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</si>
  <si>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</si>
  <si>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</si>
  <si>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</si>
  <si>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</si>
  <si>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</si>
  <si>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</si>
  <si>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</si>
  <si>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</si>
  <si>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</si>
  <si>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</si>
  <si>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</si>
  <si>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</si>
  <si>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</si>
  <si>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</si>
  <si>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</si>
  <si>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</si>
  <si>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</si>
  <si>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</si>
  <si>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</si>
  <si>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</si>
  <si>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</si>
  <si>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</si>
  <si>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</si>
  <si>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</si>
  <si>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</si>
  <si>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</si>
  <si>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</si>
  <si>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</si>
  <si>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</si>
  <si>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</si>
  <si>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</si>
  <si>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</si>
  <si>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</si>
  <si>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</si>
  <si>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</si>
  <si>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</si>
  <si>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</si>
  <si>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</si>
  <si>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</si>
  <si>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</si>
  <si>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</si>
  <si>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</si>
  <si>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</si>
  <si>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</si>
  <si>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</si>
  <si>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</si>
  <si>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</si>
  <si>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</si>
  <si>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</si>
  <si>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</si>
  <si>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</si>
  <si>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</si>
  <si>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</si>
  <si>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</si>
  <si>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</si>
  <si>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</si>
  <si>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</si>
  <si>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</si>
  <si>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</si>
  <si>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</si>
  <si>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</si>
  <si>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</si>
  <si>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</si>
  <si>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</si>
  <si>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</si>
  <si>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</si>
  <si>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</si>
  <si>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</si>
  <si>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</si>
  <si>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</si>
  <si>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</si>
  <si>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</si>
  <si>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</si>
  <si>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</si>
  <si>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</si>
  <si>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620-640</t>
  </si>
  <si>
    <t>120-122</t>
  </si>
  <si>
    <t>.................</t>
  </si>
  <si>
    <t>160-165</t>
  </si>
  <si>
    <t>780-800</t>
  </si>
  <si>
    <t>250-300</t>
  </si>
  <si>
    <t>Profit of Rs.7/-</t>
  </si>
  <si>
    <t>100-120</t>
  </si>
  <si>
    <t>Profit of Rs.14/-</t>
  </si>
  <si>
    <t>Sell</t>
  </si>
  <si>
    <t>380-390</t>
  </si>
  <si>
    <t>1650-1680</t>
  </si>
  <si>
    <t>980-1000</t>
  </si>
  <si>
    <t>Profit of Rs.1/-</t>
  </si>
  <si>
    <t>120-130</t>
  </si>
  <si>
    <t>2400-2420</t>
  </si>
  <si>
    <t>2700-2750</t>
  </si>
  <si>
    <t>BANKNIFTY 36000 PE 2-SEP</t>
  </si>
  <si>
    <t>TATACHEM SEP FUT</t>
  </si>
  <si>
    <t>RELIANCE 2300 CE SEP</t>
  </si>
  <si>
    <t>65-75</t>
  </si>
  <si>
    <t>NIFTY 17000 PE 2-SEP</t>
  </si>
  <si>
    <t>Profit of Rs.85/-</t>
  </si>
  <si>
    <t>NIFTY 17500 CE 16-SEP</t>
  </si>
  <si>
    <t>NIFTY 17100 PE 2-SEP</t>
  </si>
  <si>
    <t>100-110</t>
  </si>
  <si>
    <t>NIFTY 17150 PE 2-SEP</t>
  </si>
  <si>
    <t>EXIDEIND 165 PE SEP</t>
  </si>
  <si>
    <t>5.0-6.0</t>
  </si>
  <si>
    <t>Profit of Rs.24/-</t>
  </si>
  <si>
    <t>Loss of Rs.47.5/-</t>
  </si>
  <si>
    <t>Profit of Rs.17.5/-</t>
  </si>
  <si>
    <t>Profit of Rs.16.5/-</t>
  </si>
  <si>
    <t>Retail Research Technical Calls &amp; Fundamental Performance Report for the month of Sep-2021</t>
  </si>
  <si>
    <t>Loss of Rs.135/-</t>
  </si>
  <si>
    <t>Loss of Rs.1.10/-</t>
  </si>
  <si>
    <t xml:space="preserve"> LT SEP FUT</t>
  </si>
  <si>
    <t>1660-1650</t>
  </si>
  <si>
    <t>Profit of Rs.8.5/-</t>
  </si>
  <si>
    <t>Profit of Rs.12.5/-</t>
  </si>
  <si>
    <t>BATAINDIA SEP FUT</t>
  </si>
  <si>
    <t>Loss of Rs.25/-</t>
  </si>
  <si>
    <t>NIFTY SEP FUT</t>
  </si>
  <si>
    <t xml:space="preserve">AARTIIND SEP FUT </t>
  </si>
  <si>
    <t>945-955</t>
  </si>
  <si>
    <t>NIFTY 17200 PE 2-SEP</t>
  </si>
  <si>
    <t>80-90</t>
  </si>
  <si>
    <t>Loss of Rs.33/-</t>
  </si>
  <si>
    <t>HDFC 2700 PE SEP</t>
  </si>
  <si>
    <t>50-60</t>
  </si>
  <si>
    <t>165-167</t>
  </si>
  <si>
    <t xml:space="preserve">CANBK </t>
  </si>
  <si>
    <t>Profit of Rs.107.5/-</t>
  </si>
  <si>
    <t>Profit of Rs.4.65/-</t>
  </si>
  <si>
    <t>4400-4500</t>
  </si>
  <si>
    <t>1840-1880</t>
  </si>
  <si>
    <t xml:space="preserve">HDFCLIFE </t>
  </si>
  <si>
    <t>760-770</t>
  </si>
  <si>
    <t>NIFTY 17500 CE 30-SEP</t>
  </si>
  <si>
    <t>Loss of Rs.185/-</t>
  </si>
  <si>
    <t>Profit of Rs.20.5/-</t>
  </si>
  <si>
    <t>LT SEP FUT</t>
  </si>
  <si>
    <t>1680-1670</t>
  </si>
  <si>
    <t>Profit of Rs.17/-</t>
  </si>
  <si>
    <t>NIFTY 17300 PE 9-SEP</t>
  </si>
  <si>
    <t>120-140</t>
  </si>
  <si>
    <t>M&amp;M 740 PE SEP</t>
  </si>
  <si>
    <t>25-30</t>
  </si>
  <si>
    <t>HDFCAMC SEP FUT</t>
  </si>
  <si>
    <t>3300-3330</t>
  </si>
  <si>
    <t>SIEMENS SEP FUT</t>
  </si>
  <si>
    <t>2320-2340</t>
  </si>
  <si>
    <t xml:space="preserve">TATACHEM SEP FUT </t>
  </si>
  <si>
    <t>INFY 1760 CE SEP</t>
  </si>
  <si>
    <t>Loss of Rs.7.50/-</t>
  </si>
  <si>
    <t>Profit of Rs.115/-</t>
  </si>
  <si>
    <t xml:space="preserve">KOTAKBANK </t>
  </si>
  <si>
    <t>1820-1850</t>
  </si>
  <si>
    <t>Profit of Rs.15/-</t>
  </si>
  <si>
    <t>Profit of Rs.0.53/-</t>
  </si>
  <si>
    <t>BANKNIFTY 36500 CE 16-SEP</t>
  </si>
  <si>
    <t>TCS SEP FUT</t>
  </si>
  <si>
    <t xml:space="preserve">RELIANCE 2400 PE SEP </t>
  </si>
  <si>
    <t>70-75</t>
  </si>
  <si>
    <t>Loss of Rs.14/-</t>
  </si>
  <si>
    <t>Loss of Rs.16.5/-</t>
  </si>
  <si>
    <t>Loss of Rs.13/-</t>
  </si>
  <si>
    <t>1650-1700</t>
  </si>
  <si>
    <t>2950-2980</t>
  </si>
  <si>
    <t>Loss of Rs.31.5/-</t>
  </si>
  <si>
    <t>Loss of Rs.46.5/-</t>
  </si>
  <si>
    <t>Profit of Rs.35.5/-</t>
  </si>
  <si>
    <t xml:space="preserve"> ITC SEP FUT</t>
  </si>
  <si>
    <t>218-220</t>
  </si>
  <si>
    <t>Profit of Rs.5/-</t>
  </si>
  <si>
    <t>COLPAL SEP FUT</t>
  </si>
  <si>
    <t>1760-1780</t>
  </si>
  <si>
    <t xml:space="preserve">KOTAKBANK 1840 CE SEP </t>
  </si>
  <si>
    <t>55-60</t>
  </si>
  <si>
    <t>Profit of Rs.45/-</t>
  </si>
  <si>
    <t>Profit of Rs.10.5/-</t>
  </si>
  <si>
    <t>NIFTY 17350 PE 9-SEP</t>
  </si>
  <si>
    <t>BANKNIFTY 36700 PE 9-SEP</t>
  </si>
  <si>
    <t>KOTAKBANK 1840 CE SEP</t>
  </si>
  <si>
    <t>Profit of Rs.12/-</t>
  </si>
  <si>
    <t>Profit of Rs.11/-</t>
  </si>
  <si>
    <t>Profit of Rs.20/-</t>
  </si>
  <si>
    <t>950-960</t>
  </si>
  <si>
    <t>Profit of Rs.27.50/-</t>
  </si>
  <si>
    <t>3500-3600</t>
  </si>
  <si>
    <t>Profit of Rs.26/-</t>
  </si>
  <si>
    <t>1450-1470</t>
  </si>
  <si>
    <t>Profit of Rs.19/-</t>
  </si>
  <si>
    <t>Profit of Rs.4.25/-</t>
  </si>
  <si>
    <t>Profit of Rs.2.75/-</t>
  </si>
  <si>
    <t>1800-1820</t>
  </si>
  <si>
    <t>630-640</t>
  </si>
  <si>
    <t>BALKRISIND 2400 PE SEP</t>
  </si>
  <si>
    <t>65-70</t>
  </si>
  <si>
    <t>ICICIGI 1700 CE SEP</t>
  </si>
  <si>
    <t>40-50</t>
  </si>
  <si>
    <t>NIFTY 17300 PE 16-SEP</t>
  </si>
  <si>
    <t>110-120</t>
  </si>
  <si>
    <t>Profit of Rs.3.15/-</t>
  </si>
  <si>
    <t>Profit of Rs.8/-</t>
  </si>
  <si>
    <t>Profit of Rs.42.50/-</t>
  </si>
  <si>
    <t>Profit of Rs.6/-</t>
  </si>
  <si>
    <t>Profit of Rs.64/-</t>
  </si>
  <si>
    <t>Profit of Rs.16/-</t>
  </si>
  <si>
    <t>Loss of Rs.10.50/-</t>
  </si>
  <si>
    <t>LT 1700 CE SEP</t>
  </si>
  <si>
    <t>40-42</t>
  </si>
  <si>
    <t>BANKNIFTY 36600 PE 16-SEP</t>
  </si>
  <si>
    <t>300-350</t>
  </si>
  <si>
    <t>M&amp;MFIN 185 CE SEP</t>
  </si>
  <si>
    <t>Profit of Rs.13.5/-</t>
  </si>
  <si>
    <t>83-84</t>
  </si>
  <si>
    <t>Profit of Rs.1.55/-</t>
  </si>
  <si>
    <t>1670-1660</t>
  </si>
  <si>
    <t>INDUSINDBK SEP FUT</t>
  </si>
  <si>
    <t>1055-1060</t>
  </si>
  <si>
    <t>HDFCBANK SEP FUT</t>
  </si>
  <si>
    <t>1580-1590</t>
  </si>
  <si>
    <t>Profit of Rs.10/-</t>
  </si>
  <si>
    <t>Loss of Rs.39/-</t>
  </si>
  <si>
    <t>2400-2500</t>
  </si>
  <si>
    <t>HDFCAMC 3300 CE SEP</t>
  </si>
  <si>
    <t>NIFTY 17600 CE 30-SEP</t>
  </si>
  <si>
    <t>HINDUNILVR 2780 CE SEP</t>
  </si>
  <si>
    <t>Loss of Rs.87.50/-</t>
  </si>
  <si>
    <t>Profit of Rs.4/-</t>
  </si>
  <si>
    <t>Profit of Rs.100/-</t>
  </si>
  <si>
    <t>60-61</t>
  </si>
  <si>
    <t>Profit of Rs.1.15/-</t>
  </si>
  <si>
    <t>IDFCFIRST</t>
  </si>
  <si>
    <t>42-42.5</t>
  </si>
  <si>
    <t>250-255</t>
  </si>
  <si>
    <t>Profit of Rs.1.10/-</t>
  </si>
  <si>
    <t>Profit of Rs.1.45/-</t>
  </si>
  <si>
    <t>HDFCBANK 1560 CE SEP</t>
  </si>
  <si>
    <t>40-44</t>
  </si>
  <si>
    <t>NIFTY 17600 PE 16-SEP</t>
  </si>
  <si>
    <t>BANKNIFTY 37600 CE 23-SEP</t>
  </si>
  <si>
    <t>BANKNIFTY 37600 CE 16-SEP</t>
  </si>
  <si>
    <t>700-800</t>
  </si>
  <si>
    <t>Profit of Rs.80</t>
  </si>
  <si>
    <t>BANKNIFTY 37700 CE 23-SEP</t>
  </si>
  <si>
    <t>Loss of Rs.70.50/-</t>
  </si>
  <si>
    <t>Loss of Rs.35/-</t>
  </si>
  <si>
    <t>Loss of Rs.1.15/-</t>
  </si>
  <si>
    <t>Loss of Rs.7/-</t>
  </si>
  <si>
    <t>Profit of Rs.180/-</t>
  </si>
  <si>
    <t>Loss of Rs.15/-</t>
  </si>
  <si>
    <t>90-92</t>
  </si>
  <si>
    <t>240-242</t>
  </si>
  <si>
    <t>450-500</t>
  </si>
  <si>
    <t>Loss of Rs.15.5/-</t>
  </si>
  <si>
    <t>NIFTY 17700 CE 30-SEP</t>
  </si>
  <si>
    <t>Profit of Rs.0.10/-</t>
  </si>
  <si>
    <t>Profit of Rs.6.5/-</t>
  </si>
  <si>
    <t>NIFTY 17400 PE 23-SEP</t>
  </si>
  <si>
    <t>HDFCBANK  1580 CE SEP</t>
  </si>
  <si>
    <t>35-50</t>
  </si>
  <si>
    <t>Part profit of Rs.29.5/-</t>
  </si>
  <si>
    <t>ALPHA LEON ENTERPRISES LLP</t>
  </si>
  <si>
    <t>Profit of Rs.13/-</t>
  </si>
  <si>
    <t>Loss of Rs.5.15/-</t>
  </si>
  <si>
    <t>1500-1520</t>
  </si>
  <si>
    <t>1680-1720</t>
  </si>
  <si>
    <t>150-152</t>
  </si>
  <si>
    <t>LT 1700 PE SEP</t>
  </si>
  <si>
    <t>35-40</t>
  </si>
  <si>
    <t>HDFCBANK  1560 CE SEP</t>
  </si>
  <si>
    <t>30-35</t>
  </si>
  <si>
    <t>130-150</t>
  </si>
  <si>
    <t>HINDUNILVR 2820 CE SEP</t>
  </si>
  <si>
    <t>ITC 245 CE SEP</t>
  </si>
  <si>
    <t>7.0-8.0</t>
  </si>
  <si>
    <t>HDFC  2800 CE SEP</t>
  </si>
  <si>
    <t>60-65</t>
  </si>
  <si>
    <t>Profit of Rs.5.50/-</t>
  </si>
  <si>
    <t>XTX MARKETS LLP</t>
  </si>
  <si>
    <t>Profit of Rs.11.50/-</t>
  </si>
  <si>
    <t>Profit of Rs.0.95/-</t>
  </si>
  <si>
    <t>Loss of Rs.53.5/-</t>
  </si>
  <si>
    <t>410-415</t>
  </si>
  <si>
    <t>HINDUNILVR 2800 CE SEP</t>
  </si>
  <si>
    <t>BANKNIFTY 37100 PE 30-SEP</t>
  </si>
  <si>
    <t>BANKNIFTY 37000 PE 23-SEP</t>
  </si>
  <si>
    <t>MNIL</t>
  </si>
  <si>
    <t>KABIR SHRAN DAGAR</t>
  </si>
  <si>
    <t>NIFTY 17650 PE 23-SEP</t>
  </si>
  <si>
    <t>60-70</t>
  </si>
  <si>
    <t>Loss of Rs.29/-</t>
  </si>
  <si>
    <t>Profit of Rs.4.5/-</t>
  </si>
  <si>
    <t>NIFTY 17800 CE 30-SEP</t>
  </si>
  <si>
    <t>Loss of Rs.57.50/-</t>
  </si>
  <si>
    <t>SBIN 450 CE SEP</t>
  </si>
  <si>
    <t>3300-3350</t>
  </si>
  <si>
    <t xml:space="preserve">NIFTY SEP FUT </t>
  </si>
  <si>
    <t>1704-1710</t>
  </si>
  <si>
    <t>755-765</t>
  </si>
  <si>
    <t>INTELSOFT</t>
  </si>
  <si>
    <t>KIMS</t>
  </si>
  <si>
    <t>1225-1245</t>
  </si>
  <si>
    <t>Profit of Rs.65/-</t>
  </si>
  <si>
    <t>Loss of Rs. 170/-</t>
  </si>
  <si>
    <t>Profit of Rs.37.5/-</t>
  </si>
  <si>
    <t xml:space="preserve"> ICICIBANK SEP FUT</t>
  </si>
  <si>
    <t>NIFTY 17800 PE SEP</t>
  </si>
  <si>
    <t>150-180</t>
  </si>
  <si>
    <t>11-12.0</t>
  </si>
  <si>
    <t>Loss of Rs.17/-</t>
  </si>
  <si>
    <t>Loss of Rs.40/-</t>
  </si>
  <si>
    <t>3110-3150</t>
  </si>
  <si>
    <t>LOOKS</t>
  </si>
  <si>
    <t>Loss of Rs.2.25/-</t>
  </si>
  <si>
    <t>Market Closing Price</t>
  </si>
  <si>
    <t>Loss of Rs.65/-</t>
  </si>
  <si>
    <t>525-530</t>
  </si>
  <si>
    <t>580-600</t>
  </si>
  <si>
    <t>Loss of Rs.26/-</t>
  </si>
  <si>
    <t>530-540</t>
  </si>
  <si>
    <t>470-475</t>
  </si>
  <si>
    <t>2030-2050</t>
  </si>
  <si>
    <t>2300-2400</t>
  </si>
  <si>
    <t>1570-1590</t>
  </si>
  <si>
    <t>1750-1800</t>
  </si>
  <si>
    <t>135-137</t>
  </si>
  <si>
    <t>UPL SEP FUT</t>
  </si>
  <si>
    <t>750-755</t>
  </si>
  <si>
    <t>JILESH NAVIN CHHEDA</t>
  </si>
  <si>
    <t>INOXWIND</t>
  </si>
  <si>
    <t>Profit of Rs.11.5/-</t>
  </si>
  <si>
    <t>ITC SEP FUT</t>
  </si>
  <si>
    <t>250-252</t>
  </si>
  <si>
    <t>ICICIBANK OCT FUT</t>
  </si>
  <si>
    <t>1240-1220</t>
  </si>
  <si>
    <t>Profit of Rs.23/-</t>
  </si>
  <si>
    <t>615-625</t>
  </si>
  <si>
    <t>SIEMENS OCT FUT</t>
  </si>
  <si>
    <t>BANKNIFTY 37300 PE 30-SEP</t>
  </si>
  <si>
    <t>BANKNIFTY 37300 PE 07-OCT</t>
  </si>
  <si>
    <t>DEEPAK KUMAR</t>
  </si>
  <si>
    <t>3250-3290</t>
  </si>
  <si>
    <t>3600-3700</t>
  </si>
  <si>
    <t>HDFCAMC 2900 CE SEP</t>
  </si>
  <si>
    <t>HDFCBANK 1600 CE SEP</t>
  </si>
  <si>
    <t>20-22</t>
  </si>
  <si>
    <t>NIFTY 17750 PE SEP</t>
  </si>
  <si>
    <t>Profit of Rs.18.5/-</t>
  </si>
  <si>
    <t>IGL OCT FUT</t>
  </si>
  <si>
    <t>Loss of Rs.80/-</t>
  </si>
  <si>
    <t>CHIRAG ARORA</t>
  </si>
  <si>
    <t>REMLIFE</t>
  </si>
  <si>
    <t>ZUBER TRADING LLP</t>
  </si>
  <si>
    <t>Indian Energy Exc Ltd</t>
  </si>
  <si>
    <t>Justdial Ltd.</t>
  </si>
  <si>
    <t>ROLLT</t>
  </si>
  <si>
    <t>Rollatainers Limited</t>
  </si>
  <si>
    <t>NALANDA INDIA EQUITY FUND LIMITED</t>
  </si>
  <si>
    <t>KIL-RE</t>
  </si>
  <si>
    <t>Kesoram Industries Ltd-RE</t>
  </si>
  <si>
    <t>W L D INVESTMENT PVT LTD</t>
  </si>
  <si>
    <t>Profit of Rs.18/-</t>
  </si>
  <si>
    <t>Loss of Rs.4/-</t>
  </si>
  <si>
    <t>Profit of Rs.6.50/-</t>
  </si>
  <si>
    <t>HDFCBANK OCT FUT</t>
  </si>
  <si>
    <t>1596-1599</t>
  </si>
  <si>
    <t>HDFCLIFE OCT FUT</t>
  </si>
  <si>
    <t>727-728</t>
  </si>
  <si>
    <t xml:space="preserve">NIFTY 17650 CE SEP </t>
  </si>
  <si>
    <t>45-55</t>
  </si>
  <si>
    <t>Loss of Rs.8.5-/-</t>
  </si>
  <si>
    <t>Profit of Rs.97.5</t>
  </si>
  <si>
    <t>Part Profit of Rs.100/-</t>
  </si>
  <si>
    <t>Part Profit of Rs.9.5/-</t>
  </si>
  <si>
    <t>ANG</t>
  </si>
  <si>
    <t>WAYS VINIMAY PRIVATE LIMITED</t>
  </si>
  <si>
    <t>BENGALASM</t>
  </si>
  <si>
    <t>NAVBHARAT VANIJYA LIMITED</t>
  </si>
  <si>
    <t>J K CREDIT &amp; FINANCE LIMITED</t>
  </si>
  <si>
    <t>HARI SHANKAR SINGHANIA HOLDINGS PRIVATE LIMITED</t>
  </si>
  <si>
    <t>BILLWIN</t>
  </si>
  <si>
    <t>SUJATA PILINJA RAO</t>
  </si>
  <si>
    <t>CHOKSI</t>
  </si>
  <si>
    <t>AKSHOBHYA HEALTH CARE PRIVATE LIMITED</t>
  </si>
  <si>
    <t>RATNA GAURAV CHOKSI</t>
  </si>
  <si>
    <t>CINERAD</t>
  </si>
  <si>
    <t>TALLURI NARASIMHA RAO</t>
  </si>
  <si>
    <t>PREMJI BHURALAL GALA</t>
  </si>
  <si>
    <t>DML</t>
  </si>
  <si>
    <t>KINGSMAN WEALTH MANAGEMENT PRIVATE LIMITED</t>
  </si>
  <si>
    <t>FILATFASH</t>
  </si>
  <si>
    <t>NEETA SHRINIVAS ZANVAR</t>
  </si>
  <si>
    <t>MITHUN SECURITIES PRIVATE LIMITED</t>
  </si>
  <si>
    <t>DEVANSH TRADEMART LLP</t>
  </si>
  <si>
    <t>NEOMILE CORPORATE ADVISORY PRIVATE LIMITED</t>
  </si>
  <si>
    <t>CHIMMAN LAL AGRAWAL</t>
  </si>
  <si>
    <t>KANCHI</t>
  </si>
  <si>
    <t>MADRAS PARAMESWARAN MANOJ MAHADEV</t>
  </si>
  <si>
    <t>PARESH DHIRAJLAL SHAH</t>
  </si>
  <si>
    <t>MAHACORP</t>
  </si>
  <si>
    <t>MOHANRAMESH</t>
  </si>
  <si>
    <t>SAT PAUL SACHDEVA</t>
  </si>
  <si>
    <t>MFLINDIA</t>
  </si>
  <si>
    <t>KAMLESH NAVINCHANDRA SHAH</t>
  </si>
  <si>
    <t>SHEETAL THUKRAL</t>
  </si>
  <si>
    <t>NIKSTECH</t>
  </si>
  <si>
    <t>NAVINSHUKLA</t>
  </si>
  <si>
    <t>MRADUL PASTOR</t>
  </si>
  <si>
    <t>SHERWOOD SECURITIES PVT LTD</t>
  </si>
  <si>
    <t>NTCIND</t>
  </si>
  <si>
    <t>POOJA SOHIL VORA</t>
  </si>
  <si>
    <t>OZONEWORLD</t>
  </si>
  <si>
    <t>DHARMENDER .</t>
  </si>
  <si>
    <t>PTIL</t>
  </si>
  <si>
    <t>VISHWAMANI MATAMANI TIWARI .</t>
  </si>
  <si>
    <t>CHITRA GANDHI</t>
  </si>
  <si>
    <t>RAJINFRA</t>
  </si>
  <si>
    <t>SURAJ GOVINDBHAI PRAJAPATI</t>
  </si>
  <si>
    <t>PRIYANKBHAI VITTHALBHAI PRAJAPATI</t>
  </si>
  <si>
    <t>RAMAMURTHY ARUNACHALAM</t>
  </si>
  <si>
    <t>KISHORE KUMAR R</t>
  </si>
  <si>
    <t>HEMANTSINGH NAHARSINGH JHALA</t>
  </si>
  <si>
    <t>RELICAB</t>
  </si>
  <si>
    <t>ARYAMAN BROKING LIMITED</t>
  </si>
  <si>
    <t>EMRALD COMMERCIAL LIMITED</t>
  </si>
  <si>
    <t>ARC FINANCE LIMITED</t>
  </si>
  <si>
    <t>PARAG JAYANTILAL SHAH</t>
  </si>
  <si>
    <t>SHAH KETANKUMAR JAYANTILAL</t>
  </si>
  <si>
    <t>W.LD. INVESTMENT PVT. LTD.</t>
  </si>
  <si>
    <t>ASHWIN KAMDAR (HUF)</t>
  </si>
  <si>
    <t>CNM FINVEST PRIVATE LIMITED</t>
  </si>
  <si>
    <t>SAMBANDAM</t>
  </si>
  <si>
    <t>GENERAL INSURANCE CORPORATION OF INDIA</t>
  </si>
  <si>
    <t>SHISHIND</t>
  </si>
  <si>
    <t>SUNILKUMAR DIPLAL SHAH</t>
  </si>
  <si>
    <t>PRABHULAL LALLUBHAI PAREKH</t>
  </si>
  <si>
    <t>SPRAYKING</t>
  </si>
  <si>
    <t>THAKERSIBHAI JADAVBHAI KOTADIA</t>
  </si>
  <si>
    <t>KOTADIYA PULKIT RAJESHBHAI</t>
  </si>
  <si>
    <t>PRAFUL RATILAL KOTHARI</t>
  </si>
  <si>
    <t>STL</t>
  </si>
  <si>
    <t>JAI AMBE TRADEXIM PRIVATE LIMITED</t>
  </si>
  <si>
    <t>UNISHIRE</t>
  </si>
  <si>
    <t>CHINTAN S SHAH</t>
  </si>
  <si>
    <t>URMIL SATISHKUMAR SHAH</t>
  </si>
  <si>
    <t>SRIHARSHAPOLAVARAPU</t>
  </si>
  <si>
    <t>AAKASH</t>
  </si>
  <si>
    <t>Aakash Exploration Ser L</t>
  </si>
  <si>
    <t>THERMO PADS PRIVATE LIMITED</t>
  </si>
  <si>
    <t>ASIAN-RE</t>
  </si>
  <si>
    <t>Asian Granito India-RE</t>
  </si>
  <si>
    <t>M/S. PRARTHANA ENTERPRISES</t>
  </si>
  <si>
    <t>SUNDARAM MUTUAL FUND</t>
  </si>
  <si>
    <t>BANSWRAS</t>
  </si>
  <si>
    <t>Banswara Syntex Limited</t>
  </si>
  <si>
    <t>COFIPALUX INVEST S.A.</t>
  </si>
  <si>
    <t>DSML</t>
  </si>
  <si>
    <t>Debock Sale Marketing Ltd</t>
  </si>
  <si>
    <t>RAMESH BHANDAPPA MUNNOLI</t>
  </si>
  <si>
    <t>SATISH RAMSEVAK PANDEY</t>
  </si>
  <si>
    <t>GOLDTECH</t>
  </si>
  <si>
    <t>Goldstone Tech Ltd.</t>
  </si>
  <si>
    <t>LITTY THOMAS</t>
  </si>
  <si>
    <t>HISARMETAL</t>
  </si>
  <si>
    <t>Hisar Metal Ind. Limited</t>
  </si>
  <si>
    <t>DEEP  AGARWAL</t>
  </si>
  <si>
    <t>IRB Infrastructure Develo</t>
  </si>
  <si>
    <t>TUSK INVESTMENT LIMITED</t>
  </si>
  <si>
    <t>MCLEODRUSS</t>
  </si>
  <si>
    <t>McLeod Russel India Ltd.</t>
  </si>
  <si>
    <t>EKTA CREDIT   PVT. LTD.</t>
  </si>
  <si>
    <t>QUADPRO</t>
  </si>
  <si>
    <t>Quadpro ITeS Limited</t>
  </si>
  <si>
    <t>SMRUTIBEN SHREYANSBHAI SHAH</t>
  </si>
  <si>
    <t>REXPIPES</t>
  </si>
  <si>
    <t>Rex Pipes And Cables Ltd</t>
  </si>
  <si>
    <t>PRASHANT EQUITY MANAGEMENT PRIVATE LIMITED</t>
  </si>
  <si>
    <t>SANGINITA</t>
  </si>
  <si>
    <t>Sanginita Chemicals Limit</t>
  </si>
  <si>
    <t>QE SECURITIES</t>
  </si>
  <si>
    <t>SKYVEIL TRADE SOLUTIONS LLP</t>
  </si>
  <si>
    <t>SPENCERS</t>
  </si>
  <si>
    <t>Spencer's Retail Limited</t>
  </si>
  <si>
    <t>GRAVITON RESEARCH CAPITAL LLP</t>
  </si>
  <si>
    <t>SUPREMEENG</t>
  </si>
  <si>
    <t>Supreme Engineering Ltd</t>
  </si>
  <si>
    <t>VIKRAMKUMAR KARANRAJ SAKARIA HUF DAKSH CORPORATION</t>
  </si>
  <si>
    <t>PJS SECURITIES LLP</t>
  </si>
  <si>
    <t>ASALCBR</t>
  </si>
  <si>
    <t>Asso Alcohols &amp; Brew Ltd</t>
  </si>
  <si>
    <t>GARNET TRADELINK PRIVATE LIMITED</t>
  </si>
  <si>
    <t>KOTAK MAHINDRA (INTERNATIONAL) LIMITED</t>
  </si>
  <si>
    <t>BRIGHT</t>
  </si>
  <si>
    <t>Bright Solar Limited</t>
  </si>
  <si>
    <t>PIYUSHKUMAR THUMAR</t>
  </si>
  <si>
    <t>BTML</t>
  </si>
  <si>
    <t>Bodhi Tree Multimedia Ltd</t>
  </si>
  <si>
    <t>GOPAL KRISHAN KOTHARI</t>
  </si>
  <si>
    <t>STATE BANK OF INDIA</t>
  </si>
  <si>
    <t>SOUTH INDIAN BANK LTD.</t>
  </si>
  <si>
    <t>SOUTH INDIAN BANK</t>
  </si>
  <si>
    <t>NIRAJ RAJNIKANT SHAH</t>
  </si>
  <si>
    <t>BHINWARAM</t>
  </si>
  <si>
    <t>SANJAY R CHOWDHARI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</si>
</sst>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5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sz val="11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10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8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9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8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0" fontId="1" fillId="0" borderId="18" xfId="0" applyFont="1" applyFill="1" applyBorder="1" applyAlignment="1">
      <alignment horizontal="left"/>
    </xf>
    <xf numFmtId="0" fontId="35" fillId="12" borderId="22" xfId="0" applyFont="1" applyFill="1" applyBorder="1" applyAlignment="1">
      <alignment horizontal="center" vertical="center"/>
    </xf>
    <xf numFmtId="165" fontId="35" fillId="12" borderId="22" xfId="0" applyNumberFormat="1" applyFont="1" applyFill="1" applyBorder="1" applyAlignment="1">
      <alignment horizontal="center" vertical="center"/>
    </xf>
    <xf numFmtId="0" fontId="36" fillId="12" borderId="22" xfId="0" applyFont="1" applyFill="1" applyBorder="1" applyAlignment="1">
      <alignment horizontal="center" vertical="center"/>
    </xf>
    <xf numFmtId="0" fontId="36" fillId="13" borderId="22" xfId="0" applyFont="1" applyFill="1" applyBorder="1" applyAlignment="1">
      <alignment horizontal="center" vertical="center"/>
    </xf>
    <xf numFmtId="165" fontId="35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 applyAlignment="1">
      <alignment horizontal="left"/>
    </xf>
    <xf numFmtId="0" fontId="35" fillId="11" borderId="22" xfId="0" applyFont="1" applyFill="1" applyBorder="1" applyAlignment="1">
      <alignment horizontal="center" vertical="center"/>
    </xf>
    <xf numFmtId="0" fontId="36" fillId="13" borderId="15" xfId="0" applyFont="1" applyFill="1" applyBorder="1" applyAlignment="1">
      <alignment horizontal="center" vertical="center"/>
    </xf>
    <xf numFmtId="43" fontId="36" fillId="14" borderId="15" xfId="0" applyNumberFormat="1" applyFont="1" applyFill="1" applyBorder="1" applyAlignment="1">
      <alignment horizontal="center" vertical="center"/>
    </xf>
    <xf numFmtId="0" fontId="1" fillId="15" borderId="0" xfId="0" applyFont="1" applyFill="1" applyBorder="1"/>
    <xf numFmtId="0" fontId="0" fillId="16" borderId="0" xfId="0" applyFont="1" applyFill="1" applyAlignment="1"/>
    <xf numFmtId="165" fontId="35" fillId="15" borderId="22" xfId="0" applyNumberFormat="1" applyFont="1" applyFill="1" applyBorder="1" applyAlignment="1">
      <alignment horizontal="center" vertical="center"/>
    </xf>
    <xf numFmtId="1" fontId="35" fillId="2" borderId="22" xfId="0" applyNumberFormat="1" applyFont="1" applyFill="1" applyBorder="1" applyAlignment="1">
      <alignment horizontal="center" vertical="center"/>
    </xf>
    <xf numFmtId="165" fontId="35" fillId="2" borderId="22" xfId="0" applyNumberFormat="1" applyFont="1" applyFill="1" applyBorder="1" applyAlignment="1">
      <alignment horizontal="center" vertical="center"/>
    </xf>
    <xf numFmtId="166" fontId="35" fillId="2" borderId="22" xfId="0" applyNumberFormat="1" applyFont="1" applyFill="1" applyBorder="1" applyAlignment="1">
      <alignment horizontal="center" vertical="center"/>
    </xf>
    <xf numFmtId="0" fontId="35" fillId="2" borderId="22" xfId="0" applyFont="1" applyFill="1" applyBorder="1" applyAlignment="1">
      <alignment horizontal="left"/>
    </xf>
    <xf numFmtId="0" fontId="35" fillId="2" borderId="22" xfId="0" applyFont="1" applyFill="1" applyBorder="1" applyAlignment="1">
      <alignment horizontal="center" vertical="center"/>
    </xf>
    <xf numFmtId="2" fontId="36" fillId="2" borderId="22" xfId="0" applyNumberFormat="1" applyFont="1" applyFill="1" applyBorder="1" applyAlignment="1">
      <alignment horizontal="center" vertical="center"/>
    </xf>
    <xf numFmtId="0" fontId="36" fillId="6" borderId="15" xfId="0" applyFont="1" applyFill="1" applyBorder="1" applyAlignment="1">
      <alignment horizontal="center" vertical="center"/>
    </xf>
    <xf numFmtId="0" fontId="0" fillId="17" borderId="0" xfId="0" applyFont="1" applyFill="1" applyAlignment="1"/>
    <xf numFmtId="43" fontId="36" fillId="18" borderId="15" xfId="0" applyNumberFormat="1" applyFont="1" applyFill="1" applyBorder="1" applyAlignment="1">
      <alignment horizontal="center" vertical="center"/>
    </xf>
    <xf numFmtId="0" fontId="35" fillId="15" borderId="0" xfId="0" applyFont="1" applyFill="1" applyBorder="1"/>
    <xf numFmtId="0" fontId="35" fillId="15" borderId="0" xfId="0" applyFont="1" applyFill="1" applyBorder="1" applyAlignment="1">
      <alignment horizontal="center"/>
    </xf>
    <xf numFmtId="2" fontId="36" fillId="13" borderId="22" xfId="0" applyNumberFormat="1" applyFont="1" applyFill="1" applyBorder="1" applyAlignment="1">
      <alignment horizontal="center" vertical="center"/>
    </xf>
    <xf numFmtId="16" fontId="36" fillId="13" borderId="22" xfId="0" applyNumberFormat="1" applyFont="1" applyFill="1" applyBorder="1" applyAlignment="1">
      <alignment horizontal="center" vertical="center"/>
    </xf>
    <xf numFmtId="2" fontId="36" fillId="6" borderId="22" xfId="0" applyNumberFormat="1" applyFont="1" applyFill="1" applyBorder="1" applyAlignment="1">
      <alignment horizontal="center" vertical="center"/>
    </xf>
    <xf numFmtId="0" fontId="36" fillId="6" borderId="22" xfId="0" applyFont="1" applyFill="1" applyBorder="1" applyAlignment="1">
      <alignment horizontal="center" vertical="center"/>
    </xf>
    <xf numFmtId="16" fontId="36" fillId="6" borderId="22" xfId="0" applyNumberFormat="1" applyFont="1" applyFill="1" applyBorder="1" applyAlignment="1">
      <alignment horizontal="center" vertical="center"/>
    </xf>
    <xf numFmtId="1" fontId="35" fillId="15" borderId="24" xfId="0" applyNumberFormat="1" applyFont="1" applyFill="1" applyBorder="1" applyAlignment="1">
      <alignment horizontal="center" vertical="center"/>
    </xf>
    <xf numFmtId="165" fontId="35" fillId="15" borderId="24" xfId="0" applyNumberFormat="1" applyFont="1" applyFill="1" applyBorder="1" applyAlignment="1">
      <alignment horizontal="center" vertical="center"/>
    </xf>
    <xf numFmtId="166" fontId="35" fillId="15" borderId="24" xfId="0" applyNumberFormat="1" applyFont="1" applyFill="1" applyBorder="1" applyAlignment="1">
      <alignment horizontal="center" vertical="center"/>
    </xf>
    <xf numFmtId="0" fontId="35" fillId="15" borderId="24" xfId="0" applyFont="1" applyFill="1" applyBorder="1" applyAlignment="1">
      <alignment horizontal="left"/>
    </xf>
    <xf numFmtId="0" fontId="35" fillId="15" borderId="24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10" fontId="36" fillId="2" borderId="22" xfId="0" applyNumberFormat="1" applyFont="1" applyFill="1" applyBorder="1" applyAlignment="1">
      <alignment horizontal="center" vertical="center" wrapText="1"/>
    </xf>
    <xf numFmtId="16" fontId="37" fillId="2" borderId="22" xfId="0" applyNumberFormat="1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" fontId="37" fillId="6" borderId="22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6" borderId="0" xfId="0" applyFont="1" applyFill="1" applyAlignment="1"/>
    <xf numFmtId="165" fontId="35" fillId="15" borderId="25" xfId="0" applyNumberFormat="1" applyFont="1" applyFill="1" applyBorder="1" applyAlignment="1">
      <alignment horizontal="center" vertical="center"/>
    </xf>
    <xf numFmtId="1" fontId="35" fillId="11" borderId="24" xfId="0" applyNumberFormat="1" applyFont="1" applyFill="1" applyBorder="1" applyAlignment="1">
      <alignment horizontal="center" vertical="center"/>
    </xf>
    <xf numFmtId="166" fontId="35" fillId="11" borderId="24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11" borderId="3" xfId="0" applyFont="1" applyFill="1" applyBorder="1" applyAlignment="1">
      <alignment horizontal="center" vertical="center"/>
    </xf>
    <xf numFmtId="0" fontId="35" fillId="15" borderId="22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5" xfId="0" applyNumberFormat="1" applyFont="1" applyFill="1" applyBorder="1" applyAlignment="1">
      <alignment horizontal="center" vertical="center"/>
    </xf>
    <xf numFmtId="0" fontId="43" fillId="19" borderId="22" xfId="0" applyFont="1" applyFill="1" applyBorder="1" applyAlignment="1"/>
    <xf numFmtId="0" fontId="43" fillId="20" borderId="22" xfId="0" applyFont="1" applyFill="1" applyBorder="1" applyAlignment="1"/>
    <xf numFmtId="0" fontId="36" fillId="15" borderId="22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6" fontId="35" fillId="11" borderId="26" xfId="0" applyNumberFormat="1" applyFont="1" applyFill="1" applyBorder="1" applyAlignment="1">
      <alignment horizontal="center" vertical="center"/>
    </xf>
    <xf numFmtId="0" fontId="35" fillId="11" borderId="27" xfId="0" applyFont="1" applyFill="1" applyBorder="1" applyAlignment="1">
      <alignment horizontal="center" vertical="center"/>
    </xf>
    <xf numFmtId="0" fontId="36" fillId="11" borderId="22" xfId="0" applyFont="1" applyFill="1" applyBorder="1" applyAlignment="1">
      <alignment horizontal="center" vertical="center"/>
    </xf>
    <xf numFmtId="0" fontId="35" fillId="12" borderId="3" xfId="0" applyFont="1" applyFill="1" applyBorder="1" applyAlignment="1">
      <alignment horizontal="center" vertical="center"/>
    </xf>
    <xf numFmtId="166" fontId="35" fillId="12" borderId="26" xfId="0" applyNumberFormat="1" applyFont="1" applyFill="1" applyBorder="1" applyAlignment="1">
      <alignment horizontal="center" vertical="center"/>
    </xf>
    <xf numFmtId="0" fontId="35" fillId="12" borderId="27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167" fontId="36" fillId="11" borderId="15" xfId="0" applyNumberFormat="1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43" fontId="36" fillId="6" borderId="1" xfId="0" applyNumberFormat="1" applyFont="1" applyFill="1" applyBorder="1" applyAlignment="1">
      <alignment horizontal="center" vertical="center"/>
    </xf>
    <xf numFmtId="16" fontId="36" fillId="11" borderId="15" xfId="0" applyNumberFormat="1" applyFont="1" applyFill="1" applyBorder="1" applyAlignment="1">
      <alignment horizontal="center" vertical="center"/>
    </xf>
    <xf numFmtId="2" fontId="44" fillId="11" borderId="2" xfId="0" applyNumberFormat="1" applyFont="1" applyFill="1" applyBorder="1" applyAlignment="1">
      <alignment horizontal="center" vertical="center"/>
    </xf>
    <xf numFmtId="2" fontId="44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/>
    <xf numFmtId="0" fontId="35" fillId="11" borderId="25" xfId="0" applyFont="1" applyFill="1" applyBorder="1" applyAlignment="1">
      <alignment horizontal="center" vertical="center"/>
    </xf>
    <xf numFmtId="165" fontId="35" fillId="11" borderId="25" xfId="0" applyNumberFormat="1" applyFont="1" applyFill="1" applyBorder="1" applyAlignment="1">
      <alignment horizontal="center" vertical="center"/>
    </xf>
    <xf numFmtId="0" fontId="35" fillId="11" borderId="25" xfId="0" applyFont="1" applyFill="1" applyBorder="1"/>
    <xf numFmtId="0" fontId="43" fillId="19" borderId="25" xfId="0" applyFont="1" applyFill="1" applyBorder="1" applyAlignment="1"/>
    <xf numFmtId="0" fontId="36" fillId="11" borderId="23" xfId="0" applyFont="1" applyFill="1" applyBorder="1" applyAlignment="1">
      <alignment horizontal="center" vertical="center"/>
    </xf>
    <xf numFmtId="165" fontId="35" fillId="12" borderId="25" xfId="0" applyNumberFormat="1" applyFont="1" applyFill="1" applyBorder="1" applyAlignment="1">
      <alignment horizontal="center" vertical="center"/>
    </xf>
    <xf numFmtId="0" fontId="35" fillId="12" borderId="22" xfId="0" applyFont="1" applyFill="1" applyBorder="1"/>
    <xf numFmtId="0" fontId="36" fillId="12" borderId="23" xfId="0" applyFont="1" applyFill="1" applyBorder="1" applyAlignment="1">
      <alignment horizontal="center" vertical="center"/>
    </xf>
    <xf numFmtId="0" fontId="36" fillId="12" borderId="15" xfId="0" applyFont="1" applyFill="1" applyBorder="1" applyAlignment="1">
      <alignment horizontal="center" vertical="center"/>
    </xf>
    <xf numFmtId="0" fontId="36" fillId="12" borderId="20" xfId="0" applyFont="1" applyFill="1" applyBorder="1" applyAlignment="1">
      <alignment horizontal="center" vertical="center"/>
    </xf>
    <xf numFmtId="2" fontId="44" fillId="12" borderId="2" xfId="0" applyNumberFormat="1" applyFont="1" applyFill="1" applyBorder="1" applyAlignment="1">
      <alignment horizontal="center" vertical="center"/>
    </xf>
    <xf numFmtId="2" fontId="44" fillId="12" borderId="22" xfId="0" applyNumberFormat="1" applyFont="1" applyFill="1" applyBorder="1" applyAlignment="1">
      <alignment horizontal="center" vertical="center"/>
    </xf>
    <xf numFmtId="167" fontId="36" fillId="12" borderId="15" xfId="0" applyNumberFormat="1" applyFont="1" applyFill="1" applyBorder="1" applyAlignment="1">
      <alignment horizontal="center" vertical="center"/>
    </xf>
    <xf numFmtId="43" fontId="36" fillId="13" borderId="1" xfId="0" applyNumberFormat="1" applyFont="1" applyFill="1" applyBorder="1" applyAlignment="1">
      <alignment horizontal="center" vertical="center"/>
    </xf>
    <xf numFmtId="16" fontId="36" fillId="12" borderId="15" xfId="0" applyNumberFormat="1" applyFont="1" applyFill="1" applyBorder="1" applyAlignment="1">
      <alignment horizontal="center" vertical="center"/>
    </xf>
    <xf numFmtId="2" fontId="36" fillId="6" borderId="25" xfId="0" applyNumberFormat="1" applyFont="1" applyFill="1" applyBorder="1" applyAlignment="1">
      <alignment horizontal="center" vertical="center"/>
    </xf>
    <xf numFmtId="0" fontId="36" fillId="6" borderId="25" xfId="0" applyFont="1" applyFill="1" applyBorder="1" applyAlignment="1">
      <alignment horizontal="center" vertical="center"/>
    </xf>
    <xf numFmtId="43" fontId="36" fillId="14" borderId="22" xfId="0" applyNumberFormat="1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1" fillId="11" borderId="1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top"/>
    </xf>
    <xf numFmtId="0" fontId="35" fillId="12" borderId="23" xfId="0" applyFont="1" applyFill="1" applyBorder="1" applyAlignment="1">
      <alignment horizontal="center" vertical="center"/>
    </xf>
    <xf numFmtId="0" fontId="35" fillId="12" borderId="1" xfId="0" applyFont="1" applyFill="1" applyBorder="1"/>
    <xf numFmtId="0" fontId="35" fillId="12" borderId="15" xfId="0" applyFont="1" applyFill="1" applyBorder="1" applyAlignment="1">
      <alignment horizontal="center" vertical="center"/>
    </xf>
    <xf numFmtId="2" fontId="36" fillId="6" borderId="15" xfId="0" applyNumberFormat="1" applyFont="1" applyFill="1" applyBorder="1" applyAlignment="1">
      <alignment horizontal="center" vertical="center"/>
    </xf>
    <xf numFmtId="10" fontId="36" fillId="6" borderId="15" xfId="0" applyNumberFormat="1" applyFont="1" applyFill="1" applyBorder="1" applyAlignment="1">
      <alignment horizontal="center" vertical="center" wrapText="1"/>
    </xf>
    <xf numFmtId="16" fontId="36" fillId="6" borderId="15" xfId="0" applyNumberFormat="1" applyFont="1" applyFill="1" applyBorder="1" applyAlignment="1">
      <alignment horizontal="center" vertical="center"/>
    </xf>
    <xf numFmtId="0" fontId="1" fillId="15" borderId="0" xfId="0" applyFont="1" applyFill="1" applyBorder="1" applyAlignment="1">
      <alignment horizontal="left"/>
    </xf>
    <xf numFmtId="0" fontId="35" fillId="2" borderId="15" xfId="0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center" vertical="center"/>
    </xf>
    <xf numFmtId="0" fontId="35" fillId="11" borderId="1" xfId="0" applyFont="1" applyFill="1" applyBorder="1"/>
    <xf numFmtId="0" fontId="35" fillId="11" borderId="15" xfId="0" applyFont="1" applyFill="1" applyBorder="1" applyAlignment="1">
      <alignment horizontal="center" vertical="center"/>
    </xf>
    <xf numFmtId="2" fontId="36" fillId="11" borderId="5" xfId="0" applyNumberFormat="1" applyFont="1" applyFill="1" applyBorder="1" applyAlignment="1">
      <alignment horizontal="center" vertical="center"/>
    </xf>
    <xf numFmtId="43" fontId="36" fillId="6" borderId="15" xfId="0" applyNumberFormat="1" applyFont="1" applyFill="1" applyBorder="1" applyAlignment="1">
      <alignment horizontal="center" vertical="center"/>
    </xf>
    <xf numFmtId="167" fontId="36" fillId="11" borderId="22" xfId="0" applyNumberFormat="1" applyFont="1" applyFill="1" applyBorder="1" applyAlignment="1">
      <alignment horizontal="center" vertical="center"/>
    </xf>
    <xf numFmtId="43" fontId="36" fillId="6" borderId="22" xfId="0" applyNumberFormat="1" applyFont="1" applyFill="1" applyBorder="1" applyAlignment="1">
      <alignment horizontal="center" vertical="center"/>
    </xf>
    <xf numFmtId="16" fontId="36" fillId="11" borderId="22" xfId="0" applyNumberFormat="1" applyFont="1" applyFill="1" applyBorder="1" applyAlignment="1">
      <alignment horizontal="center" vertical="center"/>
    </xf>
    <xf numFmtId="16" fontId="37" fillId="6" borderId="1" xfId="0" applyNumberFormat="1" applyFont="1" applyFill="1" applyBorder="1" applyAlignment="1">
      <alignment horizontal="center" vertical="center"/>
    </xf>
    <xf numFmtId="0" fontId="43" fillId="19" borderId="24" xfId="0" applyFont="1" applyFill="1" applyBorder="1" applyAlignment="1"/>
    <xf numFmtId="0" fontId="35" fillId="11" borderId="24" xfId="0" applyFont="1" applyFill="1" applyBorder="1" applyAlignment="1">
      <alignment horizontal="center" vertical="center"/>
    </xf>
    <xf numFmtId="1" fontId="35" fillId="21" borderId="24" xfId="0" applyNumberFormat="1" applyFont="1" applyFill="1" applyBorder="1" applyAlignment="1">
      <alignment horizontal="center" vertical="center"/>
    </xf>
    <xf numFmtId="165" fontId="35" fillId="21" borderId="24" xfId="0" applyNumberFormat="1" applyFont="1" applyFill="1" applyBorder="1" applyAlignment="1">
      <alignment horizontal="center" vertical="center"/>
    </xf>
    <xf numFmtId="166" fontId="35" fillId="21" borderId="24" xfId="0" applyNumberFormat="1" applyFont="1" applyFill="1" applyBorder="1" applyAlignment="1">
      <alignment horizontal="center" vertical="center"/>
    </xf>
    <xf numFmtId="0" fontId="43" fillId="22" borderId="24" xfId="0" applyFont="1" applyFill="1" applyBorder="1" applyAlignment="1"/>
    <xf numFmtId="0" fontId="35" fillId="21" borderId="24" xfId="0" applyFont="1" applyFill="1" applyBorder="1" applyAlignment="1">
      <alignment horizontal="center" vertical="center"/>
    </xf>
    <xf numFmtId="0" fontId="36" fillId="23" borderId="1" xfId="0" applyFont="1" applyFill="1" applyBorder="1" applyAlignment="1">
      <alignment horizontal="center" vertical="center"/>
    </xf>
    <xf numFmtId="2" fontId="36" fillId="23" borderId="1" xfId="0" applyNumberFormat="1" applyFont="1" applyFill="1" applyBorder="1" applyAlignment="1">
      <alignment horizontal="center" vertical="center"/>
    </xf>
    <xf numFmtId="10" fontId="36" fillId="23" borderId="1" xfId="0" applyNumberFormat="1" applyFont="1" applyFill="1" applyBorder="1" applyAlignment="1">
      <alignment horizontal="center" vertical="center" wrapText="1"/>
    </xf>
    <xf numFmtId="16" fontId="37" fillId="23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" fontId="35" fillId="12" borderId="24" xfId="0" applyNumberFormat="1" applyFont="1" applyFill="1" applyBorder="1" applyAlignment="1">
      <alignment horizontal="center" vertical="center"/>
    </xf>
    <xf numFmtId="165" fontId="35" fillId="12" borderId="24" xfId="0" applyNumberFormat="1" applyFont="1" applyFill="1" applyBorder="1" applyAlignment="1">
      <alignment horizontal="center" vertical="center"/>
    </xf>
    <xf numFmtId="166" fontId="35" fillId="12" borderId="24" xfId="0" applyNumberFormat="1" applyFont="1" applyFill="1" applyBorder="1" applyAlignment="1">
      <alignment horizontal="center" vertical="center"/>
    </xf>
    <xf numFmtId="0" fontId="35" fillId="12" borderId="24" xfId="0" applyFont="1" applyFill="1" applyBorder="1" applyAlignment="1">
      <alignment horizontal="left"/>
    </xf>
    <xf numFmtId="0" fontId="35" fillId="12" borderId="24" xfId="0" applyFont="1" applyFill="1" applyBorder="1" applyAlignment="1">
      <alignment horizontal="center" vertical="center"/>
    </xf>
    <xf numFmtId="0" fontId="36" fillId="13" borderId="1" xfId="0" applyFont="1" applyFill="1" applyBorder="1" applyAlignment="1">
      <alignment horizontal="center" vertical="center"/>
    </xf>
    <xf numFmtId="2" fontId="36" fillId="13" borderId="1" xfId="0" applyNumberFormat="1" applyFont="1" applyFill="1" applyBorder="1" applyAlignment="1">
      <alignment horizontal="center" vertical="center"/>
    </xf>
    <xf numFmtId="10" fontId="36" fillId="13" borderId="1" xfId="0" applyNumberFormat="1" applyFont="1" applyFill="1" applyBorder="1" applyAlignment="1">
      <alignment horizontal="center" vertical="center" wrapText="1"/>
    </xf>
    <xf numFmtId="16" fontId="36" fillId="13" borderId="1" xfId="0" applyNumberFormat="1" applyFont="1" applyFill="1" applyBorder="1" applyAlignment="1">
      <alignment horizontal="center" vertical="center"/>
    </xf>
    <xf numFmtId="0" fontId="44" fillId="12" borderId="22" xfId="0" applyFont="1" applyFill="1" applyBorder="1" applyAlignment="1">
      <alignment horizontal="center" vertical="center"/>
    </xf>
    <xf numFmtId="165" fontId="44" fillId="12" borderId="22" xfId="0" applyNumberFormat="1" applyFont="1" applyFill="1" applyBorder="1" applyAlignment="1">
      <alignment horizontal="center" vertical="center"/>
    </xf>
    <xf numFmtId="0" fontId="44" fillId="12" borderId="23" xfId="0" applyFont="1" applyFill="1" applyBorder="1" applyAlignment="1">
      <alignment horizontal="center" vertical="center"/>
    </xf>
    <xf numFmtId="0" fontId="44" fillId="12" borderId="1" xfId="0" applyFont="1" applyFill="1" applyBorder="1"/>
    <xf numFmtId="0" fontId="44" fillId="12" borderId="15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0" fillId="16" borderId="0" xfId="0" applyFill="1" applyAlignment="1"/>
    <xf numFmtId="0" fontId="35" fillId="2" borderId="15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left"/>
    </xf>
    <xf numFmtId="0" fontId="35" fillId="11" borderId="24" xfId="0" applyFont="1" applyFill="1" applyBorder="1" applyAlignment="1">
      <alignment horizontal="left"/>
    </xf>
    <xf numFmtId="165" fontId="35" fillId="24" borderId="1" xfId="0" applyNumberFormat="1" applyFont="1" applyFill="1" applyBorder="1" applyAlignment="1">
      <alignment horizontal="center" vertical="center"/>
    </xf>
    <xf numFmtId="0" fontId="36" fillId="24" borderId="1" xfId="0" applyFont="1" applyFill="1" applyBorder="1"/>
    <xf numFmtId="43" fontId="35" fillId="24" borderId="1" xfId="0" applyNumberFormat="1" applyFont="1" applyFill="1" applyBorder="1" applyAlignment="1">
      <alignment horizontal="center" vertical="top"/>
    </xf>
    <xf numFmtId="0" fontId="35" fillId="24" borderId="1" xfId="0" applyFont="1" applyFill="1" applyBorder="1" applyAlignment="1">
      <alignment horizontal="center" vertical="center"/>
    </xf>
    <xf numFmtId="0" fontId="35" fillId="24" borderId="1" xfId="0" applyFont="1" applyFill="1" applyBorder="1" applyAlignment="1">
      <alignment horizontal="center" vertical="top"/>
    </xf>
    <xf numFmtId="0" fontId="36" fillId="25" borderId="1" xfId="0" applyFont="1" applyFill="1" applyBorder="1" applyAlignment="1">
      <alignment horizontal="center" vertical="center"/>
    </xf>
    <xf numFmtId="2" fontId="36" fillId="25" borderId="1" xfId="0" applyNumberFormat="1" applyFont="1" applyFill="1" applyBorder="1" applyAlignment="1">
      <alignment horizontal="center" vertical="center"/>
    </xf>
    <xf numFmtId="10" fontId="36" fillId="25" borderId="1" xfId="0" applyNumberFormat="1" applyFont="1" applyFill="1" applyBorder="1" applyAlignment="1">
      <alignment horizontal="center" vertical="center" wrapText="1"/>
    </xf>
    <xf numFmtId="16" fontId="36" fillId="25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11" borderId="4" xfId="0" applyFont="1" applyFill="1" applyBorder="1"/>
    <xf numFmtId="0" fontId="36" fillId="11" borderId="1" xfId="0" applyFont="1" applyFill="1" applyBorder="1" applyAlignment="1">
      <alignment horizontal="center" vertical="center"/>
    </xf>
    <xf numFmtId="2" fontId="36" fillId="11" borderId="22" xfId="0" applyNumberFormat="1" applyFont="1" applyFill="1" applyBorder="1" applyAlignment="1">
      <alignment horizontal="center" vertical="center"/>
    </xf>
    <xf numFmtId="2" fontId="36" fillId="11" borderId="20" xfId="0" applyNumberFormat="1" applyFont="1" applyFill="1" applyBorder="1" applyAlignment="1">
      <alignment horizontal="center" vertical="center"/>
    </xf>
    <xf numFmtId="2" fontId="36" fillId="11" borderId="25" xfId="0" applyNumberFormat="1" applyFont="1" applyFill="1" applyBorder="1" applyAlignment="1">
      <alignment horizontal="center" vertical="center"/>
    </xf>
    <xf numFmtId="166" fontId="35" fillId="12" borderId="28" xfId="0" applyNumberFormat="1" applyFont="1" applyFill="1" applyBorder="1" applyAlignment="1">
      <alignment horizontal="center" vertical="center"/>
    </xf>
    <xf numFmtId="16" fontId="36" fillId="11" borderId="15" xfId="0" applyNumberFormat="1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5" fontId="35" fillId="11" borderId="25" xfId="0" applyNumberFormat="1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165" fontId="44" fillId="12" borderId="24" xfId="0" applyNumberFormat="1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1" fillId="12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16" fontId="36" fillId="23" borderId="1" xfId="0" applyNumberFormat="1" applyFont="1" applyFill="1" applyBorder="1" applyAlignment="1">
      <alignment horizontal="center" vertical="center"/>
    </xf>
    <xf numFmtId="0" fontId="35" fillId="21" borderId="24" xfId="0" applyFont="1" applyFill="1" applyBorder="1" applyAlignment="1">
      <alignment horizontal="left"/>
    </xf>
    <xf numFmtId="15" fontId="35" fillId="24" borderId="0" xfId="0" applyNumberFormat="1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" fontId="36" fillId="15" borderId="22" xfId="0" applyNumberFormat="1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2" fontId="36" fillId="15" borderId="22" xfId="0" applyNumberFormat="1" applyFont="1" applyFill="1" applyBorder="1" applyAlignment="1">
      <alignment horizontal="center" vertical="center"/>
    </xf>
    <xf numFmtId="165" fontId="35" fillId="2" borderId="25" xfId="0" applyNumberFormat="1" applyFont="1" applyFill="1" applyBorder="1" applyAlignment="1">
      <alignment horizontal="center" vertical="center"/>
    </xf>
    <xf numFmtId="166" fontId="35" fillId="2" borderId="30" xfId="0" applyNumberFormat="1" applyFont="1" applyFill="1" applyBorder="1" applyAlignment="1">
      <alignment horizontal="center" vertical="center"/>
    </xf>
    <xf numFmtId="0" fontId="36" fillId="2" borderId="25" xfId="0" applyFont="1" applyFill="1" applyBorder="1"/>
    <xf numFmtId="0" fontId="35" fillId="2" borderId="31" xfId="0" applyFont="1" applyFill="1" applyBorder="1" applyAlignment="1">
      <alignment horizontal="center" vertical="center"/>
    </xf>
    <xf numFmtId="0" fontId="35" fillId="15" borderId="25" xfId="0" applyFont="1" applyFill="1" applyBorder="1" applyAlignment="1">
      <alignment horizontal="center" vertical="center"/>
    </xf>
    <xf numFmtId="0" fontId="35" fillId="2" borderId="25" xfId="0" applyFont="1" applyFill="1" applyBorder="1" applyAlignment="1">
      <alignment horizontal="center" vertical="center"/>
    </xf>
    <xf numFmtId="0" fontId="36" fillId="2" borderId="25" xfId="0" applyFont="1" applyFill="1" applyBorder="1" applyAlignment="1">
      <alignment horizontal="center" vertical="center"/>
    </xf>
    <xf numFmtId="43" fontId="36" fillId="15" borderId="22" xfId="0" applyNumberFormat="1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5" fontId="35" fillId="15" borderId="24" xfId="0" applyNumberFormat="1" applyFont="1" applyFill="1" applyBorder="1" applyAlignment="1">
      <alignment horizontal="center" vertical="center"/>
    </xf>
    <xf numFmtId="16" fontId="36" fillId="11" borderId="15" xfId="0" applyNumberFormat="1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12" borderId="4" xfId="0" applyFont="1" applyFill="1" applyBorder="1"/>
    <xf numFmtId="0" fontId="36" fillId="12" borderId="1" xfId="0" applyFont="1" applyFill="1" applyBorder="1" applyAlignment="1">
      <alignment horizontal="center" vertical="center"/>
    </xf>
    <xf numFmtId="2" fontId="36" fillId="12" borderId="22" xfId="0" applyNumberFormat="1" applyFont="1" applyFill="1" applyBorder="1" applyAlignment="1">
      <alignment horizontal="center" vertical="center"/>
    </xf>
    <xf numFmtId="0" fontId="36" fillId="12" borderId="6" xfId="0" applyFont="1" applyFill="1" applyBorder="1"/>
    <xf numFmtId="0" fontId="35" fillId="12" borderId="2" xfId="0" applyFont="1" applyFill="1" applyBorder="1"/>
    <xf numFmtId="0" fontId="35" fillId="12" borderId="2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2" fontId="36" fillId="12" borderId="21" xfId="0" applyNumberFormat="1" applyFont="1" applyFill="1" applyBorder="1" applyAlignment="1">
      <alignment horizontal="center" vertical="center"/>
    </xf>
    <xf numFmtId="2" fontId="36" fillId="12" borderId="29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35" fillId="2" borderId="22" xfId="0" applyFont="1" applyFill="1" applyBorder="1"/>
    <xf numFmtId="167" fontId="36" fillId="2" borderId="22" xfId="0" applyNumberFormat="1" applyFont="1" applyFill="1" applyBorder="1" applyAlignment="1">
      <alignment horizontal="center" vertical="center"/>
    </xf>
    <xf numFmtId="43" fontId="36" fillId="2" borderId="22" xfId="0" applyNumberFormat="1" applyFont="1" applyFill="1" applyBorder="1" applyAlignment="1">
      <alignment horizontal="center" vertical="center"/>
    </xf>
    <xf numFmtId="16" fontId="36" fillId="2" borderId="22" xfId="0" applyNumberFormat="1" applyFont="1" applyFill="1" applyBorder="1" applyAlignment="1">
      <alignment horizontal="center" vertical="center"/>
    </xf>
    <xf numFmtId="2" fontId="36" fillId="13" borderId="25" xfId="0" applyNumberFormat="1" applyFont="1" applyFill="1" applyBorder="1" applyAlignment="1">
      <alignment horizontal="center" vertical="center"/>
    </xf>
    <xf numFmtId="0" fontId="36" fillId="13" borderId="25" xfId="0" applyFont="1" applyFill="1" applyBorder="1" applyAlignment="1">
      <alignment horizontal="center" vertical="center"/>
    </xf>
    <xf numFmtId="0" fontId="1" fillId="11" borderId="21" xfId="0" applyFont="1" applyFill="1" applyBorder="1" applyAlignment="1">
      <alignment horizontal="center" vertical="center"/>
    </xf>
    <xf numFmtId="165" fontId="35" fillId="11" borderId="29" xfId="0" applyNumberFormat="1" applyFont="1" applyFill="1" applyBorder="1" applyAlignment="1">
      <alignment horizontal="center" vertical="center"/>
    </xf>
    <xf numFmtId="166" fontId="35" fillId="11" borderId="36" xfId="0" applyNumberFormat="1" applyFont="1" applyFill="1" applyBorder="1" applyAlignment="1">
      <alignment horizontal="center" vertical="center"/>
    </xf>
    <xf numFmtId="0" fontId="35" fillId="11" borderId="2" xfId="0" applyFont="1" applyFill="1" applyBorder="1"/>
    <xf numFmtId="0" fontId="35" fillId="11" borderId="18" xfId="0" applyFont="1" applyFill="1" applyBorder="1" applyAlignment="1">
      <alignment horizontal="center" vertical="center"/>
    </xf>
    <xf numFmtId="0" fontId="36" fillId="11" borderId="18" xfId="0" applyFont="1" applyFill="1" applyBorder="1" applyAlignment="1">
      <alignment horizontal="center" vertical="center"/>
    </xf>
    <xf numFmtId="0" fontId="36" fillId="12" borderId="22" xfId="0" applyFont="1" applyFill="1" applyBorder="1"/>
    <xf numFmtId="0" fontId="36" fillId="12" borderId="25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16" fontId="36" fillId="11" borderId="15" xfId="0" applyNumberFormat="1" applyFont="1" applyFill="1" applyBorder="1" applyAlignment="1">
      <alignment horizontal="center" vertical="center"/>
    </xf>
    <xf numFmtId="165" fontId="35" fillId="11" borderId="25" xfId="0" applyNumberFormat="1" applyFont="1" applyFill="1" applyBorder="1" applyAlignment="1">
      <alignment horizontal="center" vertical="center"/>
    </xf>
    <xf numFmtId="0" fontId="1" fillId="12" borderId="20" xfId="0" applyFont="1" applyFill="1" applyBorder="1" applyAlignment="1">
      <alignment horizontal="center" vertical="center"/>
    </xf>
    <xf numFmtId="166" fontId="35" fillId="12" borderId="30" xfId="0" applyNumberFormat="1" applyFont="1" applyFill="1" applyBorder="1" applyAlignment="1">
      <alignment horizontal="center" vertical="center"/>
    </xf>
    <xf numFmtId="0" fontId="36" fillId="12" borderId="25" xfId="0" applyFont="1" applyFill="1" applyBorder="1"/>
    <xf numFmtId="0" fontId="35" fillId="12" borderId="31" xfId="0" applyFont="1" applyFill="1" applyBorder="1" applyAlignment="1">
      <alignment horizontal="center" vertical="center"/>
    </xf>
    <xf numFmtId="0" fontId="35" fillId="12" borderId="25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2" fontId="44" fillId="11" borderId="24" xfId="0" applyNumberFormat="1" applyFont="1" applyFill="1" applyBorder="1" applyAlignment="1">
      <alignment horizontal="center" vertical="center"/>
    </xf>
    <xf numFmtId="167" fontId="36" fillId="11" borderId="18" xfId="0" applyNumberFormat="1" applyFont="1" applyFill="1" applyBorder="1" applyAlignment="1">
      <alignment horizontal="center" vertical="center"/>
    </xf>
    <xf numFmtId="165" fontId="35" fillId="11" borderId="25" xfId="0" applyNumberFormat="1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0" fontId="35" fillId="12" borderId="19" xfId="0" applyFont="1" applyFill="1" applyBorder="1" applyAlignment="1">
      <alignment horizontal="center" vertical="center"/>
    </xf>
    <xf numFmtId="16" fontId="36" fillId="12" borderId="23" xfId="0" applyNumberFormat="1" applyFont="1" applyFill="1" applyBorder="1" applyAlignment="1">
      <alignment horizontal="center" vertical="center"/>
    </xf>
    <xf numFmtId="43" fontId="36" fillId="6" borderId="2" xfId="0" applyNumberFormat="1" applyFont="1" applyFill="1" applyBorder="1" applyAlignment="1">
      <alignment horizontal="center" vertical="center"/>
    </xf>
    <xf numFmtId="167" fontId="36" fillId="12" borderId="22" xfId="0" applyNumberFormat="1" applyFont="1" applyFill="1" applyBorder="1" applyAlignment="1">
      <alignment horizontal="center" vertical="center"/>
    </xf>
    <xf numFmtId="43" fontId="36" fillId="13" borderId="22" xfId="0" applyNumberFormat="1" applyFont="1" applyFill="1" applyBorder="1" applyAlignment="1">
      <alignment horizontal="center" vertical="center"/>
    </xf>
    <xf numFmtId="0" fontId="35" fillId="11" borderId="15" xfId="0" applyFont="1" applyFill="1" applyBorder="1"/>
    <xf numFmtId="165" fontId="35" fillId="11" borderId="2" xfId="0" applyNumberFormat="1" applyFont="1" applyFill="1" applyBorder="1" applyAlignment="1">
      <alignment horizontal="center" vertical="center"/>
    </xf>
    <xf numFmtId="0" fontId="35" fillId="15" borderId="15" xfId="0" applyFont="1" applyFill="1" applyBorder="1"/>
    <xf numFmtId="0" fontId="35" fillId="15" borderId="15" xfId="0" applyFont="1" applyFill="1" applyBorder="1" applyAlignment="1">
      <alignment horizontal="center" vertical="center"/>
    </xf>
    <xf numFmtId="0" fontId="1" fillId="15" borderId="0" xfId="0" applyFont="1" applyFill="1" applyBorder="1" applyAlignment="1">
      <alignment horizontal="center"/>
    </xf>
    <xf numFmtId="0" fontId="36" fillId="2" borderId="15" xfId="0" applyFont="1" applyFill="1" applyBorder="1"/>
    <xf numFmtId="0" fontId="0" fillId="17" borderId="22" xfId="0" applyFont="1" applyFill="1" applyBorder="1" applyAlignment="1"/>
    <xf numFmtId="167" fontId="36" fillId="11" borderId="24" xfId="0" applyNumberFormat="1" applyFont="1" applyFill="1" applyBorder="1" applyAlignment="1">
      <alignment horizontal="center" vertical="center"/>
    </xf>
    <xf numFmtId="0" fontId="36" fillId="11" borderId="24" xfId="0" applyFont="1" applyFill="1" applyBorder="1" applyAlignment="1">
      <alignment horizontal="center" vertical="center"/>
    </xf>
    <xf numFmtId="43" fontId="36" fillId="6" borderId="24" xfId="0" applyNumberFormat="1" applyFont="1" applyFill="1" applyBorder="1" applyAlignment="1">
      <alignment horizontal="center" vertical="center"/>
    </xf>
    <xf numFmtId="2" fontId="44" fillId="15" borderId="22" xfId="0" applyNumberFormat="1" applyFont="1" applyFill="1" applyBorder="1" applyAlignment="1">
      <alignment horizontal="center" vertical="center"/>
    </xf>
    <xf numFmtId="167" fontId="36" fillId="15" borderId="22" xfId="0" applyNumberFormat="1" applyFont="1" applyFill="1" applyBorder="1" applyAlignment="1">
      <alignment horizontal="center" vertical="center"/>
    </xf>
    <xf numFmtId="43" fontId="36" fillId="26" borderId="22" xfId="0" applyNumberFormat="1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0" fontId="36" fillId="26" borderId="22" xfId="0" applyFont="1" applyFill="1" applyBorder="1" applyAlignment="1">
      <alignment horizontal="center" vertical="center"/>
    </xf>
    <xf numFmtId="166" fontId="35" fillId="11" borderId="22" xfId="0" applyNumberFormat="1" applyFont="1" applyFill="1" applyBorder="1" applyAlignment="1">
      <alignment horizontal="center" vertical="center"/>
    </xf>
    <xf numFmtId="0" fontId="35" fillId="11" borderId="6" xfId="0" applyFont="1" applyFill="1" applyBorder="1"/>
    <xf numFmtId="16" fontId="36" fillId="11" borderId="15" xfId="0" applyNumberFormat="1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165" fontId="35" fillId="15" borderId="24" xfId="0" applyNumberFormat="1" applyFont="1" applyFill="1" applyBorder="1" applyAlignment="1">
      <alignment horizontal="center" vertical="center"/>
    </xf>
    <xf numFmtId="0" fontId="35" fillId="12" borderId="15" xfId="0" applyFont="1" applyFill="1" applyBorder="1"/>
    <xf numFmtId="43" fontId="36" fillId="6" borderId="38" xfId="0" applyNumberFormat="1" applyFont="1" applyFill="1" applyBorder="1" applyAlignment="1">
      <alignment horizontal="center" vertical="center"/>
    </xf>
    <xf numFmtId="43" fontId="36" fillId="6" borderId="6" xfId="0" applyNumberFormat="1" applyFont="1" applyFill="1" applyBorder="1" applyAlignment="1">
      <alignment horizontal="center" vertical="center"/>
    </xf>
    <xf numFmtId="0" fontId="36" fillId="15" borderId="30" xfId="0" applyFont="1" applyFill="1" applyBorder="1"/>
    <xf numFmtId="0" fontId="35" fillId="15" borderId="25" xfId="0" applyFont="1" applyFill="1" applyBorder="1"/>
    <xf numFmtId="0" fontId="35" fillId="15" borderId="31" xfId="0" applyFont="1" applyFill="1" applyBorder="1" applyAlignment="1">
      <alignment horizontal="center" vertical="center"/>
    </xf>
    <xf numFmtId="0" fontId="36" fillId="15" borderId="25" xfId="0" applyFont="1" applyFill="1" applyBorder="1" applyAlignment="1">
      <alignment horizontal="center" vertical="center"/>
    </xf>
    <xf numFmtId="0" fontId="36" fillId="6" borderId="18" xfId="0" applyFont="1" applyFill="1" applyBorder="1" applyAlignment="1">
      <alignment horizontal="center" vertical="center"/>
    </xf>
    <xf numFmtId="2" fontId="36" fillId="6" borderId="24" xfId="0" applyNumberFormat="1" applyFont="1" applyFill="1" applyBorder="1" applyAlignment="1">
      <alignment horizontal="center" vertical="center"/>
    </xf>
    <xf numFmtId="0" fontId="36" fillId="6" borderId="24" xfId="0" applyFont="1" applyFill="1" applyBorder="1" applyAlignment="1">
      <alignment horizontal="center" vertical="center"/>
    </xf>
    <xf numFmtId="43" fontId="36" fillId="18" borderId="18" xfId="0" applyNumberFormat="1" applyFont="1" applyFill="1" applyBorder="1" applyAlignment="1">
      <alignment horizontal="center" vertical="center"/>
    </xf>
    <xf numFmtId="16" fontId="37" fillId="6" borderId="24" xfId="0" applyNumberFormat="1" applyFont="1" applyFill="1" applyBorder="1" applyAlignment="1">
      <alignment horizontal="center" vertical="center"/>
    </xf>
    <xf numFmtId="0" fontId="36" fillId="11" borderId="22" xfId="0" applyFont="1" applyFill="1" applyBorder="1"/>
    <xf numFmtId="0" fontId="1" fillId="12" borderId="22" xfId="0" applyFont="1" applyFill="1" applyBorder="1" applyAlignment="1">
      <alignment horizontal="center" vertical="center"/>
    </xf>
    <xf numFmtId="166" fontId="35" fillId="12" borderId="22" xfId="0" applyNumberFormat="1" applyFont="1" applyFill="1" applyBorder="1" applyAlignment="1">
      <alignment horizontal="center" vertical="center"/>
    </xf>
    <xf numFmtId="16" fontId="36" fillId="13" borderId="24" xfId="0" applyNumberFormat="1" applyFont="1" applyFill="1" applyBorder="1" applyAlignment="1">
      <alignment horizontal="center" vertical="center"/>
    </xf>
    <xf numFmtId="0" fontId="36" fillId="11" borderId="6" xfId="0" applyFont="1" applyFill="1" applyBorder="1"/>
    <xf numFmtId="0" fontId="35" fillId="11" borderId="2" xfId="0" applyFont="1" applyFill="1" applyBorder="1" applyAlignment="1">
      <alignment horizontal="center" vertical="center"/>
    </xf>
    <xf numFmtId="2" fontId="36" fillId="11" borderId="21" xfId="0" applyNumberFormat="1" applyFont="1" applyFill="1" applyBorder="1" applyAlignment="1">
      <alignment horizontal="center" vertical="center"/>
    </xf>
    <xf numFmtId="2" fontId="36" fillId="11" borderId="29" xfId="0" applyNumberFormat="1" applyFont="1" applyFill="1" applyBorder="1" applyAlignment="1">
      <alignment horizontal="center" vertical="center"/>
    </xf>
    <xf numFmtId="2" fontId="36" fillId="13" borderId="29" xfId="0" applyNumberFormat="1" applyFont="1" applyFill="1" applyBorder="1" applyAlignment="1">
      <alignment horizontal="center" vertical="center"/>
    </xf>
    <xf numFmtId="0" fontId="36" fillId="13" borderId="29" xfId="0" applyFont="1" applyFill="1" applyBorder="1" applyAlignment="1">
      <alignment horizontal="center" vertical="center"/>
    </xf>
    <xf numFmtId="43" fontId="36" fillId="14" borderId="25" xfId="0" applyNumberFormat="1" applyFont="1" applyFill="1" applyBorder="1" applyAlignment="1">
      <alignment horizontal="center" vertical="center"/>
    </xf>
    <xf numFmtId="43" fontId="36" fillId="18" borderId="22" xfId="0" applyNumberFormat="1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15" fontId="1" fillId="24" borderId="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11" borderId="2" xfId="0" applyNumberFormat="1" applyFont="1" applyFill="1" applyBorder="1" applyAlignment="1">
      <alignment horizontal="center" vertical="center"/>
    </xf>
    <xf numFmtId="43" fontId="36" fillId="11" borderId="18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16" fontId="36" fillId="11" borderId="18" xfId="0" applyNumberFormat="1" applyFont="1" applyFill="1" applyBorder="1" applyAlignment="1">
      <alignment horizontal="center" vertical="center"/>
    </xf>
    <xf numFmtId="0" fontId="35" fillId="11" borderId="34" xfId="0" applyFont="1" applyFill="1" applyBorder="1" applyAlignment="1">
      <alignment horizontal="center" vertical="center"/>
    </xf>
    <xf numFmtId="0" fontId="35" fillId="11" borderId="35" xfId="0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5" fontId="35" fillId="11" borderId="29" xfId="0" applyNumberFormat="1" applyFont="1" applyFill="1" applyBorder="1" applyAlignment="1">
      <alignment horizontal="center" vertical="center"/>
    </xf>
    <xf numFmtId="0" fontId="36" fillId="11" borderId="5" xfId="0" applyFont="1" applyFill="1" applyBorder="1" applyAlignment="1">
      <alignment horizontal="center" vertical="center"/>
    </xf>
    <xf numFmtId="0" fontId="36" fillId="11" borderId="21" xfId="0" applyFont="1" applyFill="1" applyBorder="1" applyAlignment="1">
      <alignment horizontal="center" vertical="center"/>
    </xf>
    <xf numFmtId="0" fontId="36" fillId="11" borderId="32" xfId="0" applyFont="1" applyFill="1" applyBorder="1" applyAlignment="1">
      <alignment horizontal="center" vertical="center"/>
    </xf>
    <xf numFmtId="0" fontId="36" fillId="11" borderId="33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6" fillId="11" borderId="18" xfId="0" applyFont="1" applyFill="1" applyBorder="1" applyAlignment="1">
      <alignment horizontal="center" vertical="center"/>
    </xf>
    <xf numFmtId="43" fontId="36" fillId="12" borderId="2" xfId="0" applyNumberFormat="1" applyFont="1" applyFill="1" applyBorder="1" applyAlignment="1">
      <alignment horizontal="center" vertical="center"/>
    </xf>
    <xf numFmtId="43" fontId="36" fillId="12" borderId="18" xfId="0" applyNumberFormat="1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16" fontId="36" fillId="12" borderId="18" xfId="0" applyNumberFormat="1" applyFont="1" applyFill="1" applyBorder="1" applyAlignment="1">
      <alignment horizontal="center" vertical="center"/>
    </xf>
    <xf numFmtId="0" fontId="35" fillId="12" borderId="34" xfId="0" applyFont="1" applyFill="1" applyBorder="1" applyAlignment="1">
      <alignment horizontal="center" vertical="center"/>
    </xf>
    <xf numFmtId="0" fontId="35" fillId="12" borderId="35" xfId="0" applyFont="1" applyFill="1" applyBorder="1" applyAlignment="1">
      <alignment horizontal="center" vertical="center"/>
    </xf>
    <xf numFmtId="165" fontId="35" fillId="12" borderId="24" xfId="0" applyNumberFormat="1" applyFont="1" applyFill="1" applyBorder="1" applyAlignment="1">
      <alignment horizontal="center" vertical="center"/>
    </xf>
    <xf numFmtId="165" fontId="35" fillId="12" borderId="29" xfId="0" applyNumberFormat="1" applyFont="1" applyFill="1" applyBorder="1" applyAlignment="1">
      <alignment horizontal="center" vertical="center"/>
    </xf>
    <xf numFmtId="0" fontId="36" fillId="12" borderId="5" xfId="0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36" fillId="12" borderId="32" xfId="0" applyFont="1" applyFill="1" applyBorder="1" applyAlignment="1">
      <alignment horizontal="center" vertical="center"/>
    </xf>
    <xf numFmtId="0" fontId="36" fillId="12" borderId="33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0" fontId="36" fillId="12" borderId="18" xfId="0" applyFont="1" applyFill="1" applyBorder="1" applyAlignment="1">
      <alignment horizontal="center" vertical="center"/>
    </xf>
    <xf numFmtId="43" fontId="36" fillId="11" borderId="15" xfId="0" applyNumberFormat="1" applyFont="1" applyFill="1" applyBorder="1" applyAlignment="1">
      <alignment horizontal="center" vertical="center"/>
    </xf>
    <xf numFmtId="16" fontId="36" fillId="11" borderId="15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0" fontId="35" fillId="11" borderId="20" xfId="0" applyFont="1" applyFill="1" applyBorder="1" applyAlignment="1">
      <alignment horizontal="center" vertical="center"/>
    </xf>
    <xf numFmtId="165" fontId="35" fillId="11" borderId="25" xfId="0" applyNumberFormat="1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0" fontId="36" fillId="11" borderId="6" xfId="0" applyFont="1" applyFill="1" applyBorder="1" applyAlignment="1">
      <alignment horizontal="center" vertical="center"/>
    </xf>
    <xf numFmtId="0" fontId="36" fillId="11" borderId="23" xfId="0" applyFont="1" applyFill="1" applyBorder="1" applyAlignment="1">
      <alignment horizontal="center" vertical="center"/>
    </xf>
    <xf numFmtId="43" fontId="36" fillId="2" borderId="18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18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37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198</xdr:row>
      <xdr:rowOff>0</xdr:rowOff>
    </xdr:from>
    <xdr:to>
      <xdr:col>11</xdr:col>
      <xdr:colOff>123825</xdr:colOff>
      <xdr:row>212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197</xdr:row>
      <xdr:rowOff>123825</xdr:rowOff>
    </xdr:from>
    <xdr:to>
      <xdr:col>4</xdr:col>
      <xdr:colOff>304800</xdr:colOff>
      <xdr:row>202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5" sqref="C25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44470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Q12" sqref="Q1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44470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552" t="s">
        <v>16</v>
      </c>
      <c r="B9" s="554" t="s">
        <v>17</v>
      </c>
      <c r="C9" s="554" t="s">
        <v>18</v>
      </c>
      <c r="D9" s="554" t="s">
        <v>19</v>
      </c>
      <c r="E9" s="26" t="s">
        <v>20</v>
      </c>
      <c r="F9" s="26" t="s">
        <v>21</v>
      </c>
      <c r="G9" s="549" t="s">
        <v>22</v>
      </c>
      <c r="H9" s="550"/>
      <c r="I9" s="551"/>
      <c r="J9" s="549" t="s">
        <v>23</v>
      </c>
      <c r="K9" s="550"/>
      <c r="L9" s="551"/>
      <c r="M9" s="26"/>
      <c r="N9" s="27"/>
      <c r="O9" s="27"/>
      <c r="P9" s="27"/>
    </row>
    <row r="10" spans="1:16" ht="59.25" customHeight="1">
      <c r="A10" s="553"/>
      <c r="B10" s="555"/>
      <c r="C10" s="555"/>
      <c r="D10" s="555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44497</v>
      </c>
      <c r="E11" s="35">
        <v>37618.9</v>
      </c>
      <c r="F11" s="35">
        <v>37734</v>
      </c>
      <c r="G11" s="36">
        <v>37444.9</v>
      </c>
      <c r="H11" s="36">
        <v>37270.9</v>
      </c>
      <c r="I11" s="36">
        <v>36981.800000000003</v>
      </c>
      <c r="J11" s="36">
        <v>37908</v>
      </c>
      <c r="K11" s="36">
        <v>38197.100000000006</v>
      </c>
      <c r="L11" s="36">
        <v>38371.1</v>
      </c>
      <c r="M11" s="37">
        <v>38023.1</v>
      </c>
      <c r="N11" s="37">
        <v>37560</v>
      </c>
      <c r="O11" s="38">
        <v>2166375</v>
      </c>
      <c r="P11" s="39">
        <v>-3.6610041357228618E-2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44497</v>
      </c>
      <c r="E12" s="40">
        <v>17623.150000000001</v>
      </c>
      <c r="F12" s="40">
        <v>17661.633333333335</v>
      </c>
      <c r="G12" s="41">
        <v>17565.51666666667</v>
      </c>
      <c r="H12" s="41">
        <v>17507.883333333335</v>
      </c>
      <c r="I12" s="41">
        <v>17411.76666666667</v>
      </c>
      <c r="J12" s="41">
        <v>17719.26666666667</v>
      </c>
      <c r="K12" s="41">
        <v>17815.383333333331</v>
      </c>
      <c r="L12" s="41">
        <v>17873.01666666667</v>
      </c>
      <c r="M12" s="31">
        <v>17757.75</v>
      </c>
      <c r="N12" s="31">
        <v>17604</v>
      </c>
      <c r="O12" s="42">
        <v>12207500</v>
      </c>
      <c r="P12" s="43">
        <v>-0.20488370426819338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44497</v>
      </c>
      <c r="E13" s="40">
        <v>18426.650000000001</v>
      </c>
      <c r="F13" s="40">
        <v>18449.416666666668</v>
      </c>
      <c r="G13" s="41">
        <v>18315.983333333337</v>
      </c>
      <c r="H13" s="41">
        <v>18205.316666666669</v>
      </c>
      <c r="I13" s="41">
        <v>18071.883333333339</v>
      </c>
      <c r="J13" s="41">
        <v>18560.083333333336</v>
      </c>
      <c r="K13" s="41">
        <v>18693.516666666663</v>
      </c>
      <c r="L13" s="41">
        <v>18804.183333333334</v>
      </c>
      <c r="M13" s="31">
        <v>18582.849999999999</v>
      </c>
      <c r="N13" s="31">
        <v>18338.75</v>
      </c>
      <c r="O13" s="42">
        <v>2600</v>
      </c>
      <c r="P13" s="43">
        <v>-0.32989690721649484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44497</v>
      </c>
      <c r="E14" s="40">
        <v>932.05</v>
      </c>
      <c r="F14" s="40">
        <v>936.76666666666654</v>
      </c>
      <c r="G14" s="41">
        <v>923.8833333333331</v>
      </c>
      <c r="H14" s="41">
        <v>915.71666666666658</v>
      </c>
      <c r="I14" s="41">
        <v>902.83333333333314</v>
      </c>
      <c r="J14" s="41">
        <v>944.93333333333305</v>
      </c>
      <c r="K14" s="41">
        <v>957.81666666666649</v>
      </c>
      <c r="L14" s="41">
        <v>965.98333333333301</v>
      </c>
      <c r="M14" s="31">
        <v>949.65</v>
      </c>
      <c r="N14" s="31">
        <v>928.6</v>
      </c>
      <c r="O14" s="42">
        <v>2826250</v>
      </c>
      <c r="P14" s="43">
        <v>-0.12912519643792561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44497</v>
      </c>
      <c r="E15" s="40">
        <v>247.3</v>
      </c>
      <c r="F15" s="40">
        <v>242.20000000000002</v>
      </c>
      <c r="G15" s="41">
        <v>234.10000000000002</v>
      </c>
      <c r="H15" s="41">
        <v>220.9</v>
      </c>
      <c r="I15" s="41">
        <v>212.8</v>
      </c>
      <c r="J15" s="41">
        <v>255.40000000000003</v>
      </c>
      <c r="K15" s="41">
        <v>263.5</v>
      </c>
      <c r="L15" s="41">
        <v>276.70000000000005</v>
      </c>
      <c r="M15" s="31">
        <v>250.3</v>
      </c>
      <c r="N15" s="31">
        <v>229</v>
      </c>
      <c r="O15" s="42">
        <v>9544600</v>
      </c>
      <c r="P15" s="43">
        <v>-0.29444551220449738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44497</v>
      </c>
      <c r="E16" s="40">
        <v>2262.4</v>
      </c>
      <c r="F16" s="40">
        <v>2268.7999999999997</v>
      </c>
      <c r="G16" s="41">
        <v>2251.5999999999995</v>
      </c>
      <c r="H16" s="41">
        <v>2240.7999999999997</v>
      </c>
      <c r="I16" s="41">
        <v>2223.5999999999995</v>
      </c>
      <c r="J16" s="41">
        <v>2279.5999999999995</v>
      </c>
      <c r="K16" s="41">
        <v>2296.7999999999993</v>
      </c>
      <c r="L16" s="41">
        <v>2307.5999999999995</v>
      </c>
      <c r="M16" s="31">
        <v>2286</v>
      </c>
      <c r="N16" s="31">
        <v>2258</v>
      </c>
      <c r="O16" s="42">
        <v>2904500</v>
      </c>
      <c r="P16" s="43">
        <v>-4.6767312110272401E-2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44497</v>
      </c>
      <c r="E17" s="40">
        <v>1474.95</v>
      </c>
      <c r="F17" s="40">
        <v>1489.9833333333333</v>
      </c>
      <c r="G17" s="41">
        <v>1454.9666666666667</v>
      </c>
      <c r="H17" s="41">
        <v>1434.9833333333333</v>
      </c>
      <c r="I17" s="41">
        <v>1399.9666666666667</v>
      </c>
      <c r="J17" s="41">
        <v>1509.9666666666667</v>
      </c>
      <c r="K17" s="41">
        <v>1544.9833333333336</v>
      </c>
      <c r="L17" s="41">
        <v>1564.9666666666667</v>
      </c>
      <c r="M17" s="31">
        <v>1525</v>
      </c>
      <c r="N17" s="31">
        <v>1470</v>
      </c>
      <c r="O17" s="42">
        <v>26550000</v>
      </c>
      <c r="P17" s="43">
        <v>-2.5151459519001284E-2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44497</v>
      </c>
      <c r="E18" s="40">
        <v>739.95</v>
      </c>
      <c r="F18" s="40">
        <v>746.0333333333333</v>
      </c>
      <c r="G18" s="41">
        <v>732.16666666666663</v>
      </c>
      <c r="H18" s="41">
        <v>724.38333333333333</v>
      </c>
      <c r="I18" s="41">
        <v>710.51666666666665</v>
      </c>
      <c r="J18" s="41">
        <v>753.81666666666661</v>
      </c>
      <c r="K18" s="41">
        <v>767.68333333333339</v>
      </c>
      <c r="L18" s="41">
        <v>775.46666666666658</v>
      </c>
      <c r="M18" s="31">
        <v>759.9</v>
      </c>
      <c r="N18" s="31">
        <v>738.25</v>
      </c>
      <c r="O18" s="42">
        <v>89512500</v>
      </c>
      <c r="P18" s="43">
        <v>-1.8839487565938208E-2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44497</v>
      </c>
      <c r="E19" s="40">
        <v>4001.4</v>
      </c>
      <c r="F19" s="40">
        <v>3976.1333333333332</v>
      </c>
      <c r="G19" s="41">
        <v>3935.2666666666664</v>
      </c>
      <c r="H19" s="41">
        <v>3869.1333333333332</v>
      </c>
      <c r="I19" s="41">
        <v>3828.2666666666664</v>
      </c>
      <c r="J19" s="41">
        <v>4042.2666666666664</v>
      </c>
      <c r="K19" s="41">
        <v>4083.1333333333332</v>
      </c>
      <c r="L19" s="41">
        <v>4149.2666666666664</v>
      </c>
      <c r="M19" s="31">
        <v>4017</v>
      </c>
      <c r="N19" s="31">
        <v>3910</v>
      </c>
      <c r="O19" s="42">
        <v>392200</v>
      </c>
      <c r="P19" s="43">
        <v>-3.0503304524656838E-3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44497</v>
      </c>
      <c r="E20" s="40">
        <v>753.9</v>
      </c>
      <c r="F20" s="40">
        <v>756.48333333333323</v>
      </c>
      <c r="G20" s="41">
        <v>749.41666666666652</v>
      </c>
      <c r="H20" s="41">
        <v>744.93333333333328</v>
      </c>
      <c r="I20" s="41">
        <v>737.86666666666656</v>
      </c>
      <c r="J20" s="41">
        <v>760.96666666666647</v>
      </c>
      <c r="K20" s="41">
        <v>768.0333333333333</v>
      </c>
      <c r="L20" s="41">
        <v>772.51666666666642</v>
      </c>
      <c r="M20" s="31">
        <v>763.55</v>
      </c>
      <c r="N20" s="31">
        <v>752</v>
      </c>
      <c r="O20" s="42">
        <v>8589000</v>
      </c>
      <c r="P20" s="43">
        <v>-2.751358695652174E-2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44497</v>
      </c>
      <c r="E21" s="40">
        <v>402.35</v>
      </c>
      <c r="F21" s="40">
        <v>404</v>
      </c>
      <c r="G21" s="41">
        <v>398.75</v>
      </c>
      <c r="H21" s="41">
        <v>395.15</v>
      </c>
      <c r="I21" s="41">
        <v>389.9</v>
      </c>
      <c r="J21" s="41">
        <v>407.6</v>
      </c>
      <c r="K21" s="41">
        <v>412.85</v>
      </c>
      <c r="L21" s="41">
        <v>416.45000000000005</v>
      </c>
      <c r="M21" s="31">
        <v>409.25</v>
      </c>
      <c r="N21" s="31">
        <v>400.4</v>
      </c>
      <c r="O21" s="42">
        <v>17637000</v>
      </c>
      <c r="P21" s="43">
        <v>5.0384134357691623E-2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44497</v>
      </c>
      <c r="E22" s="40">
        <v>790.85</v>
      </c>
      <c r="F22" s="40">
        <v>793.69999999999993</v>
      </c>
      <c r="G22" s="41">
        <v>785.24999999999989</v>
      </c>
      <c r="H22" s="41">
        <v>779.65</v>
      </c>
      <c r="I22" s="41">
        <v>771.19999999999993</v>
      </c>
      <c r="J22" s="41">
        <v>799.29999999999984</v>
      </c>
      <c r="K22" s="41">
        <v>807.74999999999989</v>
      </c>
      <c r="L22" s="41">
        <v>813.3499999999998</v>
      </c>
      <c r="M22" s="31">
        <v>802.15</v>
      </c>
      <c r="N22" s="31">
        <v>788.1</v>
      </c>
      <c r="O22" s="42">
        <v>2365000</v>
      </c>
      <c r="P22" s="43">
        <v>-2.780917929007461E-2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44497</v>
      </c>
      <c r="E23" s="40">
        <v>4490.6000000000004</v>
      </c>
      <c r="F23" s="40">
        <v>4464.7666666666664</v>
      </c>
      <c r="G23" s="41">
        <v>4420.833333333333</v>
      </c>
      <c r="H23" s="41">
        <v>4351.0666666666666</v>
      </c>
      <c r="I23" s="41">
        <v>4307.1333333333332</v>
      </c>
      <c r="J23" s="41">
        <v>4534.5333333333328</v>
      </c>
      <c r="K23" s="41">
        <v>4578.4666666666672</v>
      </c>
      <c r="L23" s="41">
        <v>4648.2333333333327</v>
      </c>
      <c r="M23" s="31">
        <v>4508.7</v>
      </c>
      <c r="N23" s="31">
        <v>4395</v>
      </c>
      <c r="O23" s="42">
        <v>2606500</v>
      </c>
      <c r="P23" s="43">
        <v>-0.10035378376046251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44497</v>
      </c>
      <c r="E24" s="40">
        <v>226.8</v>
      </c>
      <c r="F24" s="40">
        <v>227.25</v>
      </c>
      <c r="G24" s="41">
        <v>224.7</v>
      </c>
      <c r="H24" s="41">
        <v>222.6</v>
      </c>
      <c r="I24" s="41">
        <v>220.04999999999998</v>
      </c>
      <c r="J24" s="41">
        <v>229.35</v>
      </c>
      <c r="K24" s="41">
        <v>231.9</v>
      </c>
      <c r="L24" s="41">
        <v>234</v>
      </c>
      <c r="M24" s="31">
        <v>229.8</v>
      </c>
      <c r="N24" s="31">
        <v>225.15</v>
      </c>
      <c r="O24" s="42">
        <v>13255000</v>
      </c>
      <c r="P24" s="43">
        <v>-1.9781845073026438E-2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44497</v>
      </c>
      <c r="E25" s="40">
        <v>134.55000000000001</v>
      </c>
      <c r="F25" s="40">
        <v>132.96666666666667</v>
      </c>
      <c r="G25" s="41">
        <v>130.83333333333334</v>
      </c>
      <c r="H25" s="41">
        <v>127.11666666666667</v>
      </c>
      <c r="I25" s="41">
        <v>124.98333333333335</v>
      </c>
      <c r="J25" s="41">
        <v>136.68333333333334</v>
      </c>
      <c r="K25" s="41">
        <v>138.81666666666666</v>
      </c>
      <c r="L25" s="41">
        <v>142.53333333333333</v>
      </c>
      <c r="M25" s="31">
        <v>135.1</v>
      </c>
      <c r="N25" s="31">
        <v>129.25</v>
      </c>
      <c r="O25" s="42">
        <v>54441000</v>
      </c>
      <c r="P25" s="43">
        <v>1.0271398747390397E-2</v>
      </c>
    </row>
    <row r="26" spans="1:16" ht="12.75" customHeight="1">
      <c r="A26" s="31">
        <v>16</v>
      </c>
      <c r="B26" s="268" t="s">
        <v>57</v>
      </c>
      <c r="C26" s="33" t="s">
        <v>58</v>
      </c>
      <c r="D26" s="34">
        <v>44497</v>
      </c>
      <c r="E26" s="40">
        <v>3254.4</v>
      </c>
      <c r="F26" s="40">
        <v>3280.9333333333329</v>
      </c>
      <c r="G26" s="41">
        <v>3205.4666666666658</v>
      </c>
      <c r="H26" s="41">
        <v>3156.5333333333328</v>
      </c>
      <c r="I26" s="41">
        <v>3081.0666666666657</v>
      </c>
      <c r="J26" s="41">
        <v>3329.8666666666659</v>
      </c>
      <c r="K26" s="41">
        <v>3405.333333333333</v>
      </c>
      <c r="L26" s="41">
        <v>3454.266666666666</v>
      </c>
      <c r="M26" s="31">
        <v>3356.4</v>
      </c>
      <c r="N26" s="31">
        <v>3232</v>
      </c>
      <c r="O26" s="42">
        <v>3729000</v>
      </c>
      <c r="P26" s="43">
        <v>-8.3130486095743902E-2</v>
      </c>
    </row>
    <row r="27" spans="1:16" ht="12.75" customHeight="1">
      <c r="A27" s="31">
        <v>17</v>
      </c>
      <c r="B27" s="32" t="s">
        <v>45</v>
      </c>
      <c r="C27" s="33" t="s">
        <v>310</v>
      </c>
      <c r="D27" s="34">
        <v>44497</v>
      </c>
      <c r="E27" s="40">
        <v>2169.9499999999998</v>
      </c>
      <c r="F27" s="40">
        <v>2183.0166666666664</v>
      </c>
      <c r="G27" s="41">
        <v>2126.0333333333328</v>
      </c>
      <c r="H27" s="41">
        <v>2082.1166666666663</v>
      </c>
      <c r="I27" s="41">
        <v>2025.1333333333328</v>
      </c>
      <c r="J27" s="41">
        <v>2226.9333333333329</v>
      </c>
      <c r="K27" s="41">
        <v>2283.9166666666665</v>
      </c>
      <c r="L27" s="41">
        <v>2327.833333333333</v>
      </c>
      <c r="M27" s="31">
        <v>2240</v>
      </c>
      <c r="N27" s="31">
        <v>2139.1</v>
      </c>
      <c r="O27" s="42">
        <v>474925</v>
      </c>
      <c r="P27" s="43">
        <v>-1.5954415954415956E-2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44497</v>
      </c>
      <c r="E28" s="40">
        <v>1168.8</v>
      </c>
      <c r="F28" s="40">
        <v>1172.1666666666665</v>
      </c>
      <c r="G28" s="41">
        <v>1153.4833333333331</v>
      </c>
      <c r="H28" s="41">
        <v>1138.1666666666665</v>
      </c>
      <c r="I28" s="41">
        <v>1119.4833333333331</v>
      </c>
      <c r="J28" s="41">
        <v>1187.4833333333331</v>
      </c>
      <c r="K28" s="41">
        <v>1206.1666666666665</v>
      </c>
      <c r="L28" s="41">
        <v>1221.4833333333331</v>
      </c>
      <c r="M28" s="31">
        <v>1190.8499999999999</v>
      </c>
      <c r="N28" s="31">
        <v>1156.8499999999999</v>
      </c>
      <c r="O28" s="42">
        <v>4806000</v>
      </c>
      <c r="P28" s="43">
        <v>-9.1407505435296341E-2</v>
      </c>
    </row>
    <row r="29" spans="1:16" ht="12.75" customHeight="1">
      <c r="A29" s="31">
        <v>19</v>
      </c>
      <c r="B29" s="32" t="s">
        <v>48</v>
      </c>
      <c r="C29" s="33" t="s">
        <v>61</v>
      </c>
      <c r="D29" s="34">
        <v>44497</v>
      </c>
      <c r="E29" s="40">
        <v>728.15</v>
      </c>
      <c r="F29" s="40">
        <v>729.91666666666663</v>
      </c>
      <c r="G29" s="41">
        <v>719.83333333333326</v>
      </c>
      <c r="H29" s="41">
        <v>711.51666666666665</v>
      </c>
      <c r="I29" s="41">
        <v>701.43333333333328</v>
      </c>
      <c r="J29" s="41">
        <v>738.23333333333323</v>
      </c>
      <c r="K29" s="41">
        <v>748.31666666666649</v>
      </c>
      <c r="L29" s="41">
        <v>756.63333333333321</v>
      </c>
      <c r="M29" s="31">
        <v>740</v>
      </c>
      <c r="N29" s="31">
        <v>721.6</v>
      </c>
      <c r="O29" s="42">
        <v>14463800</v>
      </c>
      <c r="P29" s="43">
        <v>-3.1721857186371348E-2</v>
      </c>
    </row>
    <row r="30" spans="1:16" ht="12.75" customHeight="1">
      <c r="A30" s="31">
        <v>20</v>
      </c>
      <c r="B30" s="32" t="s">
        <v>59</v>
      </c>
      <c r="C30" s="33" t="s">
        <v>62</v>
      </c>
      <c r="D30" s="34">
        <v>44497</v>
      </c>
      <c r="E30" s="40">
        <v>770.35</v>
      </c>
      <c r="F30" s="40">
        <v>776.13333333333333</v>
      </c>
      <c r="G30" s="41">
        <v>762.4666666666667</v>
      </c>
      <c r="H30" s="41">
        <v>754.58333333333337</v>
      </c>
      <c r="I30" s="41">
        <v>740.91666666666674</v>
      </c>
      <c r="J30" s="41">
        <v>784.01666666666665</v>
      </c>
      <c r="K30" s="41">
        <v>797.68333333333339</v>
      </c>
      <c r="L30" s="41">
        <v>805.56666666666661</v>
      </c>
      <c r="M30" s="31">
        <v>789.8</v>
      </c>
      <c r="N30" s="31">
        <v>768.25</v>
      </c>
      <c r="O30" s="42">
        <v>35071200</v>
      </c>
      <c r="P30" s="43">
        <v>-2.7906203226342925E-2</v>
      </c>
    </row>
    <row r="31" spans="1:16" ht="12.75" customHeight="1">
      <c r="A31" s="31">
        <v>21</v>
      </c>
      <c r="B31" s="32" t="s">
        <v>50</v>
      </c>
      <c r="C31" s="33" t="s">
        <v>63</v>
      </c>
      <c r="D31" s="34">
        <v>44497</v>
      </c>
      <c r="E31" s="40">
        <v>3841.85</v>
      </c>
      <c r="F31" s="40">
        <v>3861.7833333333333</v>
      </c>
      <c r="G31" s="41">
        <v>3802.2166666666667</v>
      </c>
      <c r="H31" s="41">
        <v>3762.5833333333335</v>
      </c>
      <c r="I31" s="41">
        <v>3703.0166666666669</v>
      </c>
      <c r="J31" s="41">
        <v>3901.4166666666665</v>
      </c>
      <c r="K31" s="41">
        <v>3960.9833333333331</v>
      </c>
      <c r="L31" s="41">
        <v>4000.6166666666663</v>
      </c>
      <c r="M31" s="31">
        <v>3921.35</v>
      </c>
      <c r="N31" s="31">
        <v>3822.15</v>
      </c>
      <c r="O31" s="42">
        <v>3003000</v>
      </c>
      <c r="P31" s="43">
        <v>8.3319446758873519E-4</v>
      </c>
    </row>
    <row r="32" spans="1:16" ht="12.75" customHeight="1">
      <c r="A32" s="31">
        <v>22</v>
      </c>
      <c r="B32" s="32" t="s">
        <v>64</v>
      </c>
      <c r="C32" s="33" t="s">
        <v>65</v>
      </c>
      <c r="D32" s="34">
        <v>44497</v>
      </c>
      <c r="E32" s="40">
        <v>17841.8</v>
      </c>
      <c r="F32" s="40">
        <v>17755.583333333332</v>
      </c>
      <c r="G32" s="41">
        <v>17561.166666666664</v>
      </c>
      <c r="H32" s="41">
        <v>17280.533333333333</v>
      </c>
      <c r="I32" s="41">
        <v>17086.116666666665</v>
      </c>
      <c r="J32" s="41">
        <v>18036.216666666664</v>
      </c>
      <c r="K32" s="41">
        <v>18230.633333333328</v>
      </c>
      <c r="L32" s="41">
        <v>18511.266666666663</v>
      </c>
      <c r="M32" s="31">
        <v>17950</v>
      </c>
      <c r="N32" s="31">
        <v>17474.95</v>
      </c>
      <c r="O32" s="42">
        <v>724425</v>
      </c>
      <c r="P32" s="43">
        <v>-0.15855039637599094</v>
      </c>
    </row>
    <row r="33" spans="1:16" ht="12.75" customHeight="1">
      <c r="A33" s="31">
        <v>23</v>
      </c>
      <c r="B33" s="32" t="s">
        <v>64</v>
      </c>
      <c r="C33" s="33" t="s">
        <v>66</v>
      </c>
      <c r="D33" s="34">
        <v>44497</v>
      </c>
      <c r="E33" s="40">
        <v>7687.25</v>
      </c>
      <c r="F33" s="40">
        <v>7642.95</v>
      </c>
      <c r="G33" s="41">
        <v>7562.65</v>
      </c>
      <c r="H33" s="41">
        <v>7438.05</v>
      </c>
      <c r="I33" s="41">
        <v>7357.75</v>
      </c>
      <c r="J33" s="41">
        <v>7767.5499999999993</v>
      </c>
      <c r="K33" s="41">
        <v>7847.85</v>
      </c>
      <c r="L33" s="41">
        <v>7972.4499999999989</v>
      </c>
      <c r="M33" s="31">
        <v>7723.25</v>
      </c>
      <c r="N33" s="31">
        <v>7518.35</v>
      </c>
      <c r="O33" s="42">
        <v>4219250</v>
      </c>
      <c r="P33" s="43">
        <v>-4.1460782643266886E-2</v>
      </c>
    </row>
    <row r="34" spans="1:16" ht="12.75" customHeight="1">
      <c r="A34" s="31">
        <v>24</v>
      </c>
      <c r="B34" s="32" t="s">
        <v>50</v>
      </c>
      <c r="C34" s="33" t="s">
        <v>67</v>
      </c>
      <c r="D34" s="34">
        <v>44497</v>
      </c>
      <c r="E34" s="40">
        <v>2545.1</v>
      </c>
      <c r="F34" s="40">
        <v>2535.2166666666667</v>
      </c>
      <c r="G34" s="41">
        <v>2515.4333333333334</v>
      </c>
      <c r="H34" s="41">
        <v>2485.7666666666669</v>
      </c>
      <c r="I34" s="41">
        <v>2465.9833333333336</v>
      </c>
      <c r="J34" s="41">
        <v>2564.8833333333332</v>
      </c>
      <c r="K34" s="41">
        <v>2584.666666666667</v>
      </c>
      <c r="L34" s="41">
        <v>2614.333333333333</v>
      </c>
      <c r="M34" s="31">
        <v>2555</v>
      </c>
      <c r="N34" s="31">
        <v>2505.5500000000002</v>
      </c>
      <c r="O34" s="42">
        <v>1598000</v>
      </c>
      <c r="P34" s="43">
        <v>-0.15324289953370071</v>
      </c>
    </row>
    <row r="35" spans="1:16" ht="12.75" customHeight="1">
      <c r="A35" s="31">
        <v>25</v>
      </c>
      <c r="B35" s="32" t="s">
        <v>59</v>
      </c>
      <c r="C35" s="33" t="s">
        <v>68</v>
      </c>
      <c r="D35" s="34">
        <v>44497</v>
      </c>
      <c r="E35" s="40">
        <v>284.45</v>
      </c>
      <c r="F35" s="40">
        <v>286.71666666666664</v>
      </c>
      <c r="G35" s="41">
        <v>280.88333333333327</v>
      </c>
      <c r="H35" s="41">
        <v>277.31666666666661</v>
      </c>
      <c r="I35" s="41">
        <v>271.48333333333323</v>
      </c>
      <c r="J35" s="41">
        <v>290.2833333333333</v>
      </c>
      <c r="K35" s="41">
        <v>296.11666666666667</v>
      </c>
      <c r="L35" s="41">
        <v>299.68333333333334</v>
      </c>
      <c r="M35" s="31">
        <v>292.55</v>
      </c>
      <c r="N35" s="31">
        <v>283.14999999999998</v>
      </c>
      <c r="O35" s="42">
        <v>26168400</v>
      </c>
      <c r="P35" s="43">
        <v>-2.6581854703716105E-2</v>
      </c>
    </row>
    <row r="36" spans="1:16" ht="12.75" customHeight="1">
      <c r="A36" s="31">
        <v>26</v>
      </c>
      <c r="B36" s="32" t="s">
        <v>59</v>
      </c>
      <c r="C36" s="33" t="s">
        <v>69</v>
      </c>
      <c r="D36" s="34">
        <v>44497</v>
      </c>
      <c r="E36" s="40">
        <v>81.95</v>
      </c>
      <c r="F36" s="40">
        <v>82.466666666666669</v>
      </c>
      <c r="G36" s="41">
        <v>80.88333333333334</v>
      </c>
      <c r="H36" s="41">
        <v>79.816666666666677</v>
      </c>
      <c r="I36" s="41">
        <v>78.233333333333348</v>
      </c>
      <c r="J36" s="41">
        <v>83.533333333333331</v>
      </c>
      <c r="K36" s="41">
        <v>85.116666666666646</v>
      </c>
      <c r="L36" s="41">
        <v>86.183333333333323</v>
      </c>
      <c r="M36" s="31">
        <v>84.05</v>
      </c>
      <c r="N36" s="31">
        <v>81.400000000000006</v>
      </c>
      <c r="O36" s="42">
        <v>159962400</v>
      </c>
      <c r="P36" s="43">
        <v>-8.8958486039848073E-2</v>
      </c>
    </row>
    <row r="37" spans="1:16" ht="12.75" customHeight="1">
      <c r="A37" s="31">
        <v>27</v>
      </c>
      <c r="B37" s="32" t="s">
        <v>57</v>
      </c>
      <c r="C37" s="33" t="s">
        <v>70</v>
      </c>
      <c r="D37" s="34">
        <v>44497</v>
      </c>
      <c r="E37" s="40">
        <v>1783.6</v>
      </c>
      <c r="F37" s="40">
        <v>1780.8666666666668</v>
      </c>
      <c r="G37" s="41">
        <v>1769.7333333333336</v>
      </c>
      <c r="H37" s="41">
        <v>1755.8666666666668</v>
      </c>
      <c r="I37" s="41">
        <v>1744.7333333333336</v>
      </c>
      <c r="J37" s="41">
        <v>1794.7333333333336</v>
      </c>
      <c r="K37" s="41">
        <v>1805.8666666666668</v>
      </c>
      <c r="L37" s="41">
        <v>1819.7333333333336</v>
      </c>
      <c r="M37" s="31">
        <v>1792</v>
      </c>
      <c r="N37" s="31">
        <v>1767</v>
      </c>
      <c r="O37" s="42">
        <v>1747900</v>
      </c>
      <c r="P37" s="43">
        <v>-8.4413713627196768E-2</v>
      </c>
    </row>
    <row r="38" spans="1:16" ht="12.75" customHeight="1">
      <c r="A38" s="31">
        <v>28</v>
      </c>
      <c r="B38" s="32" t="s">
        <v>71</v>
      </c>
      <c r="C38" s="33" t="s">
        <v>72</v>
      </c>
      <c r="D38" s="34">
        <v>44497</v>
      </c>
      <c r="E38" s="40">
        <v>203.1</v>
      </c>
      <c r="F38" s="40">
        <v>204.5</v>
      </c>
      <c r="G38" s="41">
        <v>200.85</v>
      </c>
      <c r="H38" s="41">
        <v>198.6</v>
      </c>
      <c r="I38" s="41">
        <v>194.95</v>
      </c>
      <c r="J38" s="41">
        <v>206.75</v>
      </c>
      <c r="K38" s="41">
        <v>210.39999999999998</v>
      </c>
      <c r="L38" s="41">
        <v>212.65</v>
      </c>
      <c r="M38" s="31">
        <v>208.15</v>
      </c>
      <c r="N38" s="31">
        <v>202.25</v>
      </c>
      <c r="O38" s="42">
        <v>25555000</v>
      </c>
      <c r="P38" s="43">
        <v>-3.3208740655549164E-2</v>
      </c>
    </row>
    <row r="39" spans="1:16" ht="12.75" customHeight="1">
      <c r="A39" s="31">
        <v>29</v>
      </c>
      <c r="B39" s="32" t="s">
        <v>57</v>
      </c>
      <c r="C39" s="33" t="s">
        <v>73</v>
      </c>
      <c r="D39" s="34">
        <v>44497</v>
      </c>
      <c r="E39" s="40">
        <v>810.75</v>
      </c>
      <c r="F39" s="40">
        <v>814.19999999999993</v>
      </c>
      <c r="G39" s="41">
        <v>805.44999999999982</v>
      </c>
      <c r="H39" s="41">
        <v>800.14999999999986</v>
      </c>
      <c r="I39" s="41">
        <v>791.39999999999975</v>
      </c>
      <c r="J39" s="41">
        <v>819.49999999999989</v>
      </c>
      <c r="K39" s="41">
        <v>828.25000000000011</v>
      </c>
      <c r="L39" s="41">
        <v>833.55</v>
      </c>
      <c r="M39" s="31">
        <v>822.95</v>
      </c>
      <c r="N39" s="31">
        <v>808.9</v>
      </c>
      <c r="O39" s="42">
        <v>4734400</v>
      </c>
      <c r="P39" s="43">
        <v>-4.1852181656277826E-2</v>
      </c>
    </row>
    <row r="40" spans="1:16" ht="12.75" customHeight="1">
      <c r="A40" s="31">
        <v>30</v>
      </c>
      <c r="B40" s="32" t="s">
        <v>50</v>
      </c>
      <c r="C40" s="33" t="s">
        <v>74</v>
      </c>
      <c r="D40" s="34">
        <v>44497</v>
      </c>
      <c r="E40" s="40">
        <v>740.55</v>
      </c>
      <c r="F40" s="40">
        <v>743.1</v>
      </c>
      <c r="G40" s="41">
        <v>733.65000000000009</v>
      </c>
      <c r="H40" s="41">
        <v>726.75000000000011</v>
      </c>
      <c r="I40" s="41">
        <v>717.30000000000018</v>
      </c>
      <c r="J40" s="41">
        <v>750</v>
      </c>
      <c r="K40" s="41">
        <v>759.45</v>
      </c>
      <c r="L40" s="41">
        <v>766.34999999999991</v>
      </c>
      <c r="M40" s="31">
        <v>752.55</v>
      </c>
      <c r="N40" s="31">
        <v>736.2</v>
      </c>
      <c r="O40" s="42">
        <v>10501500</v>
      </c>
      <c r="P40" s="43">
        <v>-1.3109670143783479E-2</v>
      </c>
    </row>
    <row r="41" spans="1:16" ht="12.75" customHeight="1">
      <c r="A41" s="31">
        <v>31</v>
      </c>
      <c r="B41" s="32" t="s">
        <v>75</v>
      </c>
      <c r="C41" s="33" t="s">
        <v>76</v>
      </c>
      <c r="D41" s="34">
        <v>44497</v>
      </c>
      <c r="E41" s="40">
        <v>691.5</v>
      </c>
      <c r="F41" s="40">
        <v>697.83333333333337</v>
      </c>
      <c r="G41" s="41">
        <v>684.06666666666672</v>
      </c>
      <c r="H41" s="41">
        <v>676.63333333333333</v>
      </c>
      <c r="I41" s="41">
        <v>662.86666666666667</v>
      </c>
      <c r="J41" s="41">
        <v>705.26666666666677</v>
      </c>
      <c r="K41" s="41">
        <v>719.03333333333342</v>
      </c>
      <c r="L41" s="41">
        <v>726.46666666666681</v>
      </c>
      <c r="M41" s="31">
        <v>711.6</v>
      </c>
      <c r="N41" s="31">
        <v>690.4</v>
      </c>
      <c r="O41" s="42">
        <v>72754336</v>
      </c>
      <c r="P41" s="43">
        <v>-7.6775799349033128E-2</v>
      </c>
    </row>
    <row r="42" spans="1:16" ht="12.75" customHeight="1">
      <c r="A42" s="31">
        <v>32</v>
      </c>
      <c r="B42" s="32" t="s">
        <v>71</v>
      </c>
      <c r="C42" s="33" t="s">
        <v>77</v>
      </c>
      <c r="D42" s="34">
        <v>44497</v>
      </c>
      <c r="E42" s="40">
        <v>64.900000000000006</v>
      </c>
      <c r="F42" s="40">
        <v>64.333333333333343</v>
      </c>
      <c r="G42" s="41">
        <v>63.216666666666683</v>
      </c>
      <c r="H42" s="41">
        <v>61.533333333333339</v>
      </c>
      <c r="I42" s="41">
        <v>60.416666666666679</v>
      </c>
      <c r="J42" s="41">
        <v>66.01666666666668</v>
      </c>
      <c r="K42" s="41">
        <v>67.133333333333354</v>
      </c>
      <c r="L42" s="41">
        <v>68.816666666666691</v>
      </c>
      <c r="M42" s="31">
        <v>65.45</v>
      </c>
      <c r="N42" s="31">
        <v>62.65</v>
      </c>
      <c r="O42" s="42">
        <v>115878000</v>
      </c>
      <c r="P42" s="43">
        <v>-7.779727584189855E-2</v>
      </c>
    </row>
    <row r="43" spans="1:16" ht="12.75" customHeight="1">
      <c r="A43" s="31">
        <v>33</v>
      </c>
      <c r="B43" s="32" t="s">
        <v>48</v>
      </c>
      <c r="C43" s="33" t="s">
        <v>78</v>
      </c>
      <c r="D43" s="34">
        <v>44497</v>
      </c>
      <c r="E43" s="40">
        <v>364</v>
      </c>
      <c r="F43" s="40">
        <v>365.3</v>
      </c>
      <c r="G43" s="41">
        <v>360.8</v>
      </c>
      <c r="H43" s="41">
        <v>357.6</v>
      </c>
      <c r="I43" s="41">
        <v>353.1</v>
      </c>
      <c r="J43" s="41">
        <v>368.5</v>
      </c>
      <c r="K43" s="41">
        <v>373</v>
      </c>
      <c r="L43" s="41">
        <v>376.2</v>
      </c>
      <c r="M43" s="31">
        <v>369.8</v>
      </c>
      <c r="N43" s="31">
        <v>362.1</v>
      </c>
      <c r="O43" s="42">
        <v>16516300</v>
      </c>
      <c r="P43" s="43">
        <v>-8.7663575149282177E-2</v>
      </c>
    </row>
    <row r="44" spans="1:16" ht="12.75" customHeight="1">
      <c r="A44" s="31">
        <v>34</v>
      </c>
      <c r="B44" s="32" t="s">
        <v>50</v>
      </c>
      <c r="C44" s="33" t="s">
        <v>79</v>
      </c>
      <c r="D44" s="34">
        <v>44497</v>
      </c>
      <c r="E44" s="40">
        <v>15553.75</v>
      </c>
      <c r="F44" s="40">
        <v>15612.25</v>
      </c>
      <c r="G44" s="41">
        <v>15392.75</v>
      </c>
      <c r="H44" s="41">
        <v>15231.75</v>
      </c>
      <c r="I44" s="41">
        <v>15012.25</v>
      </c>
      <c r="J44" s="41">
        <v>15773.25</v>
      </c>
      <c r="K44" s="41">
        <v>15992.75</v>
      </c>
      <c r="L44" s="41">
        <v>16153.75</v>
      </c>
      <c r="M44" s="31">
        <v>15831.75</v>
      </c>
      <c r="N44" s="31">
        <v>15451.25</v>
      </c>
      <c r="O44" s="42">
        <v>149400</v>
      </c>
      <c r="P44" s="43">
        <v>-4.8407643312101914E-2</v>
      </c>
    </row>
    <row r="45" spans="1:16" ht="12.75" customHeight="1">
      <c r="A45" s="31">
        <v>35</v>
      </c>
      <c r="B45" s="32" t="s">
        <v>80</v>
      </c>
      <c r="C45" s="33" t="s">
        <v>81</v>
      </c>
      <c r="D45" s="34">
        <v>44497</v>
      </c>
      <c r="E45" s="40">
        <v>433.15</v>
      </c>
      <c r="F45" s="40">
        <v>435.58333333333331</v>
      </c>
      <c r="G45" s="41">
        <v>429.66666666666663</v>
      </c>
      <c r="H45" s="41">
        <v>426.18333333333334</v>
      </c>
      <c r="I45" s="41">
        <v>420.26666666666665</v>
      </c>
      <c r="J45" s="41">
        <v>439.06666666666661</v>
      </c>
      <c r="K45" s="41">
        <v>444.98333333333323</v>
      </c>
      <c r="L45" s="41">
        <v>448.46666666666658</v>
      </c>
      <c r="M45" s="31">
        <v>441.5</v>
      </c>
      <c r="N45" s="31">
        <v>432.1</v>
      </c>
      <c r="O45" s="42">
        <v>37087200</v>
      </c>
      <c r="P45" s="43">
        <v>-8.2390665360292159E-2</v>
      </c>
    </row>
    <row r="46" spans="1:16" ht="12.75" customHeight="1">
      <c r="A46" s="31">
        <v>36</v>
      </c>
      <c r="B46" s="32" t="s">
        <v>57</v>
      </c>
      <c r="C46" s="33" t="s">
        <v>82</v>
      </c>
      <c r="D46" s="34">
        <v>44497</v>
      </c>
      <c r="E46" s="40">
        <v>3969.1</v>
      </c>
      <c r="F46" s="40">
        <v>3978.7666666666664</v>
      </c>
      <c r="G46" s="41">
        <v>3946.833333333333</v>
      </c>
      <c r="H46" s="41">
        <v>3924.5666666666666</v>
      </c>
      <c r="I46" s="41">
        <v>3892.6333333333332</v>
      </c>
      <c r="J46" s="41">
        <v>4001.0333333333328</v>
      </c>
      <c r="K46" s="41">
        <v>4032.9666666666662</v>
      </c>
      <c r="L46" s="41">
        <v>4055.2333333333327</v>
      </c>
      <c r="M46" s="31">
        <v>4010.7</v>
      </c>
      <c r="N46" s="31">
        <v>3956.5</v>
      </c>
      <c r="O46" s="42">
        <v>1060200</v>
      </c>
      <c r="P46" s="43">
        <v>-0.11027190332326284</v>
      </c>
    </row>
    <row r="47" spans="1:16" ht="12.75" customHeight="1">
      <c r="A47" s="31">
        <v>37</v>
      </c>
      <c r="B47" s="32" t="s">
        <v>48</v>
      </c>
      <c r="C47" s="33" t="s">
        <v>83</v>
      </c>
      <c r="D47" s="34">
        <v>44497</v>
      </c>
      <c r="E47" s="40">
        <v>554.35</v>
      </c>
      <c r="F47" s="40">
        <v>553.08333333333337</v>
      </c>
      <c r="G47" s="41">
        <v>547.81666666666672</v>
      </c>
      <c r="H47" s="41">
        <v>541.2833333333333</v>
      </c>
      <c r="I47" s="41">
        <v>536.01666666666665</v>
      </c>
      <c r="J47" s="41">
        <v>559.61666666666679</v>
      </c>
      <c r="K47" s="41">
        <v>564.88333333333344</v>
      </c>
      <c r="L47" s="41">
        <v>571.41666666666686</v>
      </c>
      <c r="M47" s="31">
        <v>558.35</v>
      </c>
      <c r="N47" s="31">
        <v>546.54999999999995</v>
      </c>
      <c r="O47" s="42">
        <v>18143400</v>
      </c>
      <c r="P47" s="43">
        <v>-1.7746545974273463E-2</v>
      </c>
    </row>
    <row r="48" spans="1:16" ht="12.75" customHeight="1">
      <c r="A48" s="31">
        <v>38</v>
      </c>
      <c r="B48" s="32" t="s">
        <v>59</v>
      </c>
      <c r="C48" s="33" t="s">
        <v>84</v>
      </c>
      <c r="D48" s="34">
        <v>44497</v>
      </c>
      <c r="E48" s="40">
        <v>173.9</v>
      </c>
      <c r="F48" s="40">
        <v>174.06666666666669</v>
      </c>
      <c r="G48" s="41">
        <v>169.53333333333339</v>
      </c>
      <c r="H48" s="41">
        <v>165.16666666666669</v>
      </c>
      <c r="I48" s="41">
        <v>160.63333333333338</v>
      </c>
      <c r="J48" s="41">
        <v>178.43333333333339</v>
      </c>
      <c r="K48" s="41">
        <v>182.9666666666667</v>
      </c>
      <c r="L48" s="41">
        <v>187.3333333333334</v>
      </c>
      <c r="M48" s="31">
        <v>178.6</v>
      </c>
      <c r="N48" s="31">
        <v>169.7</v>
      </c>
      <c r="O48" s="42">
        <v>79374600</v>
      </c>
      <c r="P48" s="43">
        <v>2.111844390413338E-2</v>
      </c>
    </row>
    <row r="49" spans="1:16" ht="12.75" customHeight="1">
      <c r="A49" s="31">
        <v>39</v>
      </c>
      <c r="B49" s="32" t="s">
        <v>64</v>
      </c>
      <c r="C49" s="33" t="s">
        <v>335</v>
      </c>
      <c r="D49" s="34">
        <v>44497</v>
      </c>
      <c r="E49" s="40">
        <v>689.45</v>
      </c>
      <c r="F49" s="40">
        <v>679.45</v>
      </c>
      <c r="G49" s="41">
        <v>666.2</v>
      </c>
      <c r="H49" s="41">
        <v>642.95000000000005</v>
      </c>
      <c r="I49" s="41">
        <v>629.70000000000005</v>
      </c>
      <c r="J49" s="41">
        <v>702.7</v>
      </c>
      <c r="K49" s="41">
        <v>715.95</v>
      </c>
      <c r="L49" s="41">
        <v>739.2</v>
      </c>
      <c r="M49" s="31">
        <v>692.7</v>
      </c>
      <c r="N49" s="31">
        <v>656.2</v>
      </c>
      <c r="O49" s="42">
        <v>4279275</v>
      </c>
      <c r="P49" s="43">
        <v>0.10917361637604246</v>
      </c>
    </row>
    <row r="50" spans="1:16" ht="12.75" customHeight="1">
      <c r="A50" s="31">
        <v>40</v>
      </c>
      <c r="B50" s="32" t="s">
        <v>64</v>
      </c>
      <c r="C50" s="33" t="s">
        <v>85</v>
      </c>
      <c r="D50" s="34">
        <v>44497</v>
      </c>
      <c r="E50" s="40">
        <v>566.95000000000005</v>
      </c>
      <c r="F50" s="40">
        <v>571.1</v>
      </c>
      <c r="G50" s="41">
        <v>560.85</v>
      </c>
      <c r="H50" s="41">
        <v>554.75</v>
      </c>
      <c r="I50" s="41">
        <v>544.5</v>
      </c>
      <c r="J50" s="41">
        <v>577.20000000000005</v>
      </c>
      <c r="K50" s="41">
        <v>587.45000000000005</v>
      </c>
      <c r="L50" s="41">
        <v>593.55000000000007</v>
      </c>
      <c r="M50" s="31">
        <v>581.35</v>
      </c>
      <c r="N50" s="31">
        <v>565</v>
      </c>
      <c r="O50" s="42">
        <v>11242500</v>
      </c>
      <c r="P50" s="43">
        <v>-1.9834350479511771E-2</v>
      </c>
    </row>
    <row r="51" spans="1:16" ht="12.75" customHeight="1">
      <c r="A51" s="31">
        <v>41</v>
      </c>
      <c r="B51" s="32" t="s">
        <v>48</v>
      </c>
      <c r="C51" s="33" t="s">
        <v>86</v>
      </c>
      <c r="D51" s="34">
        <v>44497</v>
      </c>
      <c r="E51" s="40">
        <v>985.9</v>
      </c>
      <c r="F51" s="40">
        <v>990.26666666666677</v>
      </c>
      <c r="G51" s="41">
        <v>975.63333333333355</v>
      </c>
      <c r="H51" s="41">
        <v>965.36666666666679</v>
      </c>
      <c r="I51" s="41">
        <v>950.73333333333358</v>
      </c>
      <c r="J51" s="41">
        <v>1000.5333333333335</v>
      </c>
      <c r="K51" s="41">
        <v>1015.1666666666667</v>
      </c>
      <c r="L51" s="41">
        <v>1025.4333333333334</v>
      </c>
      <c r="M51" s="31">
        <v>1004.9</v>
      </c>
      <c r="N51" s="31">
        <v>980</v>
      </c>
      <c r="O51" s="42">
        <v>7853950</v>
      </c>
      <c r="P51" s="43">
        <v>-0.27542576157351883</v>
      </c>
    </row>
    <row r="52" spans="1:16" ht="12.75" customHeight="1">
      <c r="A52" s="31">
        <v>42</v>
      </c>
      <c r="B52" s="32" t="s">
        <v>45</v>
      </c>
      <c r="C52" s="33" t="s">
        <v>87</v>
      </c>
      <c r="D52" s="34">
        <v>44497</v>
      </c>
      <c r="E52" s="40">
        <v>186.15</v>
      </c>
      <c r="F52" s="40">
        <v>187.68333333333331</v>
      </c>
      <c r="G52" s="41">
        <v>183.36666666666662</v>
      </c>
      <c r="H52" s="41">
        <v>180.58333333333331</v>
      </c>
      <c r="I52" s="41">
        <v>176.26666666666662</v>
      </c>
      <c r="J52" s="41">
        <v>190.46666666666661</v>
      </c>
      <c r="K52" s="41">
        <v>194.78333333333327</v>
      </c>
      <c r="L52" s="41">
        <v>197.56666666666661</v>
      </c>
      <c r="M52" s="31">
        <v>192</v>
      </c>
      <c r="N52" s="31">
        <v>184.9</v>
      </c>
      <c r="O52" s="42">
        <v>62344800</v>
      </c>
      <c r="P52" s="43">
        <v>-3.9906862428044761E-2</v>
      </c>
    </row>
    <row r="53" spans="1:16" ht="12.75" customHeight="1">
      <c r="A53" s="31">
        <v>43</v>
      </c>
      <c r="B53" s="32" t="s">
        <v>88</v>
      </c>
      <c r="C53" s="33" t="s">
        <v>89</v>
      </c>
      <c r="D53" s="34">
        <v>44497</v>
      </c>
      <c r="E53" s="40">
        <v>5244.55</v>
      </c>
      <c r="F53" s="40">
        <v>5267.8833333333332</v>
      </c>
      <c r="G53" s="41">
        <v>5192.5666666666666</v>
      </c>
      <c r="H53" s="41">
        <v>5140.583333333333</v>
      </c>
      <c r="I53" s="41">
        <v>5065.2666666666664</v>
      </c>
      <c r="J53" s="41">
        <v>5319.8666666666668</v>
      </c>
      <c r="K53" s="41">
        <v>5395.1833333333325</v>
      </c>
      <c r="L53" s="41">
        <v>5447.166666666667</v>
      </c>
      <c r="M53" s="31">
        <v>5343.2</v>
      </c>
      <c r="N53" s="31">
        <v>5215.8999999999996</v>
      </c>
      <c r="O53" s="42">
        <v>791000</v>
      </c>
      <c r="P53" s="43">
        <v>-0.10134060440808908</v>
      </c>
    </row>
    <row r="54" spans="1:16" ht="12.75" customHeight="1">
      <c r="A54" s="31">
        <v>44</v>
      </c>
      <c r="B54" s="32" t="s">
        <v>57</v>
      </c>
      <c r="C54" s="33" t="s">
        <v>90</v>
      </c>
      <c r="D54" s="34">
        <v>44497</v>
      </c>
      <c r="E54" s="40">
        <v>1671.7</v>
      </c>
      <c r="F54" s="40">
        <v>1673.3666666666668</v>
      </c>
      <c r="G54" s="41">
        <v>1661.8833333333337</v>
      </c>
      <c r="H54" s="41">
        <v>1652.0666666666668</v>
      </c>
      <c r="I54" s="41">
        <v>1640.5833333333337</v>
      </c>
      <c r="J54" s="41">
        <v>1683.1833333333336</v>
      </c>
      <c r="K54" s="41">
        <v>1694.6666666666667</v>
      </c>
      <c r="L54" s="41">
        <v>1704.4833333333336</v>
      </c>
      <c r="M54" s="31">
        <v>1684.85</v>
      </c>
      <c r="N54" s="31">
        <v>1663.55</v>
      </c>
      <c r="O54" s="42">
        <v>2374750</v>
      </c>
      <c r="P54" s="43">
        <v>-0.26473775465973126</v>
      </c>
    </row>
    <row r="55" spans="1:16" ht="12.75" customHeight="1">
      <c r="A55" s="31">
        <v>45</v>
      </c>
      <c r="B55" s="32" t="s">
        <v>45</v>
      </c>
      <c r="C55" s="33" t="s">
        <v>91</v>
      </c>
      <c r="D55" s="34">
        <v>44497</v>
      </c>
      <c r="E55" s="40">
        <v>708.1</v>
      </c>
      <c r="F55" s="40">
        <v>708.66666666666663</v>
      </c>
      <c r="G55" s="41">
        <v>702.43333333333328</v>
      </c>
      <c r="H55" s="41">
        <v>696.76666666666665</v>
      </c>
      <c r="I55" s="41">
        <v>690.5333333333333</v>
      </c>
      <c r="J55" s="41">
        <v>714.33333333333326</v>
      </c>
      <c r="K55" s="41">
        <v>720.56666666666661</v>
      </c>
      <c r="L55" s="41">
        <v>726.23333333333323</v>
      </c>
      <c r="M55" s="31">
        <v>714.9</v>
      </c>
      <c r="N55" s="31">
        <v>703</v>
      </c>
      <c r="O55" s="42">
        <v>7099146</v>
      </c>
      <c r="P55" s="43">
        <v>-9.3413173652694609E-2</v>
      </c>
    </row>
    <row r="56" spans="1:16" ht="12.75" customHeight="1">
      <c r="A56" s="31">
        <v>46</v>
      </c>
      <c r="B56" s="32" t="s">
        <v>45</v>
      </c>
      <c r="C56" s="33" t="s">
        <v>92</v>
      </c>
      <c r="D56" s="34">
        <v>44497</v>
      </c>
      <c r="E56" s="40">
        <v>798.5</v>
      </c>
      <c r="F56" s="40">
        <v>800.98333333333323</v>
      </c>
      <c r="G56" s="41">
        <v>792.56666666666649</v>
      </c>
      <c r="H56" s="41">
        <v>786.63333333333321</v>
      </c>
      <c r="I56" s="41">
        <v>778.21666666666647</v>
      </c>
      <c r="J56" s="41">
        <v>806.91666666666652</v>
      </c>
      <c r="K56" s="41">
        <v>815.33333333333326</v>
      </c>
      <c r="L56" s="41">
        <v>821.26666666666654</v>
      </c>
      <c r="M56" s="31">
        <v>809.4</v>
      </c>
      <c r="N56" s="31">
        <v>795.05</v>
      </c>
      <c r="O56" s="42">
        <v>2171875</v>
      </c>
      <c r="P56" s="43">
        <v>-3.8727524204702629E-2</v>
      </c>
    </row>
    <row r="57" spans="1:16" ht="12.75" customHeight="1">
      <c r="A57" s="31">
        <v>47</v>
      </c>
      <c r="B57" s="32" t="s">
        <v>59</v>
      </c>
      <c r="C57" s="33" t="s">
        <v>93</v>
      </c>
      <c r="D57" s="34">
        <v>44497</v>
      </c>
      <c r="E57" s="40">
        <v>158.55000000000001</v>
      </c>
      <c r="F57" s="40">
        <v>160.23333333333335</v>
      </c>
      <c r="G57" s="41">
        <v>155.81666666666669</v>
      </c>
      <c r="H57" s="41">
        <v>153.08333333333334</v>
      </c>
      <c r="I57" s="41">
        <v>148.66666666666669</v>
      </c>
      <c r="J57" s="41">
        <v>162.9666666666667</v>
      </c>
      <c r="K57" s="41">
        <v>167.38333333333333</v>
      </c>
      <c r="L57" s="41">
        <v>170.1166666666667</v>
      </c>
      <c r="M57" s="31">
        <v>164.65</v>
      </c>
      <c r="N57" s="31">
        <v>157.5</v>
      </c>
      <c r="O57" s="42">
        <v>8348300</v>
      </c>
      <c r="P57" s="43">
        <v>7.633892885691447E-2</v>
      </c>
    </row>
    <row r="58" spans="1:16" ht="12.75" customHeight="1">
      <c r="A58" s="31">
        <v>48</v>
      </c>
      <c r="B58" s="32" t="s">
        <v>71</v>
      </c>
      <c r="C58" s="33" t="s">
        <v>94</v>
      </c>
      <c r="D58" s="34">
        <v>44497</v>
      </c>
      <c r="E58" s="40">
        <v>997.85</v>
      </c>
      <c r="F58" s="40">
        <v>994.38333333333333</v>
      </c>
      <c r="G58" s="41">
        <v>983.56666666666661</v>
      </c>
      <c r="H58" s="41">
        <v>969.2833333333333</v>
      </c>
      <c r="I58" s="41">
        <v>958.46666666666658</v>
      </c>
      <c r="J58" s="41">
        <v>1008.6666666666666</v>
      </c>
      <c r="K58" s="41">
        <v>1019.4833333333335</v>
      </c>
      <c r="L58" s="41">
        <v>1033.7666666666667</v>
      </c>
      <c r="M58" s="31">
        <v>1005.2</v>
      </c>
      <c r="N58" s="31">
        <v>980.1</v>
      </c>
      <c r="O58" s="42">
        <v>1728000</v>
      </c>
      <c r="P58" s="43">
        <v>-0.23076923076923078</v>
      </c>
    </row>
    <row r="59" spans="1:16" ht="12.75" customHeight="1">
      <c r="A59" s="31">
        <v>49</v>
      </c>
      <c r="B59" s="32" t="s">
        <v>57</v>
      </c>
      <c r="C59" s="33" t="s">
        <v>95</v>
      </c>
      <c r="D59" s="34">
        <v>44497</v>
      </c>
      <c r="E59" s="40">
        <v>620.35</v>
      </c>
      <c r="F59" s="40">
        <v>622.65</v>
      </c>
      <c r="G59" s="41">
        <v>617.29999999999995</v>
      </c>
      <c r="H59" s="41">
        <v>614.25</v>
      </c>
      <c r="I59" s="41">
        <v>608.9</v>
      </c>
      <c r="J59" s="41">
        <v>625.69999999999993</v>
      </c>
      <c r="K59" s="41">
        <v>631.05000000000007</v>
      </c>
      <c r="L59" s="41">
        <v>634.09999999999991</v>
      </c>
      <c r="M59" s="31">
        <v>628</v>
      </c>
      <c r="N59" s="31">
        <v>619.6</v>
      </c>
      <c r="O59" s="42">
        <v>10012500</v>
      </c>
      <c r="P59" s="43">
        <v>-8.0789534083084688E-2</v>
      </c>
    </row>
    <row r="60" spans="1:16" ht="12.75" customHeight="1">
      <c r="A60" s="31">
        <v>50</v>
      </c>
      <c r="B60" s="32" t="s">
        <v>39</v>
      </c>
      <c r="C60" s="33" t="s">
        <v>96</v>
      </c>
      <c r="D60" s="34">
        <v>44497</v>
      </c>
      <c r="E60" s="40">
        <v>2410.0500000000002</v>
      </c>
      <c r="F60" s="40">
        <v>2400.4666666666667</v>
      </c>
      <c r="G60" s="41">
        <v>2382.1333333333332</v>
      </c>
      <c r="H60" s="41">
        <v>2354.2166666666667</v>
      </c>
      <c r="I60" s="41">
        <v>2335.8833333333332</v>
      </c>
      <c r="J60" s="41">
        <v>2428.3833333333332</v>
      </c>
      <c r="K60" s="41">
        <v>2446.7166666666662</v>
      </c>
      <c r="L60" s="41">
        <v>2474.6333333333332</v>
      </c>
      <c r="M60" s="31">
        <v>2418.8000000000002</v>
      </c>
      <c r="N60" s="31">
        <v>2372.5500000000002</v>
      </c>
      <c r="O60" s="42">
        <v>2499500</v>
      </c>
      <c r="P60" s="43">
        <v>-7.2197475872308833E-2</v>
      </c>
    </row>
    <row r="61" spans="1:16" ht="12.75" customHeight="1">
      <c r="A61" s="31">
        <v>51</v>
      </c>
      <c r="B61" s="32" t="s">
        <v>48</v>
      </c>
      <c r="C61" s="33" t="s">
        <v>97</v>
      </c>
      <c r="D61" s="34">
        <v>44497</v>
      </c>
      <c r="E61" s="40">
        <v>4812.75</v>
      </c>
      <c r="F61" s="40">
        <v>4824.5</v>
      </c>
      <c r="G61" s="41">
        <v>4780.25</v>
      </c>
      <c r="H61" s="41">
        <v>4747.75</v>
      </c>
      <c r="I61" s="41">
        <v>4703.5</v>
      </c>
      <c r="J61" s="41">
        <v>4857</v>
      </c>
      <c r="K61" s="41">
        <v>4901.25</v>
      </c>
      <c r="L61" s="41">
        <v>4933.75</v>
      </c>
      <c r="M61" s="31">
        <v>4868.75</v>
      </c>
      <c r="N61" s="31">
        <v>4792</v>
      </c>
      <c r="O61" s="42">
        <v>2390000</v>
      </c>
      <c r="P61" s="43">
        <v>-2.6238591916558019E-2</v>
      </c>
    </row>
    <row r="62" spans="1:16" ht="12.75" customHeight="1">
      <c r="A62" s="31">
        <v>52</v>
      </c>
      <c r="B62" s="32" t="s">
        <v>45</v>
      </c>
      <c r="C62" s="33" t="s">
        <v>255</v>
      </c>
      <c r="D62" s="34">
        <v>44497</v>
      </c>
      <c r="E62" s="40">
        <v>4640.05</v>
      </c>
      <c r="F62" s="40">
        <v>4587.1333333333341</v>
      </c>
      <c r="G62" s="41">
        <v>4506.6666666666679</v>
      </c>
      <c r="H62" s="41">
        <v>4373.2833333333338</v>
      </c>
      <c r="I62" s="41">
        <v>4292.8166666666675</v>
      </c>
      <c r="J62" s="41">
        <v>4720.5166666666682</v>
      </c>
      <c r="K62" s="41">
        <v>4800.9833333333336</v>
      </c>
      <c r="L62" s="41">
        <v>4934.3666666666686</v>
      </c>
      <c r="M62" s="31">
        <v>4667.6000000000004</v>
      </c>
      <c r="N62" s="31">
        <v>4453.75</v>
      </c>
      <c r="O62" s="42">
        <v>406875</v>
      </c>
      <c r="P62" s="43">
        <v>-9.3314763231197778E-2</v>
      </c>
    </row>
    <row r="63" spans="1:16" ht="12.75" customHeight="1">
      <c r="A63" s="31">
        <v>53</v>
      </c>
      <c r="B63" s="32" t="s">
        <v>98</v>
      </c>
      <c r="C63" s="33" t="s">
        <v>99</v>
      </c>
      <c r="D63" s="34">
        <v>44497</v>
      </c>
      <c r="E63" s="40">
        <v>419.3</v>
      </c>
      <c r="F63" s="40">
        <v>417.16666666666669</v>
      </c>
      <c r="G63" s="41">
        <v>411.58333333333337</v>
      </c>
      <c r="H63" s="41">
        <v>403.86666666666667</v>
      </c>
      <c r="I63" s="41">
        <v>398.28333333333336</v>
      </c>
      <c r="J63" s="41">
        <v>424.88333333333338</v>
      </c>
      <c r="K63" s="41">
        <v>430.46666666666675</v>
      </c>
      <c r="L63" s="41">
        <v>438.18333333333339</v>
      </c>
      <c r="M63" s="31">
        <v>422.75</v>
      </c>
      <c r="N63" s="31">
        <v>409.45</v>
      </c>
      <c r="O63" s="42">
        <v>31531500</v>
      </c>
      <c r="P63" s="43">
        <v>-7.9657098824889236E-2</v>
      </c>
    </row>
    <row r="64" spans="1:16" ht="12.75" customHeight="1">
      <c r="A64" s="31">
        <v>54</v>
      </c>
      <c r="B64" s="32" t="s">
        <v>48</v>
      </c>
      <c r="C64" s="33" t="s">
        <v>100</v>
      </c>
      <c r="D64" s="34">
        <v>44497</v>
      </c>
      <c r="E64" s="40">
        <v>4901.6499999999996</v>
      </c>
      <c r="F64" s="40">
        <v>4931.3666666666668</v>
      </c>
      <c r="G64" s="41">
        <v>4862.9333333333334</v>
      </c>
      <c r="H64" s="41">
        <v>4824.2166666666662</v>
      </c>
      <c r="I64" s="41">
        <v>4755.7833333333328</v>
      </c>
      <c r="J64" s="41">
        <v>4970.0833333333339</v>
      </c>
      <c r="K64" s="41">
        <v>5038.5166666666682</v>
      </c>
      <c r="L64" s="41">
        <v>5077.2333333333345</v>
      </c>
      <c r="M64" s="31">
        <v>4999.8</v>
      </c>
      <c r="N64" s="31">
        <v>4892.6499999999996</v>
      </c>
      <c r="O64" s="42">
        <v>2669125</v>
      </c>
      <c r="P64" s="43">
        <v>-6.2930618335015578E-2</v>
      </c>
    </row>
    <row r="65" spans="1:16" ht="12.75" customHeight="1">
      <c r="A65" s="31">
        <v>55</v>
      </c>
      <c r="B65" s="32" t="s">
        <v>50</v>
      </c>
      <c r="C65" s="33" t="s">
        <v>101</v>
      </c>
      <c r="D65" s="34">
        <v>44497</v>
      </c>
      <c r="E65" s="40">
        <v>2791</v>
      </c>
      <c r="F65" s="40">
        <v>2798.0333333333333</v>
      </c>
      <c r="G65" s="41">
        <v>2766.0166666666664</v>
      </c>
      <c r="H65" s="41">
        <v>2741.0333333333333</v>
      </c>
      <c r="I65" s="41">
        <v>2709.0166666666664</v>
      </c>
      <c r="J65" s="41">
        <v>2823.0166666666664</v>
      </c>
      <c r="K65" s="41">
        <v>2855.0333333333338</v>
      </c>
      <c r="L65" s="41">
        <v>2880.0166666666664</v>
      </c>
      <c r="M65" s="31">
        <v>2830.05</v>
      </c>
      <c r="N65" s="31">
        <v>2773.05</v>
      </c>
      <c r="O65" s="42">
        <v>3668000</v>
      </c>
      <c r="P65" s="43">
        <v>-0.13502806206668869</v>
      </c>
    </row>
    <row r="66" spans="1:16" ht="12.75" customHeight="1">
      <c r="A66" s="31">
        <v>56</v>
      </c>
      <c r="B66" s="32" t="s">
        <v>50</v>
      </c>
      <c r="C66" s="33" t="s">
        <v>102</v>
      </c>
      <c r="D66" s="34">
        <v>44497</v>
      </c>
      <c r="E66" s="40">
        <v>1488.25</v>
      </c>
      <c r="F66" s="40">
        <v>1500.8333333333333</v>
      </c>
      <c r="G66" s="41">
        <v>1472.9666666666665</v>
      </c>
      <c r="H66" s="41">
        <v>1457.6833333333332</v>
      </c>
      <c r="I66" s="41">
        <v>1429.8166666666664</v>
      </c>
      <c r="J66" s="41">
        <v>1516.1166666666666</v>
      </c>
      <c r="K66" s="41">
        <v>1543.9833333333333</v>
      </c>
      <c r="L66" s="41">
        <v>1559.2666666666667</v>
      </c>
      <c r="M66" s="31">
        <v>1528.7</v>
      </c>
      <c r="N66" s="31">
        <v>1485.55</v>
      </c>
      <c r="O66" s="42">
        <v>6717150</v>
      </c>
      <c r="P66" s="43">
        <v>-8.181297553792031E-4</v>
      </c>
    </row>
    <row r="67" spans="1:16" ht="12.75" customHeight="1">
      <c r="A67" s="31">
        <v>57</v>
      </c>
      <c r="B67" s="32" t="s">
        <v>50</v>
      </c>
      <c r="C67" s="33" t="s">
        <v>103</v>
      </c>
      <c r="D67" s="34">
        <v>44497</v>
      </c>
      <c r="E67" s="40">
        <v>179.25</v>
      </c>
      <c r="F67" s="40">
        <v>180.04999999999998</v>
      </c>
      <c r="G67" s="41">
        <v>178.09999999999997</v>
      </c>
      <c r="H67" s="41">
        <v>176.95</v>
      </c>
      <c r="I67" s="41">
        <v>174.99999999999997</v>
      </c>
      <c r="J67" s="41">
        <v>181.19999999999996</v>
      </c>
      <c r="K67" s="41">
        <v>183.14999999999995</v>
      </c>
      <c r="L67" s="41">
        <v>184.29999999999995</v>
      </c>
      <c r="M67" s="31">
        <v>182</v>
      </c>
      <c r="N67" s="31">
        <v>178.9</v>
      </c>
      <c r="O67" s="42">
        <v>32472000</v>
      </c>
      <c r="P67" s="43">
        <v>-2.7178602243313203E-2</v>
      </c>
    </row>
    <row r="68" spans="1:16" ht="12.75" customHeight="1">
      <c r="A68" s="31">
        <v>58</v>
      </c>
      <c r="B68" s="32" t="s">
        <v>59</v>
      </c>
      <c r="C68" s="33" t="s">
        <v>104</v>
      </c>
      <c r="D68" s="34">
        <v>44497</v>
      </c>
      <c r="E68" s="40">
        <v>84.8</v>
      </c>
      <c r="F68" s="40">
        <v>84.5</v>
      </c>
      <c r="G68" s="41">
        <v>82.3</v>
      </c>
      <c r="H68" s="41">
        <v>79.8</v>
      </c>
      <c r="I68" s="41">
        <v>77.599999999999994</v>
      </c>
      <c r="J68" s="41">
        <v>87</v>
      </c>
      <c r="K68" s="41">
        <v>89.199999999999989</v>
      </c>
      <c r="L68" s="41">
        <v>91.7</v>
      </c>
      <c r="M68" s="31">
        <v>86.7</v>
      </c>
      <c r="N68" s="31">
        <v>82</v>
      </c>
      <c r="O68" s="42">
        <v>88990000</v>
      </c>
      <c r="P68" s="43">
        <v>-9.0081799591002043E-2</v>
      </c>
    </row>
    <row r="69" spans="1:16" ht="12.75" customHeight="1">
      <c r="A69" s="31">
        <v>59</v>
      </c>
      <c r="B69" s="32" t="s">
        <v>80</v>
      </c>
      <c r="C69" s="33" t="s">
        <v>105</v>
      </c>
      <c r="D69" s="34">
        <v>44497</v>
      </c>
      <c r="E69" s="40">
        <v>159.85</v>
      </c>
      <c r="F69" s="40">
        <v>158.80000000000001</v>
      </c>
      <c r="G69" s="41">
        <v>156.85000000000002</v>
      </c>
      <c r="H69" s="41">
        <v>153.85000000000002</v>
      </c>
      <c r="I69" s="41">
        <v>151.90000000000003</v>
      </c>
      <c r="J69" s="41">
        <v>161.80000000000001</v>
      </c>
      <c r="K69" s="41">
        <v>163.75</v>
      </c>
      <c r="L69" s="41">
        <v>166.75</v>
      </c>
      <c r="M69" s="31">
        <v>160.75</v>
      </c>
      <c r="N69" s="31">
        <v>155.80000000000001</v>
      </c>
      <c r="O69" s="42">
        <v>48348600</v>
      </c>
      <c r="P69" s="43">
        <v>-1.5892724112242365E-2</v>
      </c>
    </row>
    <row r="70" spans="1:16" ht="12.75" customHeight="1">
      <c r="A70" s="31">
        <v>60</v>
      </c>
      <c r="B70" s="32" t="s">
        <v>48</v>
      </c>
      <c r="C70" s="33" t="s">
        <v>106</v>
      </c>
      <c r="D70" s="34">
        <v>44497</v>
      </c>
      <c r="E70" s="40">
        <v>512.9</v>
      </c>
      <c r="F70" s="40">
        <v>513.88333333333333</v>
      </c>
      <c r="G70" s="41">
        <v>507.81666666666661</v>
      </c>
      <c r="H70" s="41">
        <v>502.73333333333329</v>
      </c>
      <c r="I70" s="41">
        <v>496.66666666666657</v>
      </c>
      <c r="J70" s="41">
        <v>518.9666666666667</v>
      </c>
      <c r="K70" s="41">
        <v>525.03333333333353</v>
      </c>
      <c r="L70" s="41">
        <v>530.11666666666667</v>
      </c>
      <c r="M70" s="31">
        <v>519.95000000000005</v>
      </c>
      <c r="N70" s="31">
        <v>508.8</v>
      </c>
      <c r="O70" s="42">
        <v>7355400</v>
      </c>
      <c r="P70" s="43">
        <v>-3.1935825639473288E-2</v>
      </c>
    </row>
    <row r="71" spans="1:16" ht="12.75" customHeight="1">
      <c r="A71" s="31">
        <v>61</v>
      </c>
      <c r="B71" s="32" t="s">
        <v>107</v>
      </c>
      <c r="C71" s="33" t="s">
        <v>108</v>
      </c>
      <c r="D71" s="34">
        <v>44497</v>
      </c>
      <c r="E71" s="40">
        <v>38.549999999999997</v>
      </c>
      <c r="F71" s="40">
        <v>38.799999999999997</v>
      </c>
      <c r="G71" s="41">
        <v>38.049999999999997</v>
      </c>
      <c r="H71" s="41">
        <v>37.549999999999997</v>
      </c>
      <c r="I71" s="41">
        <v>36.799999999999997</v>
      </c>
      <c r="J71" s="41">
        <v>39.299999999999997</v>
      </c>
      <c r="K71" s="41">
        <v>40.049999999999997</v>
      </c>
      <c r="L71" s="41">
        <v>40.549999999999997</v>
      </c>
      <c r="M71" s="31">
        <v>39.549999999999997</v>
      </c>
      <c r="N71" s="31">
        <v>38.299999999999997</v>
      </c>
      <c r="O71" s="42">
        <v>109800000</v>
      </c>
      <c r="P71" s="43">
        <v>-0.18936877076411959</v>
      </c>
    </row>
    <row r="72" spans="1:16" ht="12.75" customHeight="1">
      <c r="A72" s="31">
        <v>62</v>
      </c>
      <c r="B72" s="32" t="s">
        <v>57</v>
      </c>
      <c r="C72" s="33" t="s">
        <v>109</v>
      </c>
      <c r="D72" s="34">
        <v>44497</v>
      </c>
      <c r="E72" s="40">
        <v>1034.4000000000001</v>
      </c>
      <c r="F72" s="40">
        <v>1029.3166666666666</v>
      </c>
      <c r="G72" s="41">
        <v>1019.0833333333333</v>
      </c>
      <c r="H72" s="41">
        <v>1003.7666666666667</v>
      </c>
      <c r="I72" s="41">
        <v>993.5333333333333</v>
      </c>
      <c r="J72" s="41">
        <v>1044.6333333333332</v>
      </c>
      <c r="K72" s="41">
        <v>1054.8666666666668</v>
      </c>
      <c r="L72" s="41">
        <v>1070.1833333333332</v>
      </c>
      <c r="M72" s="31">
        <v>1039.55</v>
      </c>
      <c r="N72" s="31">
        <v>1014</v>
      </c>
      <c r="O72" s="42">
        <v>4836000</v>
      </c>
      <c r="P72" s="43">
        <v>-0.15128115128115127</v>
      </c>
    </row>
    <row r="73" spans="1:16" ht="12.75" customHeight="1">
      <c r="A73" s="31">
        <v>63</v>
      </c>
      <c r="B73" s="32" t="s">
        <v>98</v>
      </c>
      <c r="C73" s="33" t="s">
        <v>110</v>
      </c>
      <c r="D73" s="34">
        <v>44497</v>
      </c>
      <c r="E73" s="40">
        <v>2306.5</v>
      </c>
      <c r="F73" s="40">
        <v>2311.0666666666666</v>
      </c>
      <c r="G73" s="41">
        <v>2276.4333333333334</v>
      </c>
      <c r="H73" s="41">
        <v>2246.3666666666668</v>
      </c>
      <c r="I73" s="41">
        <v>2211.7333333333336</v>
      </c>
      <c r="J73" s="41">
        <v>2341.1333333333332</v>
      </c>
      <c r="K73" s="41">
        <v>2375.7666666666664</v>
      </c>
      <c r="L73" s="41">
        <v>2405.833333333333</v>
      </c>
      <c r="M73" s="31">
        <v>2345.6999999999998</v>
      </c>
      <c r="N73" s="31">
        <v>2281</v>
      </c>
      <c r="O73" s="42">
        <v>2357550</v>
      </c>
      <c r="P73" s="43">
        <v>-0.14879136352968786</v>
      </c>
    </row>
    <row r="74" spans="1:16" ht="12.75" customHeight="1">
      <c r="A74" s="31">
        <v>64</v>
      </c>
      <c r="B74" s="32" t="s">
        <v>48</v>
      </c>
      <c r="C74" s="33" t="s">
        <v>111</v>
      </c>
      <c r="D74" s="34">
        <v>44497</v>
      </c>
      <c r="E74" s="40">
        <v>320.95</v>
      </c>
      <c r="F74" s="40">
        <v>322.11666666666662</v>
      </c>
      <c r="G74" s="41">
        <v>319.08333333333326</v>
      </c>
      <c r="H74" s="41">
        <v>317.21666666666664</v>
      </c>
      <c r="I74" s="41">
        <v>314.18333333333328</v>
      </c>
      <c r="J74" s="41">
        <v>323.98333333333323</v>
      </c>
      <c r="K74" s="41">
        <v>327.01666666666665</v>
      </c>
      <c r="L74" s="41">
        <v>328.88333333333321</v>
      </c>
      <c r="M74" s="31">
        <v>325.14999999999998</v>
      </c>
      <c r="N74" s="31">
        <v>320.25</v>
      </c>
      <c r="O74" s="42">
        <v>11277800</v>
      </c>
      <c r="P74" s="43">
        <v>-4.5520136429227337E-2</v>
      </c>
    </row>
    <row r="75" spans="1:16" ht="12.75" customHeight="1">
      <c r="A75" s="31">
        <v>65</v>
      </c>
      <c r="B75" s="32" t="s">
        <v>43</v>
      </c>
      <c r="C75" s="33" t="s">
        <v>112</v>
      </c>
      <c r="D75" s="34">
        <v>44497</v>
      </c>
      <c r="E75" s="40">
        <v>1676.6</v>
      </c>
      <c r="F75" s="40">
        <v>1681.2833333333335</v>
      </c>
      <c r="G75" s="41">
        <v>1665.5666666666671</v>
      </c>
      <c r="H75" s="41">
        <v>1654.5333333333335</v>
      </c>
      <c r="I75" s="41">
        <v>1638.8166666666671</v>
      </c>
      <c r="J75" s="41">
        <v>1692.3166666666671</v>
      </c>
      <c r="K75" s="41">
        <v>1708.0333333333338</v>
      </c>
      <c r="L75" s="41">
        <v>1719.0666666666671</v>
      </c>
      <c r="M75" s="31">
        <v>1697</v>
      </c>
      <c r="N75" s="31">
        <v>1670.25</v>
      </c>
      <c r="O75" s="42">
        <v>10185900</v>
      </c>
      <c r="P75" s="43">
        <v>-3.3357374684457264E-2</v>
      </c>
    </row>
    <row r="76" spans="1:16" ht="12.75" customHeight="1">
      <c r="A76" s="31">
        <v>66</v>
      </c>
      <c r="B76" s="32" t="s">
        <v>80</v>
      </c>
      <c r="C76" t="s">
        <v>113</v>
      </c>
      <c r="D76" s="34">
        <v>44497</v>
      </c>
      <c r="E76" s="40">
        <v>640.85</v>
      </c>
      <c r="F76" s="40">
        <v>636.1</v>
      </c>
      <c r="G76" s="41">
        <v>629.40000000000009</v>
      </c>
      <c r="H76" s="41">
        <v>617.95000000000005</v>
      </c>
      <c r="I76" s="41">
        <v>611.25000000000011</v>
      </c>
      <c r="J76" s="41">
        <v>647.55000000000007</v>
      </c>
      <c r="K76" s="41">
        <v>654.25000000000011</v>
      </c>
      <c r="L76" s="41">
        <v>665.7</v>
      </c>
      <c r="M76" s="31">
        <v>642.79999999999995</v>
      </c>
      <c r="N76" s="31">
        <v>624.65</v>
      </c>
      <c r="O76" s="42">
        <v>6573750</v>
      </c>
      <c r="P76" s="43">
        <v>-0.14292698826597131</v>
      </c>
    </row>
    <row r="77" spans="1:16" ht="12.75" customHeight="1">
      <c r="A77" s="31">
        <v>67</v>
      </c>
      <c r="B77" s="32" t="s">
        <v>45</v>
      </c>
      <c r="C77" s="33" t="s">
        <v>263</v>
      </c>
      <c r="D77" s="34">
        <v>44497</v>
      </c>
      <c r="E77" s="40">
        <v>1352.9</v>
      </c>
      <c r="F77" s="40">
        <v>1358.1333333333334</v>
      </c>
      <c r="G77" s="41">
        <v>1338.2666666666669</v>
      </c>
      <c r="H77" s="41">
        <v>1323.6333333333334</v>
      </c>
      <c r="I77" s="41">
        <v>1303.7666666666669</v>
      </c>
      <c r="J77" s="41">
        <v>1372.7666666666669</v>
      </c>
      <c r="K77" s="41">
        <v>1392.6333333333332</v>
      </c>
      <c r="L77" s="41">
        <v>1407.2666666666669</v>
      </c>
      <c r="M77" s="31">
        <v>1378</v>
      </c>
      <c r="N77" s="31">
        <v>1343.5</v>
      </c>
      <c r="O77" s="42">
        <v>1751800</v>
      </c>
      <c r="P77" s="43">
        <v>-7.9840319361277445E-2</v>
      </c>
    </row>
    <row r="78" spans="1:16" ht="12.75" customHeight="1">
      <c r="A78" s="31">
        <v>68</v>
      </c>
      <c r="B78" s="32" t="s">
        <v>71</v>
      </c>
      <c r="C78" s="33" t="s">
        <v>114</v>
      </c>
      <c r="D78" s="34">
        <v>44497</v>
      </c>
      <c r="E78" s="40">
        <v>1380.9</v>
      </c>
      <c r="F78" s="40">
        <v>1379.3333333333333</v>
      </c>
      <c r="G78" s="41">
        <v>1369.5666666666666</v>
      </c>
      <c r="H78" s="41">
        <v>1358.2333333333333</v>
      </c>
      <c r="I78" s="41">
        <v>1348.4666666666667</v>
      </c>
      <c r="J78" s="41">
        <v>1390.6666666666665</v>
      </c>
      <c r="K78" s="41">
        <v>1400.4333333333334</v>
      </c>
      <c r="L78" s="41">
        <v>1411.7666666666664</v>
      </c>
      <c r="M78" s="31">
        <v>1389.1</v>
      </c>
      <c r="N78" s="31">
        <v>1368</v>
      </c>
      <c r="O78" s="42">
        <v>4654500</v>
      </c>
      <c r="P78" s="43">
        <v>-0.1302438568625619</v>
      </c>
    </row>
    <row r="79" spans="1:16" ht="12.75" customHeight="1">
      <c r="A79" s="31">
        <v>69</v>
      </c>
      <c r="B79" s="32" t="s">
        <v>88</v>
      </c>
      <c r="C79" s="33" t="s">
        <v>115</v>
      </c>
      <c r="D79" s="34">
        <v>44497</v>
      </c>
      <c r="E79" s="40">
        <v>1275.55</v>
      </c>
      <c r="F79" s="40">
        <v>1277.9666666666667</v>
      </c>
      <c r="G79" s="41">
        <v>1265.9333333333334</v>
      </c>
      <c r="H79" s="41">
        <v>1256.3166666666666</v>
      </c>
      <c r="I79" s="41">
        <v>1244.2833333333333</v>
      </c>
      <c r="J79" s="41">
        <v>1287.5833333333335</v>
      </c>
      <c r="K79" s="41">
        <v>1299.6166666666668</v>
      </c>
      <c r="L79" s="41">
        <v>1309.2333333333336</v>
      </c>
      <c r="M79" s="31">
        <v>1290</v>
      </c>
      <c r="N79" s="31">
        <v>1268.3499999999999</v>
      </c>
      <c r="O79" s="42">
        <v>15889300</v>
      </c>
      <c r="P79" s="43">
        <v>-0.10216755003559845</v>
      </c>
    </row>
    <row r="80" spans="1:16" ht="12.75" customHeight="1">
      <c r="A80" s="31">
        <v>70</v>
      </c>
      <c r="B80" s="32" t="s">
        <v>64</v>
      </c>
      <c r="C80" s="33" t="s">
        <v>116</v>
      </c>
      <c r="D80" s="34">
        <v>44497</v>
      </c>
      <c r="E80" s="40">
        <v>2761.75</v>
      </c>
      <c r="F80" s="40">
        <v>2764.9833333333336</v>
      </c>
      <c r="G80" s="41">
        <v>2735.2166666666672</v>
      </c>
      <c r="H80" s="41">
        <v>2708.6833333333334</v>
      </c>
      <c r="I80" s="41">
        <v>2678.916666666667</v>
      </c>
      <c r="J80" s="41">
        <v>2791.5166666666673</v>
      </c>
      <c r="K80" s="41">
        <v>2821.2833333333338</v>
      </c>
      <c r="L80" s="41">
        <v>2847.8166666666675</v>
      </c>
      <c r="M80" s="31">
        <v>2794.75</v>
      </c>
      <c r="N80" s="31">
        <v>2738.45</v>
      </c>
      <c r="O80" s="42">
        <v>12759300</v>
      </c>
      <c r="P80" s="43">
        <v>-1.4824766625744133E-2</v>
      </c>
    </row>
    <row r="81" spans="1:16" ht="12.75" customHeight="1">
      <c r="A81" s="31">
        <v>71</v>
      </c>
      <c r="B81" s="32" t="s">
        <v>64</v>
      </c>
      <c r="C81" s="33" t="s">
        <v>117</v>
      </c>
      <c r="D81" s="34">
        <v>44497</v>
      </c>
      <c r="E81" s="40">
        <v>2924.9</v>
      </c>
      <c r="F81" s="40">
        <v>2929.6333333333337</v>
      </c>
      <c r="G81" s="41">
        <v>2915.3166666666675</v>
      </c>
      <c r="H81" s="41">
        <v>2905.733333333334</v>
      </c>
      <c r="I81" s="41">
        <v>2891.4166666666679</v>
      </c>
      <c r="J81" s="41">
        <v>2939.2166666666672</v>
      </c>
      <c r="K81" s="41">
        <v>2953.5333333333338</v>
      </c>
      <c r="L81" s="41">
        <v>2963.1166666666668</v>
      </c>
      <c r="M81" s="31">
        <v>2943.95</v>
      </c>
      <c r="N81" s="31">
        <v>2920.05</v>
      </c>
      <c r="O81" s="42">
        <v>3237400</v>
      </c>
      <c r="P81" s="43">
        <v>-5.2394333216251025E-2</v>
      </c>
    </row>
    <row r="82" spans="1:16" ht="12.75" customHeight="1">
      <c r="A82" s="31">
        <v>72</v>
      </c>
      <c r="B82" s="32" t="s">
        <v>59</v>
      </c>
      <c r="C82" s="33" t="s">
        <v>118</v>
      </c>
      <c r="D82" s="34">
        <v>44497</v>
      </c>
      <c r="E82" s="40">
        <v>1600.15</v>
      </c>
      <c r="F82" s="40">
        <v>1600.4333333333334</v>
      </c>
      <c r="G82" s="41">
        <v>1589.7166666666667</v>
      </c>
      <c r="H82" s="41">
        <v>1579.2833333333333</v>
      </c>
      <c r="I82" s="41">
        <v>1568.5666666666666</v>
      </c>
      <c r="J82" s="41">
        <v>1610.8666666666668</v>
      </c>
      <c r="K82" s="41">
        <v>1621.5833333333335</v>
      </c>
      <c r="L82" s="41">
        <v>1632.0166666666669</v>
      </c>
      <c r="M82" s="31">
        <v>1611.15</v>
      </c>
      <c r="N82" s="31">
        <v>1590</v>
      </c>
      <c r="O82" s="42">
        <v>32770650</v>
      </c>
      <c r="P82" s="43">
        <v>-3.1343987254312235E-2</v>
      </c>
    </row>
    <row r="83" spans="1:16" ht="12.75" customHeight="1">
      <c r="A83" s="31">
        <v>73</v>
      </c>
      <c r="B83" s="32" t="s">
        <v>64</v>
      </c>
      <c r="C83" s="33" t="s">
        <v>119</v>
      </c>
      <c r="D83" s="34">
        <v>44497</v>
      </c>
      <c r="E83" s="40">
        <v>726.15</v>
      </c>
      <c r="F83" s="40">
        <v>731.08333333333337</v>
      </c>
      <c r="G83" s="41">
        <v>720.06666666666672</v>
      </c>
      <c r="H83" s="41">
        <v>713.98333333333335</v>
      </c>
      <c r="I83" s="41">
        <v>702.9666666666667</v>
      </c>
      <c r="J83" s="41">
        <v>737.16666666666674</v>
      </c>
      <c r="K83" s="41">
        <v>748.18333333333339</v>
      </c>
      <c r="L83" s="41">
        <v>754.26666666666677</v>
      </c>
      <c r="M83" s="31">
        <v>742.1</v>
      </c>
      <c r="N83" s="31">
        <v>725</v>
      </c>
      <c r="O83" s="42">
        <v>17942100</v>
      </c>
      <c r="P83" s="43">
        <v>-3.8776592610053624E-2</v>
      </c>
    </row>
    <row r="84" spans="1:16" ht="12.75" customHeight="1">
      <c r="A84" s="31">
        <v>74</v>
      </c>
      <c r="B84" s="32" t="s">
        <v>50</v>
      </c>
      <c r="C84" s="33" t="s">
        <v>120</v>
      </c>
      <c r="D84" s="34">
        <v>44497</v>
      </c>
      <c r="E84" s="40">
        <v>2846.9</v>
      </c>
      <c r="F84" s="40">
        <v>2892.1666666666665</v>
      </c>
      <c r="G84" s="41">
        <v>2794.4833333333331</v>
      </c>
      <c r="H84" s="41">
        <v>2742.0666666666666</v>
      </c>
      <c r="I84" s="41">
        <v>2644.3833333333332</v>
      </c>
      <c r="J84" s="41">
        <v>2944.583333333333</v>
      </c>
      <c r="K84" s="41">
        <v>3042.2666666666664</v>
      </c>
      <c r="L84" s="41">
        <v>3094.6833333333329</v>
      </c>
      <c r="M84" s="31">
        <v>2989.85</v>
      </c>
      <c r="N84" s="31">
        <v>2839.75</v>
      </c>
      <c r="O84" s="42">
        <v>4145400</v>
      </c>
      <c r="P84" s="43">
        <v>1.2159390565484911E-2</v>
      </c>
    </row>
    <row r="85" spans="1:16" ht="12.75" customHeight="1">
      <c r="A85" s="31">
        <v>75</v>
      </c>
      <c r="B85" s="32" t="s">
        <v>121</v>
      </c>
      <c r="C85" s="33" t="s">
        <v>122</v>
      </c>
      <c r="D85" s="34">
        <v>44497</v>
      </c>
      <c r="E85" s="40">
        <v>488.6</v>
      </c>
      <c r="F85" s="40">
        <v>493.36666666666662</v>
      </c>
      <c r="G85" s="41">
        <v>482.23333333333323</v>
      </c>
      <c r="H85" s="41">
        <v>475.86666666666662</v>
      </c>
      <c r="I85" s="41">
        <v>464.73333333333323</v>
      </c>
      <c r="J85" s="41">
        <v>499.73333333333323</v>
      </c>
      <c r="K85" s="41">
        <v>510.86666666666656</v>
      </c>
      <c r="L85" s="41">
        <v>517.23333333333323</v>
      </c>
      <c r="M85" s="31">
        <v>504.5</v>
      </c>
      <c r="N85" s="31">
        <v>487</v>
      </c>
      <c r="O85" s="42">
        <v>25019550</v>
      </c>
      <c r="P85" s="43">
        <v>-0.3649312377210216</v>
      </c>
    </row>
    <row r="86" spans="1:16" ht="12.75" customHeight="1">
      <c r="A86" s="31">
        <v>76</v>
      </c>
      <c r="B86" s="32" t="s">
        <v>80</v>
      </c>
      <c r="C86" s="33" t="s">
        <v>123</v>
      </c>
      <c r="D86" s="34">
        <v>44497</v>
      </c>
      <c r="E86" s="40">
        <v>300.5</v>
      </c>
      <c r="F86" s="40">
        <v>300.2</v>
      </c>
      <c r="G86" s="41">
        <v>296.25</v>
      </c>
      <c r="H86" s="41">
        <v>292</v>
      </c>
      <c r="I86" s="41">
        <v>288.05</v>
      </c>
      <c r="J86" s="41">
        <v>304.45</v>
      </c>
      <c r="K86" s="41">
        <v>308.39999999999992</v>
      </c>
      <c r="L86" s="41">
        <v>312.64999999999998</v>
      </c>
      <c r="M86" s="31">
        <v>304.14999999999998</v>
      </c>
      <c r="N86" s="31">
        <v>295.95</v>
      </c>
      <c r="O86" s="42">
        <v>19761300</v>
      </c>
      <c r="P86" s="43">
        <v>-9.3622291021671827E-2</v>
      </c>
    </row>
    <row r="87" spans="1:16" ht="12.75" customHeight="1">
      <c r="A87" s="31">
        <v>77</v>
      </c>
      <c r="B87" s="32" t="s">
        <v>57</v>
      </c>
      <c r="C87" s="33" t="s">
        <v>124</v>
      </c>
      <c r="D87" s="34">
        <v>44497</v>
      </c>
      <c r="E87" s="40">
        <v>2695.45</v>
      </c>
      <c r="F87" s="40">
        <v>2694.15</v>
      </c>
      <c r="G87" s="41">
        <v>2683.3</v>
      </c>
      <c r="H87" s="41">
        <v>2671.15</v>
      </c>
      <c r="I87" s="41">
        <v>2660.3</v>
      </c>
      <c r="J87" s="41">
        <v>2706.3</v>
      </c>
      <c r="K87" s="41">
        <v>2717.1499999999996</v>
      </c>
      <c r="L87" s="41">
        <v>2729.3</v>
      </c>
      <c r="M87" s="31">
        <v>2705</v>
      </c>
      <c r="N87" s="31">
        <v>2682</v>
      </c>
      <c r="O87" s="42">
        <v>5210700</v>
      </c>
      <c r="P87" s="43">
        <v>-0.12586814292903875</v>
      </c>
    </row>
    <row r="88" spans="1:16" ht="12.75" customHeight="1">
      <c r="A88" s="31">
        <v>78</v>
      </c>
      <c r="B88" s="32" t="s">
        <v>64</v>
      </c>
      <c r="C88" s="33" t="s">
        <v>125</v>
      </c>
      <c r="D88" s="34">
        <v>44497</v>
      </c>
      <c r="E88" s="40">
        <v>232.65</v>
      </c>
      <c r="F88" s="40">
        <v>233.48333333333335</v>
      </c>
      <c r="G88" s="41">
        <v>229.2166666666667</v>
      </c>
      <c r="H88" s="41">
        <v>225.78333333333336</v>
      </c>
      <c r="I88" s="41">
        <v>221.51666666666671</v>
      </c>
      <c r="J88" s="41">
        <v>236.91666666666669</v>
      </c>
      <c r="K88" s="41">
        <v>241.18333333333334</v>
      </c>
      <c r="L88" s="41">
        <v>244.61666666666667</v>
      </c>
      <c r="M88" s="31">
        <v>237.75</v>
      </c>
      <c r="N88" s="31">
        <v>230.05</v>
      </c>
      <c r="O88" s="42">
        <v>37156600</v>
      </c>
      <c r="P88" s="43">
        <v>-3.6882282040980312E-2</v>
      </c>
    </row>
    <row r="89" spans="1:16" ht="12.75" customHeight="1">
      <c r="A89" s="31">
        <v>79</v>
      </c>
      <c r="B89" s="32" t="s">
        <v>59</v>
      </c>
      <c r="C89" s="33" t="s">
        <v>126</v>
      </c>
      <c r="D89" s="34">
        <v>44497</v>
      </c>
      <c r="E89" s="40">
        <v>704.2</v>
      </c>
      <c r="F89" s="40">
        <v>708.23333333333323</v>
      </c>
      <c r="G89" s="41">
        <v>698.46666666666647</v>
      </c>
      <c r="H89" s="41">
        <v>692.73333333333323</v>
      </c>
      <c r="I89" s="41">
        <v>682.96666666666647</v>
      </c>
      <c r="J89" s="41">
        <v>713.96666666666647</v>
      </c>
      <c r="K89" s="41">
        <v>723.73333333333312</v>
      </c>
      <c r="L89" s="41">
        <v>729.46666666666647</v>
      </c>
      <c r="M89" s="31">
        <v>718</v>
      </c>
      <c r="N89" s="31">
        <v>702.5</v>
      </c>
      <c r="O89" s="42">
        <v>80009875</v>
      </c>
      <c r="P89" s="43">
        <v>-2.0237707307870409E-3</v>
      </c>
    </row>
    <row r="90" spans="1:16" ht="12.75" customHeight="1">
      <c r="A90" s="31">
        <v>80</v>
      </c>
      <c r="B90" s="32" t="s">
        <v>64</v>
      </c>
      <c r="C90" s="33" t="s">
        <v>127</v>
      </c>
      <c r="D90" s="34">
        <v>44497</v>
      </c>
      <c r="E90" s="40">
        <v>1595.1</v>
      </c>
      <c r="F90" s="40">
        <v>1601.8666666666668</v>
      </c>
      <c r="G90" s="41">
        <v>1579.7833333333335</v>
      </c>
      <c r="H90" s="41">
        <v>1564.4666666666667</v>
      </c>
      <c r="I90" s="41">
        <v>1542.3833333333334</v>
      </c>
      <c r="J90" s="41">
        <v>1617.1833333333336</v>
      </c>
      <c r="K90" s="41">
        <v>1639.2666666666667</v>
      </c>
      <c r="L90" s="41">
        <v>1654.5833333333337</v>
      </c>
      <c r="M90" s="31">
        <v>1623.95</v>
      </c>
      <c r="N90" s="31">
        <v>1586.55</v>
      </c>
      <c r="O90" s="42">
        <v>2215525</v>
      </c>
      <c r="P90" s="43">
        <v>-0.1004314063848145</v>
      </c>
    </row>
    <row r="91" spans="1:16" ht="12.75" customHeight="1">
      <c r="A91" s="31">
        <v>81</v>
      </c>
      <c r="B91" s="32" t="s">
        <v>64</v>
      </c>
      <c r="C91" s="33" t="s">
        <v>128</v>
      </c>
      <c r="D91" s="34">
        <v>44497</v>
      </c>
      <c r="E91" s="40">
        <v>674.2</v>
      </c>
      <c r="F91" s="40">
        <v>675.26666666666677</v>
      </c>
      <c r="G91" s="41">
        <v>668.08333333333348</v>
      </c>
      <c r="H91" s="41">
        <v>661.9666666666667</v>
      </c>
      <c r="I91" s="41">
        <v>654.78333333333342</v>
      </c>
      <c r="J91" s="41">
        <v>681.38333333333355</v>
      </c>
      <c r="K91" s="41">
        <v>688.56666666666672</v>
      </c>
      <c r="L91" s="41">
        <v>694.68333333333362</v>
      </c>
      <c r="M91" s="31">
        <v>682.45</v>
      </c>
      <c r="N91" s="31">
        <v>669.15</v>
      </c>
      <c r="O91" s="42">
        <v>4242000</v>
      </c>
      <c r="P91" s="43">
        <v>-0.28675914249684742</v>
      </c>
    </row>
    <row r="92" spans="1:16" ht="12.75" customHeight="1">
      <c r="A92" s="31">
        <v>82</v>
      </c>
      <c r="B92" s="32" t="s">
        <v>75</v>
      </c>
      <c r="C92" s="33" t="s">
        <v>129</v>
      </c>
      <c r="D92" s="34">
        <v>44497</v>
      </c>
      <c r="E92" s="40">
        <v>12</v>
      </c>
      <c r="F92" s="40">
        <v>11.85</v>
      </c>
      <c r="G92" s="41">
        <v>11.5</v>
      </c>
      <c r="H92" s="41">
        <v>11</v>
      </c>
      <c r="I92" s="41">
        <v>10.65</v>
      </c>
      <c r="J92" s="41">
        <v>12.35</v>
      </c>
      <c r="K92" s="41">
        <v>12.699999999999998</v>
      </c>
      <c r="L92" s="41">
        <v>13.2</v>
      </c>
      <c r="M92" s="31">
        <v>12.2</v>
      </c>
      <c r="N92" s="31">
        <v>11.35</v>
      </c>
      <c r="O92" s="42">
        <v>815570000</v>
      </c>
      <c r="P92" s="43">
        <v>0.29513116940862605</v>
      </c>
    </row>
    <row r="93" spans="1:16" ht="12.75" customHeight="1">
      <c r="A93" s="31">
        <v>83</v>
      </c>
      <c r="B93" s="32" t="s">
        <v>59</v>
      </c>
      <c r="C93" s="33" t="s">
        <v>130</v>
      </c>
      <c r="D93" s="34">
        <v>44497</v>
      </c>
      <c r="E93" s="40">
        <v>47.9</v>
      </c>
      <c r="F93" s="40">
        <v>48.25</v>
      </c>
      <c r="G93" s="41">
        <v>47.1</v>
      </c>
      <c r="H93" s="41">
        <v>46.300000000000004</v>
      </c>
      <c r="I93" s="41">
        <v>45.150000000000006</v>
      </c>
      <c r="J93" s="41">
        <v>49.05</v>
      </c>
      <c r="K93" s="41">
        <v>50.2</v>
      </c>
      <c r="L93" s="41">
        <v>50.999999999999993</v>
      </c>
      <c r="M93" s="31">
        <v>49.4</v>
      </c>
      <c r="N93" s="31">
        <v>47.45</v>
      </c>
      <c r="O93" s="42">
        <v>172083000</v>
      </c>
      <c r="P93" s="43">
        <v>-5.8377085824192959E-2</v>
      </c>
    </row>
    <row r="94" spans="1:16" ht="12.75" customHeight="1">
      <c r="A94" s="31">
        <v>84</v>
      </c>
      <c r="B94" s="32" t="s">
        <v>45</v>
      </c>
      <c r="C94" s="33" t="s">
        <v>417</v>
      </c>
      <c r="D94" s="34">
        <v>44497</v>
      </c>
      <c r="E94" s="40">
        <v>648.54999999999995</v>
      </c>
      <c r="F94" s="40">
        <v>650.85</v>
      </c>
      <c r="G94" s="41">
        <v>633.65000000000009</v>
      </c>
      <c r="H94" s="41">
        <v>618.75000000000011</v>
      </c>
      <c r="I94" s="41">
        <v>601.55000000000018</v>
      </c>
      <c r="J94" s="41">
        <v>665.75</v>
      </c>
      <c r="K94" s="41">
        <v>682.95</v>
      </c>
      <c r="L94" s="41">
        <v>697.84999999999991</v>
      </c>
      <c r="M94" s="31">
        <v>668.05</v>
      </c>
      <c r="N94" s="31">
        <v>635.95000000000005</v>
      </c>
      <c r="O94" s="42">
        <v>7770000</v>
      </c>
      <c r="P94" s="43">
        <v>-4.1775859411129955E-2</v>
      </c>
    </row>
    <row r="95" spans="1:16" ht="12.75" customHeight="1">
      <c r="A95" s="31">
        <v>85</v>
      </c>
      <c r="B95" s="32" t="s">
        <v>80</v>
      </c>
      <c r="C95" s="33" t="s">
        <v>131</v>
      </c>
      <c r="D95" s="34">
        <v>44497</v>
      </c>
      <c r="E95" s="40">
        <v>535.35</v>
      </c>
      <c r="F95" s="40">
        <v>531</v>
      </c>
      <c r="G95" s="41">
        <v>525.25</v>
      </c>
      <c r="H95" s="41">
        <v>515.15</v>
      </c>
      <c r="I95" s="41">
        <v>509.4</v>
      </c>
      <c r="J95" s="41">
        <v>541.1</v>
      </c>
      <c r="K95" s="41">
        <v>546.85</v>
      </c>
      <c r="L95" s="41">
        <v>556.95000000000005</v>
      </c>
      <c r="M95" s="31">
        <v>536.75</v>
      </c>
      <c r="N95" s="31">
        <v>520.9</v>
      </c>
      <c r="O95" s="42">
        <v>11932250</v>
      </c>
      <c r="P95" s="43">
        <v>-8.3729278851230077E-2</v>
      </c>
    </row>
    <row r="96" spans="1:16" ht="12.75" customHeight="1">
      <c r="A96" s="31">
        <v>86</v>
      </c>
      <c r="B96" s="32" t="s">
        <v>107</v>
      </c>
      <c r="C96" s="33" t="s">
        <v>132</v>
      </c>
      <c r="D96" s="34">
        <v>44497</v>
      </c>
      <c r="E96" s="40">
        <v>182.5</v>
      </c>
      <c r="F96" s="40">
        <v>183.9</v>
      </c>
      <c r="G96" s="41">
        <v>178.45000000000002</v>
      </c>
      <c r="H96" s="41">
        <v>174.4</v>
      </c>
      <c r="I96" s="41">
        <v>168.95000000000002</v>
      </c>
      <c r="J96" s="41">
        <v>187.95000000000002</v>
      </c>
      <c r="K96" s="41">
        <v>193.4</v>
      </c>
      <c r="L96" s="41">
        <v>197.45000000000002</v>
      </c>
      <c r="M96" s="31">
        <v>189.35</v>
      </c>
      <c r="N96" s="31">
        <v>179.85</v>
      </c>
      <c r="O96" s="42">
        <v>16493100</v>
      </c>
      <c r="P96" s="43">
        <v>-0.19370829361296474</v>
      </c>
    </row>
    <row r="97" spans="1:16" ht="12.75" customHeight="1">
      <c r="A97" s="31">
        <v>87</v>
      </c>
      <c r="B97" s="32" t="s">
        <v>45</v>
      </c>
      <c r="C97" s="33" t="s">
        <v>266</v>
      </c>
      <c r="D97" s="34">
        <v>44497</v>
      </c>
      <c r="E97" s="40">
        <v>8389.4500000000007</v>
      </c>
      <c r="F97" s="40">
        <v>8411.0666666666675</v>
      </c>
      <c r="G97" s="41">
        <v>8228.383333333335</v>
      </c>
      <c r="H97" s="41">
        <v>8067.3166666666675</v>
      </c>
      <c r="I97" s="41">
        <v>7884.633333333335</v>
      </c>
      <c r="J97" s="41">
        <v>8572.133333333335</v>
      </c>
      <c r="K97" s="41">
        <v>8754.8166666666657</v>
      </c>
      <c r="L97" s="41">
        <v>8915.883333333335</v>
      </c>
      <c r="M97" s="31">
        <v>8593.75</v>
      </c>
      <c r="N97" s="31">
        <v>8250</v>
      </c>
      <c r="O97" s="42">
        <v>158850</v>
      </c>
      <c r="P97" s="43">
        <v>-0.10933557611438183</v>
      </c>
    </row>
    <row r="98" spans="1:16" ht="12.75" customHeight="1">
      <c r="A98" s="31">
        <v>88</v>
      </c>
      <c r="B98" s="32" t="s">
        <v>45</v>
      </c>
      <c r="C98" s="33" t="s">
        <v>133</v>
      </c>
      <c r="D98" s="34">
        <v>44497</v>
      </c>
      <c r="E98" s="40">
        <v>2024.75</v>
      </c>
      <c r="F98" s="40">
        <v>2020.3666666666668</v>
      </c>
      <c r="G98" s="41">
        <v>1997.7833333333335</v>
      </c>
      <c r="H98" s="41">
        <v>1970.8166666666668</v>
      </c>
      <c r="I98" s="41">
        <v>1948.2333333333336</v>
      </c>
      <c r="J98" s="41">
        <v>2047.3333333333335</v>
      </c>
      <c r="K98" s="41">
        <v>2069.9166666666665</v>
      </c>
      <c r="L98" s="41">
        <v>2096.8833333333332</v>
      </c>
      <c r="M98" s="31">
        <v>2042.95</v>
      </c>
      <c r="N98" s="31">
        <v>1993.4</v>
      </c>
      <c r="O98" s="42">
        <v>3977000</v>
      </c>
      <c r="P98" s="43">
        <v>-0.14205587315284218</v>
      </c>
    </row>
    <row r="99" spans="1:16" ht="12.75" customHeight="1">
      <c r="A99" s="31">
        <v>89</v>
      </c>
      <c r="B99" s="32" t="s">
        <v>59</v>
      </c>
      <c r="C99" s="33" t="s">
        <v>134</v>
      </c>
      <c r="D99" s="34">
        <v>44497</v>
      </c>
      <c r="E99" s="40">
        <v>1117.7</v>
      </c>
      <c r="F99" s="40">
        <v>1123.7833333333335</v>
      </c>
      <c r="G99" s="41">
        <v>1107.7166666666672</v>
      </c>
      <c r="H99" s="41">
        <v>1097.7333333333336</v>
      </c>
      <c r="I99" s="41">
        <v>1081.6666666666672</v>
      </c>
      <c r="J99" s="41">
        <v>1133.7666666666671</v>
      </c>
      <c r="K99" s="41">
        <v>1149.8333333333333</v>
      </c>
      <c r="L99" s="41">
        <v>1159.8166666666671</v>
      </c>
      <c r="M99" s="31">
        <v>1139.8499999999999</v>
      </c>
      <c r="N99" s="31">
        <v>1113.8</v>
      </c>
      <c r="O99" s="42">
        <v>14493600</v>
      </c>
      <c r="P99" s="43">
        <v>-2.7888446215139442E-2</v>
      </c>
    </row>
    <row r="100" spans="1:16" ht="12.75" customHeight="1">
      <c r="A100" s="31">
        <v>90</v>
      </c>
      <c r="B100" s="32" t="s">
        <v>75</v>
      </c>
      <c r="C100" s="33" t="s">
        <v>135</v>
      </c>
      <c r="D100" s="34">
        <v>44497</v>
      </c>
      <c r="E100" s="40">
        <v>307.05</v>
      </c>
      <c r="F100" s="40">
        <v>311.16666666666669</v>
      </c>
      <c r="G100" s="41">
        <v>297.88333333333338</v>
      </c>
      <c r="H100" s="41">
        <v>288.7166666666667</v>
      </c>
      <c r="I100" s="41">
        <v>275.43333333333339</v>
      </c>
      <c r="J100" s="41">
        <v>320.33333333333337</v>
      </c>
      <c r="K100" s="41">
        <v>333.61666666666667</v>
      </c>
      <c r="L100" s="41">
        <v>342.78333333333336</v>
      </c>
      <c r="M100" s="31">
        <v>324.45</v>
      </c>
      <c r="N100" s="31">
        <v>302</v>
      </c>
      <c r="O100" s="42">
        <v>12154800</v>
      </c>
      <c r="P100" s="43">
        <v>-7.6775840068056142E-2</v>
      </c>
    </row>
    <row r="101" spans="1:16" ht="12.75" customHeight="1">
      <c r="A101" s="31">
        <v>91</v>
      </c>
      <c r="B101" s="32" t="s">
        <v>88</v>
      </c>
      <c r="C101" s="33" t="s">
        <v>136</v>
      </c>
      <c r="D101" s="34">
        <v>44497</v>
      </c>
      <c r="E101" s="40">
        <v>1666.55</v>
      </c>
      <c r="F101" s="40">
        <v>1672.8833333333332</v>
      </c>
      <c r="G101" s="41">
        <v>1656.7666666666664</v>
      </c>
      <c r="H101" s="41">
        <v>1646.9833333333331</v>
      </c>
      <c r="I101" s="41">
        <v>1630.8666666666663</v>
      </c>
      <c r="J101" s="41">
        <v>1682.6666666666665</v>
      </c>
      <c r="K101" s="41">
        <v>1698.7833333333333</v>
      </c>
      <c r="L101" s="41">
        <v>1708.5666666666666</v>
      </c>
      <c r="M101" s="31">
        <v>1689</v>
      </c>
      <c r="N101" s="31">
        <v>1663.1</v>
      </c>
      <c r="O101" s="42">
        <v>34065600</v>
      </c>
      <c r="P101" s="43">
        <v>-2.1154078237332553E-2</v>
      </c>
    </row>
    <row r="102" spans="1:16" ht="12.75" customHeight="1">
      <c r="A102" s="31">
        <v>92</v>
      </c>
      <c r="B102" s="32" t="s">
        <v>80</v>
      </c>
      <c r="C102" s="33" t="s">
        <v>137</v>
      </c>
      <c r="D102" s="34">
        <v>44497</v>
      </c>
      <c r="E102" s="40">
        <v>125.75</v>
      </c>
      <c r="F102" s="40">
        <v>126.31666666666666</v>
      </c>
      <c r="G102" s="41">
        <v>123.98333333333332</v>
      </c>
      <c r="H102" s="41">
        <v>122.21666666666665</v>
      </c>
      <c r="I102" s="41">
        <v>119.88333333333331</v>
      </c>
      <c r="J102" s="41">
        <v>128.08333333333331</v>
      </c>
      <c r="K102" s="41">
        <v>130.41666666666669</v>
      </c>
      <c r="L102" s="41">
        <v>132.18333333333334</v>
      </c>
      <c r="M102" s="31">
        <v>128.65</v>
      </c>
      <c r="N102" s="31">
        <v>124.55</v>
      </c>
      <c r="O102" s="42">
        <v>37862500</v>
      </c>
      <c r="P102" s="43">
        <v>-0.19198224441670134</v>
      </c>
    </row>
    <row r="103" spans="1:16" ht="12.75" customHeight="1">
      <c r="A103" s="31">
        <v>93</v>
      </c>
      <c r="B103" s="32" t="s">
        <v>48</v>
      </c>
      <c r="C103" s="33" t="s">
        <v>267</v>
      </c>
      <c r="D103" s="34">
        <v>44497</v>
      </c>
      <c r="E103" s="40">
        <v>2422.85</v>
      </c>
      <c r="F103" s="40">
        <v>2406.3333333333335</v>
      </c>
      <c r="G103" s="41">
        <v>2368.7666666666669</v>
      </c>
      <c r="H103" s="41">
        <v>2314.6833333333334</v>
      </c>
      <c r="I103" s="41">
        <v>2277.1166666666668</v>
      </c>
      <c r="J103" s="41">
        <v>2460.416666666667</v>
      </c>
      <c r="K103" s="41">
        <v>2497.9833333333336</v>
      </c>
      <c r="L103" s="41">
        <v>2552.0666666666671</v>
      </c>
      <c r="M103" s="31">
        <v>2443.9</v>
      </c>
      <c r="N103" s="31">
        <v>2352.25</v>
      </c>
      <c r="O103" s="42">
        <v>495900</v>
      </c>
      <c r="P103" s="43">
        <v>8.0392156862745104E-2</v>
      </c>
    </row>
    <row r="104" spans="1:16" ht="12.75" customHeight="1">
      <c r="A104" s="31">
        <v>94</v>
      </c>
      <c r="B104" s="32" t="s">
        <v>45</v>
      </c>
      <c r="C104" s="33" t="s">
        <v>138</v>
      </c>
      <c r="D104" s="34">
        <v>44497</v>
      </c>
      <c r="E104" s="40">
        <v>3814.15</v>
      </c>
      <c r="F104" s="40">
        <v>3833.7166666666667</v>
      </c>
      <c r="G104" s="41">
        <v>3769.9333333333334</v>
      </c>
      <c r="H104" s="41">
        <v>3725.7166666666667</v>
      </c>
      <c r="I104" s="41">
        <v>3661.9333333333334</v>
      </c>
      <c r="J104" s="41">
        <v>3877.9333333333334</v>
      </c>
      <c r="K104" s="41">
        <v>3941.7166666666672</v>
      </c>
      <c r="L104" s="41">
        <v>3985.9333333333334</v>
      </c>
      <c r="M104" s="31">
        <v>3897.5</v>
      </c>
      <c r="N104" s="31">
        <v>3789.5</v>
      </c>
      <c r="O104" s="42">
        <v>1904825</v>
      </c>
      <c r="P104" s="43">
        <v>-0.15303468208092486</v>
      </c>
    </row>
    <row r="105" spans="1:16" ht="12.75" customHeight="1">
      <c r="A105" s="31">
        <v>95</v>
      </c>
      <c r="B105" s="32" t="s">
        <v>57</v>
      </c>
      <c r="C105" s="33" t="s">
        <v>139</v>
      </c>
      <c r="D105" s="34">
        <v>44497</v>
      </c>
      <c r="E105" s="40">
        <v>236.85</v>
      </c>
      <c r="F105" s="40">
        <v>238.08333333333334</v>
      </c>
      <c r="G105" s="41">
        <v>235.01666666666668</v>
      </c>
      <c r="H105" s="41">
        <v>233.18333333333334</v>
      </c>
      <c r="I105" s="41">
        <v>230.11666666666667</v>
      </c>
      <c r="J105" s="41">
        <v>239.91666666666669</v>
      </c>
      <c r="K105" s="41">
        <v>242.98333333333335</v>
      </c>
      <c r="L105" s="41">
        <v>244.81666666666669</v>
      </c>
      <c r="M105" s="31">
        <v>241.15</v>
      </c>
      <c r="N105" s="31">
        <v>236.25</v>
      </c>
      <c r="O105" s="42">
        <v>174720000</v>
      </c>
      <c r="P105" s="43">
        <v>-7.0859710026546868E-2</v>
      </c>
    </row>
    <row r="106" spans="1:16" ht="12.75" customHeight="1">
      <c r="A106" s="31">
        <v>96</v>
      </c>
      <c r="B106" s="32" t="s">
        <v>121</v>
      </c>
      <c r="C106" s="33" t="s">
        <v>140</v>
      </c>
      <c r="D106" s="34">
        <v>44497</v>
      </c>
      <c r="E106" s="40">
        <v>390.2</v>
      </c>
      <c r="F106" s="40">
        <v>389.91666666666669</v>
      </c>
      <c r="G106" s="41">
        <v>383.18333333333339</v>
      </c>
      <c r="H106" s="41">
        <v>376.16666666666669</v>
      </c>
      <c r="I106" s="41">
        <v>369.43333333333339</v>
      </c>
      <c r="J106" s="41">
        <v>396.93333333333339</v>
      </c>
      <c r="K106" s="41">
        <v>403.66666666666663</v>
      </c>
      <c r="L106" s="41">
        <v>410.68333333333339</v>
      </c>
      <c r="M106" s="31">
        <v>396.65</v>
      </c>
      <c r="N106" s="31">
        <v>382.9</v>
      </c>
      <c r="O106" s="42">
        <v>40495000</v>
      </c>
      <c r="P106" s="43">
        <v>-5.6280587275693308E-2</v>
      </c>
    </row>
    <row r="107" spans="1:16" ht="12.75" customHeight="1">
      <c r="A107" s="31">
        <v>97</v>
      </c>
      <c r="B107" s="32" t="s">
        <v>121</v>
      </c>
      <c r="C107" s="33" t="s">
        <v>141</v>
      </c>
      <c r="D107" s="34">
        <v>44497</v>
      </c>
      <c r="E107" s="40">
        <v>671.95</v>
      </c>
      <c r="F107" s="40">
        <v>675.2166666666667</v>
      </c>
      <c r="G107" s="41">
        <v>666.33333333333337</v>
      </c>
      <c r="H107" s="41">
        <v>660.7166666666667</v>
      </c>
      <c r="I107" s="41">
        <v>651.83333333333337</v>
      </c>
      <c r="J107" s="41">
        <v>680.83333333333337</v>
      </c>
      <c r="K107" s="41">
        <v>689.71666666666658</v>
      </c>
      <c r="L107" s="41">
        <v>695.33333333333337</v>
      </c>
      <c r="M107" s="31">
        <v>684.1</v>
      </c>
      <c r="N107" s="31">
        <v>669.6</v>
      </c>
      <c r="O107" s="42">
        <v>45721800</v>
      </c>
      <c r="P107" s="43">
        <v>-1.3428879373124763E-2</v>
      </c>
    </row>
    <row r="108" spans="1:16" ht="12.75" customHeight="1">
      <c r="A108" s="31">
        <v>98</v>
      </c>
      <c r="B108" s="32" t="s">
        <v>45</v>
      </c>
      <c r="C108" s="33" t="s">
        <v>142</v>
      </c>
      <c r="D108" s="34">
        <v>44497</v>
      </c>
      <c r="E108" s="40">
        <v>4066.05</v>
      </c>
      <c r="F108" s="40">
        <v>4081.0166666666669</v>
      </c>
      <c r="G108" s="41">
        <v>4031.9333333333334</v>
      </c>
      <c r="H108" s="41">
        <v>3997.8166666666666</v>
      </c>
      <c r="I108" s="41">
        <v>3948.7333333333331</v>
      </c>
      <c r="J108" s="41">
        <v>4115.1333333333332</v>
      </c>
      <c r="K108" s="41">
        <v>4164.2166666666672</v>
      </c>
      <c r="L108" s="41">
        <v>4198.3333333333339</v>
      </c>
      <c r="M108" s="31">
        <v>4130.1000000000004</v>
      </c>
      <c r="N108" s="31">
        <v>4046.9</v>
      </c>
      <c r="O108" s="42">
        <v>1604750</v>
      </c>
      <c r="P108" s="43">
        <v>-8.0767578404697116E-2</v>
      </c>
    </row>
    <row r="109" spans="1:16" ht="12.75" customHeight="1">
      <c r="A109" s="31">
        <v>99</v>
      </c>
      <c r="B109" s="32" t="s">
        <v>59</v>
      </c>
      <c r="C109" s="33" t="s">
        <v>143</v>
      </c>
      <c r="D109" s="34">
        <v>44497</v>
      </c>
      <c r="E109" s="40">
        <v>2011.55</v>
      </c>
      <c r="F109" s="40">
        <v>2017.6833333333334</v>
      </c>
      <c r="G109" s="41">
        <v>1998.3666666666668</v>
      </c>
      <c r="H109" s="41">
        <v>1985.1833333333334</v>
      </c>
      <c r="I109" s="41">
        <v>1965.8666666666668</v>
      </c>
      <c r="J109" s="41">
        <v>2030.8666666666668</v>
      </c>
      <c r="K109" s="41">
        <v>2050.1833333333334</v>
      </c>
      <c r="L109" s="41">
        <v>2063.3666666666668</v>
      </c>
      <c r="M109" s="31">
        <v>2037</v>
      </c>
      <c r="N109" s="31">
        <v>2004.5</v>
      </c>
      <c r="O109" s="42">
        <v>10920800</v>
      </c>
      <c r="P109" s="43">
        <v>-0.23023570542460808</v>
      </c>
    </row>
    <row r="110" spans="1:16" ht="12.75" customHeight="1">
      <c r="A110" s="31">
        <v>100</v>
      </c>
      <c r="B110" s="32" t="s">
        <v>64</v>
      </c>
      <c r="C110" s="33" t="s">
        <v>144</v>
      </c>
      <c r="D110" s="34">
        <v>44497</v>
      </c>
      <c r="E110" s="40">
        <v>91.45</v>
      </c>
      <c r="F110" s="40">
        <v>91.5</v>
      </c>
      <c r="G110" s="41">
        <v>90.2</v>
      </c>
      <c r="H110" s="41">
        <v>88.95</v>
      </c>
      <c r="I110" s="41">
        <v>87.65</v>
      </c>
      <c r="J110" s="41">
        <v>92.75</v>
      </c>
      <c r="K110" s="41">
        <v>94.050000000000011</v>
      </c>
      <c r="L110" s="41">
        <v>95.3</v>
      </c>
      <c r="M110" s="31">
        <v>92.8</v>
      </c>
      <c r="N110" s="31">
        <v>90.25</v>
      </c>
      <c r="O110" s="42">
        <v>62307368</v>
      </c>
      <c r="P110" s="43">
        <v>-3.2562006373839547E-2</v>
      </c>
    </row>
    <row r="111" spans="1:16" ht="12.75" customHeight="1">
      <c r="A111" s="31">
        <v>101</v>
      </c>
      <c r="B111" s="32" t="s">
        <v>45</v>
      </c>
      <c r="C111" s="33" t="s">
        <v>145</v>
      </c>
      <c r="D111" s="34">
        <v>44497</v>
      </c>
      <c r="E111" s="40">
        <v>3667.5</v>
      </c>
      <c r="F111" s="40">
        <v>3681.1833333333329</v>
      </c>
      <c r="G111" s="41">
        <v>3632.3666666666659</v>
      </c>
      <c r="H111" s="41">
        <v>3597.2333333333331</v>
      </c>
      <c r="I111" s="41">
        <v>3548.4166666666661</v>
      </c>
      <c r="J111" s="41">
        <v>3716.3166666666657</v>
      </c>
      <c r="K111" s="41">
        <v>3765.1333333333323</v>
      </c>
      <c r="L111" s="41">
        <v>3800.2666666666655</v>
      </c>
      <c r="M111" s="31">
        <v>3730</v>
      </c>
      <c r="N111" s="31">
        <v>3646.05</v>
      </c>
      <c r="O111" s="42">
        <v>587250</v>
      </c>
      <c r="P111" s="43">
        <v>-7.1908336625839592E-2</v>
      </c>
    </row>
    <row r="112" spans="1:16" ht="12.75" customHeight="1">
      <c r="A112" s="31">
        <v>102</v>
      </c>
      <c r="B112" s="32" t="s">
        <v>64</v>
      </c>
      <c r="C112" s="33" t="s">
        <v>146</v>
      </c>
      <c r="D112" s="34">
        <v>44497</v>
      </c>
      <c r="E112" s="40">
        <v>429.25</v>
      </c>
      <c r="F112" s="40">
        <v>431.75</v>
      </c>
      <c r="G112" s="41">
        <v>425.5</v>
      </c>
      <c r="H112" s="41">
        <v>421.75</v>
      </c>
      <c r="I112" s="41">
        <v>415.5</v>
      </c>
      <c r="J112" s="41">
        <v>435.5</v>
      </c>
      <c r="K112" s="41">
        <v>441.75</v>
      </c>
      <c r="L112" s="41">
        <v>445.5</v>
      </c>
      <c r="M112" s="31">
        <v>438</v>
      </c>
      <c r="N112" s="31">
        <v>428</v>
      </c>
      <c r="O112" s="42">
        <v>18460000</v>
      </c>
      <c r="P112" s="43">
        <v>-2.8089887640449437E-3</v>
      </c>
    </row>
    <row r="113" spans="1:16" ht="12.75" customHeight="1">
      <c r="A113" s="31">
        <v>103</v>
      </c>
      <c r="B113" s="32" t="s">
        <v>71</v>
      </c>
      <c r="C113" s="33" t="s">
        <v>147</v>
      </c>
      <c r="D113" s="34">
        <v>44497</v>
      </c>
      <c r="E113" s="40">
        <v>1707.5</v>
      </c>
      <c r="F113" s="40">
        <v>1715.45</v>
      </c>
      <c r="G113" s="41">
        <v>1693.3000000000002</v>
      </c>
      <c r="H113" s="41">
        <v>1679.1000000000001</v>
      </c>
      <c r="I113" s="41">
        <v>1656.9500000000003</v>
      </c>
      <c r="J113" s="41">
        <v>1729.65</v>
      </c>
      <c r="K113" s="41">
        <v>1751.8000000000002</v>
      </c>
      <c r="L113" s="41">
        <v>1766</v>
      </c>
      <c r="M113" s="31">
        <v>1737.6</v>
      </c>
      <c r="N113" s="31">
        <v>1701.25</v>
      </c>
      <c r="O113" s="42">
        <v>11298175</v>
      </c>
      <c r="P113" s="43">
        <v>-6.3128784627854859E-2</v>
      </c>
    </row>
    <row r="114" spans="1:16" ht="12.75" customHeight="1">
      <c r="A114" s="31">
        <v>104</v>
      </c>
      <c r="B114" s="32" t="s">
        <v>88</v>
      </c>
      <c r="C114" s="33" t="s">
        <v>148</v>
      </c>
      <c r="D114" s="34">
        <v>44497</v>
      </c>
      <c r="E114" s="40">
        <v>5775.75</v>
      </c>
      <c r="F114" s="40">
        <v>5791.45</v>
      </c>
      <c r="G114" s="41">
        <v>5707.7999999999993</v>
      </c>
      <c r="H114" s="41">
        <v>5639.8499999999995</v>
      </c>
      <c r="I114" s="41">
        <v>5556.1999999999989</v>
      </c>
      <c r="J114" s="41">
        <v>5859.4</v>
      </c>
      <c r="K114" s="41">
        <v>5943.0499999999993</v>
      </c>
      <c r="L114" s="41">
        <v>6011</v>
      </c>
      <c r="M114" s="31">
        <v>5875.1</v>
      </c>
      <c r="N114" s="31">
        <v>5723.5</v>
      </c>
      <c r="O114" s="42">
        <v>576000</v>
      </c>
      <c r="P114" s="43">
        <v>-0.24454062561479442</v>
      </c>
    </row>
    <row r="115" spans="1:16" ht="12.75" customHeight="1">
      <c r="A115" s="31">
        <v>105</v>
      </c>
      <c r="B115" s="32" t="s">
        <v>88</v>
      </c>
      <c r="C115" s="33" t="s">
        <v>149</v>
      </c>
      <c r="D115" s="34">
        <v>44497</v>
      </c>
      <c r="E115" s="40">
        <v>4714.8999999999996</v>
      </c>
      <c r="F115" s="40">
        <v>4700.7166666666662</v>
      </c>
      <c r="G115" s="41">
        <v>4620.4333333333325</v>
      </c>
      <c r="H115" s="41">
        <v>4525.9666666666662</v>
      </c>
      <c r="I115" s="41">
        <v>4445.6833333333325</v>
      </c>
      <c r="J115" s="41">
        <v>4795.1833333333325</v>
      </c>
      <c r="K115" s="41">
        <v>4875.4666666666672</v>
      </c>
      <c r="L115" s="41">
        <v>4969.9333333333325</v>
      </c>
      <c r="M115" s="31">
        <v>4781</v>
      </c>
      <c r="N115" s="31">
        <v>4606.25</v>
      </c>
      <c r="O115" s="42">
        <v>477000</v>
      </c>
      <c r="P115" s="43">
        <v>-0.20552964690206529</v>
      </c>
    </row>
    <row r="116" spans="1:16" ht="12.75" customHeight="1">
      <c r="A116" s="31">
        <v>106</v>
      </c>
      <c r="B116" s="32" t="s">
        <v>48</v>
      </c>
      <c r="C116" s="33" t="s">
        <v>150</v>
      </c>
      <c r="D116" s="34">
        <v>44497</v>
      </c>
      <c r="E116" s="40">
        <v>955.25</v>
      </c>
      <c r="F116" s="40">
        <v>957.08333333333337</v>
      </c>
      <c r="G116" s="41">
        <v>948.66666666666674</v>
      </c>
      <c r="H116" s="41">
        <v>942.08333333333337</v>
      </c>
      <c r="I116" s="41">
        <v>933.66666666666674</v>
      </c>
      <c r="J116" s="41">
        <v>963.66666666666674</v>
      </c>
      <c r="K116" s="41">
        <v>972.08333333333348</v>
      </c>
      <c r="L116" s="41">
        <v>978.66666666666674</v>
      </c>
      <c r="M116" s="31">
        <v>965.5</v>
      </c>
      <c r="N116" s="31">
        <v>950.5</v>
      </c>
      <c r="O116" s="42">
        <v>11624600</v>
      </c>
      <c r="P116" s="43">
        <v>-7.6756902720583275E-2</v>
      </c>
    </row>
    <row r="117" spans="1:16" ht="12.75" customHeight="1">
      <c r="A117" s="31">
        <v>107</v>
      </c>
      <c r="B117" s="32" t="s">
        <v>50</v>
      </c>
      <c r="C117" s="33" t="s">
        <v>151</v>
      </c>
      <c r="D117" s="34">
        <v>44497</v>
      </c>
      <c r="E117" s="40">
        <v>804.9</v>
      </c>
      <c r="F117" s="40">
        <v>809</v>
      </c>
      <c r="G117" s="41">
        <v>799</v>
      </c>
      <c r="H117" s="41">
        <v>793.1</v>
      </c>
      <c r="I117" s="41">
        <v>783.1</v>
      </c>
      <c r="J117" s="41">
        <v>814.9</v>
      </c>
      <c r="K117" s="41">
        <v>824.9</v>
      </c>
      <c r="L117" s="41">
        <v>830.8</v>
      </c>
      <c r="M117" s="31">
        <v>819</v>
      </c>
      <c r="N117" s="31">
        <v>803.1</v>
      </c>
      <c r="O117" s="42">
        <v>12614700</v>
      </c>
      <c r="P117" s="43">
        <v>-0.14108002478432868</v>
      </c>
    </row>
    <row r="118" spans="1:16" ht="12.75" customHeight="1">
      <c r="A118" s="31">
        <v>108</v>
      </c>
      <c r="B118" s="32" t="s">
        <v>64</v>
      </c>
      <c r="C118" s="33" t="s">
        <v>152</v>
      </c>
      <c r="D118" s="34">
        <v>44497</v>
      </c>
      <c r="E118" s="40">
        <v>185.7</v>
      </c>
      <c r="F118" s="40">
        <v>185.54999999999998</v>
      </c>
      <c r="G118" s="41">
        <v>183.59999999999997</v>
      </c>
      <c r="H118" s="41">
        <v>181.49999999999997</v>
      </c>
      <c r="I118" s="41">
        <v>179.54999999999995</v>
      </c>
      <c r="J118" s="41">
        <v>187.64999999999998</v>
      </c>
      <c r="K118" s="41">
        <v>189.59999999999997</v>
      </c>
      <c r="L118" s="41">
        <v>191.7</v>
      </c>
      <c r="M118" s="31">
        <v>187.5</v>
      </c>
      <c r="N118" s="31">
        <v>183.45</v>
      </c>
      <c r="O118" s="42">
        <v>24924000</v>
      </c>
      <c r="P118" s="43">
        <v>-8.5559142941003821E-2</v>
      </c>
    </row>
    <row r="119" spans="1:16" ht="12.75" customHeight="1">
      <c r="A119" s="31">
        <v>109</v>
      </c>
      <c r="B119" s="32" t="s">
        <v>64</v>
      </c>
      <c r="C119" s="33" t="s">
        <v>153</v>
      </c>
      <c r="D119" s="34">
        <v>44497</v>
      </c>
      <c r="E119" s="40">
        <v>169.95</v>
      </c>
      <c r="F119" s="40">
        <v>171.2833333333333</v>
      </c>
      <c r="G119" s="41">
        <v>168.11666666666662</v>
      </c>
      <c r="H119" s="41">
        <v>166.2833333333333</v>
      </c>
      <c r="I119" s="41">
        <v>163.11666666666662</v>
      </c>
      <c r="J119" s="41">
        <v>173.11666666666662</v>
      </c>
      <c r="K119" s="41">
        <v>176.2833333333333</v>
      </c>
      <c r="L119" s="41">
        <v>178.11666666666662</v>
      </c>
      <c r="M119" s="31">
        <v>174.45</v>
      </c>
      <c r="N119" s="31">
        <v>169.45</v>
      </c>
      <c r="O119" s="42">
        <v>20850000</v>
      </c>
      <c r="P119" s="43">
        <v>-2.7427931710047579E-2</v>
      </c>
    </row>
    <row r="120" spans="1:16" ht="12.75" customHeight="1">
      <c r="A120" s="31">
        <v>110</v>
      </c>
      <c r="B120" s="32" t="s">
        <v>57</v>
      </c>
      <c r="C120" s="33" t="s">
        <v>154</v>
      </c>
      <c r="D120" s="34">
        <v>44497</v>
      </c>
      <c r="E120" s="40">
        <v>550.04999999999995</v>
      </c>
      <c r="F120" s="40">
        <v>551.06666666666672</v>
      </c>
      <c r="G120" s="41">
        <v>545.28333333333342</v>
      </c>
      <c r="H120" s="41">
        <v>540.51666666666665</v>
      </c>
      <c r="I120" s="41">
        <v>534.73333333333335</v>
      </c>
      <c r="J120" s="41">
        <v>555.83333333333348</v>
      </c>
      <c r="K120" s="41">
        <v>561.61666666666679</v>
      </c>
      <c r="L120" s="41">
        <v>566.38333333333355</v>
      </c>
      <c r="M120" s="31">
        <v>556.85</v>
      </c>
      <c r="N120" s="31">
        <v>546.29999999999995</v>
      </c>
      <c r="O120" s="42">
        <v>8502000</v>
      </c>
      <c r="P120" s="43">
        <v>-0.15487077534791252</v>
      </c>
    </row>
    <row r="121" spans="1:16" ht="12.75" customHeight="1">
      <c r="A121" s="31">
        <v>111</v>
      </c>
      <c r="B121" s="32" t="s">
        <v>50</v>
      </c>
      <c r="C121" s="33" t="s">
        <v>155</v>
      </c>
      <c r="D121" s="34">
        <v>44497</v>
      </c>
      <c r="E121" s="40">
        <v>7354.4</v>
      </c>
      <c r="F121" s="40">
        <v>7367.5333333333328</v>
      </c>
      <c r="G121" s="41">
        <v>7308.8666666666659</v>
      </c>
      <c r="H121" s="41">
        <v>7263.333333333333</v>
      </c>
      <c r="I121" s="41">
        <v>7204.6666666666661</v>
      </c>
      <c r="J121" s="41">
        <v>7413.0666666666657</v>
      </c>
      <c r="K121" s="41">
        <v>7471.7333333333336</v>
      </c>
      <c r="L121" s="41">
        <v>7517.2666666666655</v>
      </c>
      <c r="M121" s="31">
        <v>7426.2</v>
      </c>
      <c r="N121" s="31">
        <v>7322</v>
      </c>
      <c r="O121" s="42">
        <v>3113400</v>
      </c>
      <c r="P121" s="43">
        <v>-7.4357068529805267E-2</v>
      </c>
    </row>
    <row r="122" spans="1:16" ht="12.75" customHeight="1">
      <c r="A122" s="31">
        <v>112</v>
      </c>
      <c r="B122" s="32" t="s">
        <v>57</v>
      </c>
      <c r="C122" s="33" t="s">
        <v>156</v>
      </c>
      <c r="D122" s="34">
        <v>44497</v>
      </c>
      <c r="E122" s="40">
        <v>856.65</v>
      </c>
      <c r="F122" s="40">
        <v>852.08333333333337</v>
      </c>
      <c r="G122" s="41">
        <v>835.66666666666674</v>
      </c>
      <c r="H122" s="41">
        <v>814.68333333333339</v>
      </c>
      <c r="I122" s="41">
        <v>798.26666666666677</v>
      </c>
      <c r="J122" s="41">
        <v>873.06666666666672</v>
      </c>
      <c r="K122" s="41">
        <v>889.48333333333346</v>
      </c>
      <c r="L122" s="41">
        <v>910.4666666666667</v>
      </c>
      <c r="M122" s="31">
        <v>868.5</v>
      </c>
      <c r="N122" s="31">
        <v>831.1</v>
      </c>
      <c r="O122" s="42">
        <v>16870000</v>
      </c>
      <c r="P122" s="43">
        <v>-4.5071817731550272E-2</v>
      </c>
    </row>
    <row r="123" spans="1:16" ht="12.75" customHeight="1">
      <c r="A123" s="31">
        <v>113</v>
      </c>
      <c r="B123" s="32" t="s">
        <v>45</v>
      </c>
      <c r="C123" s="33" t="s">
        <v>471</v>
      </c>
      <c r="D123" s="34">
        <v>44497</v>
      </c>
      <c r="E123" s="40">
        <v>1662.05</v>
      </c>
      <c r="F123" s="40">
        <v>1673.5</v>
      </c>
      <c r="G123" s="41">
        <v>1638.35</v>
      </c>
      <c r="H123" s="41">
        <v>1614.6499999999999</v>
      </c>
      <c r="I123" s="41">
        <v>1579.4999999999998</v>
      </c>
      <c r="J123" s="41">
        <v>1697.2</v>
      </c>
      <c r="K123" s="41">
        <v>1732.3500000000001</v>
      </c>
      <c r="L123" s="41">
        <v>1756.0500000000002</v>
      </c>
      <c r="M123" s="31">
        <v>1708.65</v>
      </c>
      <c r="N123" s="31">
        <v>1649.8</v>
      </c>
      <c r="O123" s="42">
        <v>1838550</v>
      </c>
      <c r="P123" s="43">
        <v>-0.20589569160997731</v>
      </c>
    </row>
    <row r="124" spans="1:16" ht="12.75" customHeight="1">
      <c r="A124" s="31">
        <v>114</v>
      </c>
      <c r="B124" s="32" t="s">
        <v>48</v>
      </c>
      <c r="C124" s="33" t="s">
        <v>157</v>
      </c>
      <c r="D124" s="34">
        <v>44497</v>
      </c>
      <c r="E124" s="40">
        <v>2701.2</v>
      </c>
      <c r="F124" s="40">
        <v>2713.4666666666667</v>
      </c>
      <c r="G124" s="41">
        <v>2672.8333333333335</v>
      </c>
      <c r="H124" s="41">
        <v>2644.4666666666667</v>
      </c>
      <c r="I124" s="41">
        <v>2603.8333333333335</v>
      </c>
      <c r="J124" s="41">
        <v>2741.8333333333335</v>
      </c>
      <c r="K124" s="41">
        <v>2782.4666666666667</v>
      </c>
      <c r="L124" s="41">
        <v>2810.8333333333335</v>
      </c>
      <c r="M124" s="31">
        <v>2754.1</v>
      </c>
      <c r="N124" s="31">
        <v>2685.1</v>
      </c>
      <c r="O124" s="42">
        <v>462400</v>
      </c>
      <c r="P124" s="43">
        <v>-4.3837882547559964E-2</v>
      </c>
    </row>
    <row r="125" spans="1:16" ht="12.75" customHeight="1">
      <c r="A125" s="31">
        <v>115</v>
      </c>
      <c r="B125" s="32" t="s">
        <v>64</v>
      </c>
      <c r="C125" s="33" t="s">
        <v>158</v>
      </c>
      <c r="D125" s="34">
        <v>44497</v>
      </c>
      <c r="E125" s="40">
        <v>1016.85</v>
      </c>
      <c r="F125" s="40">
        <v>1015.7000000000002</v>
      </c>
      <c r="G125" s="41">
        <v>1003.4500000000003</v>
      </c>
      <c r="H125" s="41">
        <v>990.05000000000007</v>
      </c>
      <c r="I125" s="41">
        <v>977.80000000000018</v>
      </c>
      <c r="J125" s="41">
        <v>1029.1000000000004</v>
      </c>
      <c r="K125" s="41">
        <v>1041.3500000000001</v>
      </c>
      <c r="L125" s="41">
        <v>1054.7500000000005</v>
      </c>
      <c r="M125" s="31">
        <v>1027.95</v>
      </c>
      <c r="N125" s="31">
        <v>1002.3</v>
      </c>
      <c r="O125" s="42">
        <v>2562950</v>
      </c>
      <c r="P125" s="43">
        <v>-7.7660818713450291E-2</v>
      </c>
    </row>
    <row r="126" spans="1:16" ht="12.75" customHeight="1">
      <c r="A126" s="31">
        <v>116</v>
      </c>
      <c r="B126" s="32" t="s">
        <v>80</v>
      </c>
      <c r="C126" s="33" t="s">
        <v>159</v>
      </c>
      <c r="D126" s="34">
        <v>44497</v>
      </c>
      <c r="E126" s="40">
        <v>1088.75</v>
      </c>
      <c r="F126" s="40">
        <v>1086.45</v>
      </c>
      <c r="G126" s="41">
        <v>1073.3000000000002</v>
      </c>
      <c r="H126" s="41">
        <v>1057.8500000000001</v>
      </c>
      <c r="I126" s="41">
        <v>1044.7000000000003</v>
      </c>
      <c r="J126" s="41">
        <v>1101.9000000000001</v>
      </c>
      <c r="K126" s="41">
        <v>1115.0500000000002</v>
      </c>
      <c r="L126" s="41">
        <v>1130.5</v>
      </c>
      <c r="M126" s="31">
        <v>1099.5999999999999</v>
      </c>
      <c r="N126" s="31">
        <v>1071</v>
      </c>
      <c r="O126" s="42">
        <v>3182400</v>
      </c>
      <c r="P126" s="43">
        <v>1.4537107880642693E-2</v>
      </c>
    </row>
    <row r="127" spans="1:16" ht="12.75" customHeight="1">
      <c r="A127" s="31">
        <v>117</v>
      </c>
      <c r="B127" s="32" t="s">
        <v>88</v>
      </c>
      <c r="C127" s="33" t="s">
        <v>160</v>
      </c>
      <c r="D127" s="34">
        <v>44497</v>
      </c>
      <c r="E127" s="40">
        <v>4219.6499999999996</v>
      </c>
      <c r="F127" s="40">
        <v>4242.8166666666666</v>
      </c>
      <c r="G127" s="41">
        <v>4180.833333333333</v>
      </c>
      <c r="H127" s="41">
        <v>4142.0166666666664</v>
      </c>
      <c r="I127" s="41">
        <v>4080.0333333333328</v>
      </c>
      <c r="J127" s="41">
        <v>4281.6333333333332</v>
      </c>
      <c r="K127" s="41">
        <v>4343.6166666666668</v>
      </c>
      <c r="L127" s="41">
        <v>4382.4333333333334</v>
      </c>
      <c r="M127" s="31">
        <v>4304.8</v>
      </c>
      <c r="N127" s="31">
        <v>4204</v>
      </c>
      <c r="O127" s="42">
        <v>2595200</v>
      </c>
      <c r="P127" s="43">
        <v>-4.9794961921499709E-2</v>
      </c>
    </row>
    <row r="128" spans="1:16" ht="12.75" customHeight="1">
      <c r="A128" s="31">
        <v>118</v>
      </c>
      <c r="B128" s="32" t="s">
        <v>50</v>
      </c>
      <c r="C128" s="33" t="s">
        <v>161</v>
      </c>
      <c r="D128" s="34">
        <v>44497</v>
      </c>
      <c r="E128" s="40">
        <v>227.2</v>
      </c>
      <c r="F128" s="40">
        <v>228.98333333333335</v>
      </c>
      <c r="G128" s="41">
        <v>224.2166666666667</v>
      </c>
      <c r="H128" s="41">
        <v>221.23333333333335</v>
      </c>
      <c r="I128" s="41">
        <v>216.4666666666667</v>
      </c>
      <c r="J128" s="41">
        <v>231.9666666666667</v>
      </c>
      <c r="K128" s="41">
        <v>236.73333333333335</v>
      </c>
      <c r="L128" s="41">
        <v>239.7166666666667</v>
      </c>
      <c r="M128" s="31">
        <v>233.75</v>
      </c>
      <c r="N128" s="31">
        <v>226</v>
      </c>
      <c r="O128" s="42">
        <v>31055500</v>
      </c>
      <c r="P128" s="43">
        <v>9.787185615113235E-3</v>
      </c>
    </row>
    <row r="129" spans="1:16" ht="12.75" customHeight="1">
      <c r="A129" s="31">
        <v>119</v>
      </c>
      <c r="B129" s="32" t="s">
        <v>88</v>
      </c>
      <c r="C129" s="33" t="s">
        <v>162</v>
      </c>
      <c r="D129" s="34">
        <v>44497</v>
      </c>
      <c r="E129" s="40">
        <v>3122.5</v>
      </c>
      <c r="F129" s="40">
        <v>3142.2666666666664</v>
      </c>
      <c r="G129" s="41">
        <v>3095.4333333333329</v>
      </c>
      <c r="H129" s="41">
        <v>3068.3666666666663</v>
      </c>
      <c r="I129" s="41">
        <v>3021.5333333333328</v>
      </c>
      <c r="J129" s="41">
        <v>3169.333333333333</v>
      </c>
      <c r="K129" s="41">
        <v>3216.166666666667</v>
      </c>
      <c r="L129" s="41">
        <v>3243.2333333333331</v>
      </c>
      <c r="M129" s="31">
        <v>3189.1</v>
      </c>
      <c r="N129" s="31">
        <v>3115.2</v>
      </c>
      <c r="O129" s="42">
        <v>2114450</v>
      </c>
      <c r="P129" s="43">
        <v>-3.9704797047970482E-2</v>
      </c>
    </row>
    <row r="130" spans="1:16" ht="12.75" customHeight="1">
      <c r="A130" s="31">
        <v>120</v>
      </c>
      <c r="B130" s="32" t="s">
        <v>50</v>
      </c>
      <c r="C130" s="33" t="s">
        <v>163</v>
      </c>
      <c r="D130" s="34">
        <v>44497</v>
      </c>
      <c r="E130" s="40">
        <v>79529.399999999994</v>
      </c>
      <c r="F130" s="40">
        <v>79478.099999999991</v>
      </c>
      <c r="G130" s="41">
        <v>78966.349999999977</v>
      </c>
      <c r="H130" s="41">
        <v>78403.299999999988</v>
      </c>
      <c r="I130" s="41">
        <v>77891.549999999974</v>
      </c>
      <c r="J130" s="41">
        <v>80041.14999999998</v>
      </c>
      <c r="K130" s="41">
        <v>80552.900000000009</v>
      </c>
      <c r="L130" s="41">
        <v>81115.949999999983</v>
      </c>
      <c r="M130" s="31">
        <v>79989.850000000006</v>
      </c>
      <c r="N130" s="31">
        <v>78915.05</v>
      </c>
      <c r="O130" s="42">
        <v>48730</v>
      </c>
      <c r="P130" s="43">
        <v>-3.8838920686835648E-3</v>
      </c>
    </row>
    <row r="131" spans="1:16" ht="12.75" customHeight="1">
      <c r="A131" s="31">
        <v>121</v>
      </c>
      <c r="B131" s="32" t="s">
        <v>64</v>
      </c>
      <c r="C131" s="33" t="s">
        <v>164</v>
      </c>
      <c r="D131" s="34">
        <v>44497</v>
      </c>
      <c r="E131" s="40">
        <v>1457.55</v>
      </c>
      <c r="F131" s="40">
        <v>1464.4833333333336</v>
      </c>
      <c r="G131" s="41">
        <v>1444.2166666666672</v>
      </c>
      <c r="H131" s="41">
        <v>1430.8833333333337</v>
      </c>
      <c r="I131" s="41">
        <v>1410.6166666666672</v>
      </c>
      <c r="J131" s="41">
        <v>1477.8166666666671</v>
      </c>
      <c r="K131" s="41">
        <v>1498.0833333333335</v>
      </c>
      <c r="L131" s="41">
        <v>1511.416666666667</v>
      </c>
      <c r="M131" s="31">
        <v>1484.75</v>
      </c>
      <c r="N131" s="31">
        <v>1451.15</v>
      </c>
      <c r="O131" s="42">
        <v>3541500</v>
      </c>
      <c r="P131" s="43">
        <v>-2.9991783073130648E-2</v>
      </c>
    </row>
    <row r="132" spans="1:16" ht="12.75" customHeight="1">
      <c r="A132" s="31">
        <v>122</v>
      </c>
      <c r="B132" s="32" t="s">
        <v>45</v>
      </c>
      <c r="C132" s="33" t="s">
        <v>165</v>
      </c>
      <c r="D132" s="34">
        <v>44497</v>
      </c>
      <c r="E132" s="40">
        <v>428.05</v>
      </c>
      <c r="F132" s="40">
        <v>429.10000000000008</v>
      </c>
      <c r="G132" s="41">
        <v>423.55000000000018</v>
      </c>
      <c r="H132" s="41">
        <v>419.05000000000013</v>
      </c>
      <c r="I132" s="41">
        <v>413.50000000000023</v>
      </c>
      <c r="J132" s="41">
        <v>433.60000000000014</v>
      </c>
      <c r="K132" s="41">
        <v>439.15</v>
      </c>
      <c r="L132" s="41">
        <v>443.65000000000009</v>
      </c>
      <c r="M132" s="31">
        <v>434.65</v>
      </c>
      <c r="N132" s="31">
        <v>424.6</v>
      </c>
      <c r="O132" s="42">
        <v>2259200</v>
      </c>
      <c r="P132" s="43">
        <v>-7.9530638852672753E-2</v>
      </c>
    </row>
    <row r="133" spans="1:16" ht="12.75" customHeight="1">
      <c r="A133" s="31">
        <v>123</v>
      </c>
      <c r="B133" s="32" t="s">
        <v>121</v>
      </c>
      <c r="C133" s="33" t="s">
        <v>166</v>
      </c>
      <c r="D133" s="34">
        <v>44497</v>
      </c>
      <c r="E133" s="40">
        <v>93.95</v>
      </c>
      <c r="F133" s="40">
        <v>94.633333333333326</v>
      </c>
      <c r="G133" s="41">
        <v>92.666666666666657</v>
      </c>
      <c r="H133" s="41">
        <v>91.383333333333326</v>
      </c>
      <c r="I133" s="41">
        <v>89.416666666666657</v>
      </c>
      <c r="J133" s="41">
        <v>95.916666666666657</v>
      </c>
      <c r="K133" s="41">
        <v>97.883333333333326</v>
      </c>
      <c r="L133" s="41">
        <v>99.166666666666657</v>
      </c>
      <c r="M133" s="31">
        <v>96.6</v>
      </c>
      <c r="N133" s="31">
        <v>93.35</v>
      </c>
      <c r="O133" s="42">
        <v>88638000</v>
      </c>
      <c r="P133" s="43">
        <v>-6.3745735320524327E-2</v>
      </c>
    </row>
    <row r="134" spans="1:16" ht="12.75" customHeight="1">
      <c r="A134" s="31">
        <v>124</v>
      </c>
      <c r="B134" s="32" t="s">
        <v>45</v>
      </c>
      <c r="C134" s="33" t="s">
        <v>167</v>
      </c>
      <c r="D134" s="34">
        <v>44497</v>
      </c>
      <c r="E134" s="40">
        <v>6453.95</v>
      </c>
      <c r="F134" s="40">
        <v>6464.583333333333</v>
      </c>
      <c r="G134" s="41">
        <v>6405.1666666666661</v>
      </c>
      <c r="H134" s="41">
        <v>6356.3833333333332</v>
      </c>
      <c r="I134" s="41">
        <v>6296.9666666666662</v>
      </c>
      <c r="J134" s="41">
        <v>6513.3666666666659</v>
      </c>
      <c r="K134" s="41">
        <v>6572.7833333333319</v>
      </c>
      <c r="L134" s="41">
        <v>6621.5666666666657</v>
      </c>
      <c r="M134" s="31">
        <v>6524</v>
      </c>
      <c r="N134" s="31">
        <v>6415.8</v>
      </c>
      <c r="O134" s="42">
        <v>840750</v>
      </c>
      <c r="P134" s="43">
        <v>-0.15332326283987915</v>
      </c>
    </row>
    <row r="135" spans="1:16" ht="12.75" customHeight="1">
      <c r="A135" s="31">
        <v>125</v>
      </c>
      <c r="B135" s="32" t="s">
        <v>39</v>
      </c>
      <c r="C135" s="33" t="s">
        <v>168</v>
      </c>
      <c r="D135" s="34">
        <v>44497</v>
      </c>
      <c r="E135" s="40">
        <v>3695.9</v>
      </c>
      <c r="F135" s="40">
        <v>3706.6166666666663</v>
      </c>
      <c r="G135" s="41">
        <v>3653.2333333333327</v>
      </c>
      <c r="H135" s="41">
        <v>3610.5666666666662</v>
      </c>
      <c r="I135" s="41">
        <v>3557.1833333333325</v>
      </c>
      <c r="J135" s="41">
        <v>3749.2833333333328</v>
      </c>
      <c r="K135" s="41">
        <v>3802.666666666667</v>
      </c>
      <c r="L135" s="41">
        <v>3845.333333333333</v>
      </c>
      <c r="M135" s="31">
        <v>3760</v>
      </c>
      <c r="N135" s="31">
        <v>3663.95</v>
      </c>
      <c r="O135" s="42">
        <v>632475</v>
      </c>
      <c r="P135" s="43">
        <v>-8.6447838804029897E-2</v>
      </c>
    </row>
    <row r="136" spans="1:16" ht="12.75" customHeight="1">
      <c r="A136" s="31">
        <v>126</v>
      </c>
      <c r="B136" s="32" t="s">
        <v>57</v>
      </c>
      <c r="C136" s="33" t="s">
        <v>169</v>
      </c>
      <c r="D136" s="34">
        <v>44497</v>
      </c>
      <c r="E136" s="40">
        <v>19445</v>
      </c>
      <c r="F136" s="40">
        <v>19469.350000000002</v>
      </c>
      <c r="G136" s="41">
        <v>19338.650000000005</v>
      </c>
      <c r="H136" s="41">
        <v>19232.300000000003</v>
      </c>
      <c r="I136" s="41">
        <v>19101.600000000006</v>
      </c>
      <c r="J136" s="41">
        <v>19575.700000000004</v>
      </c>
      <c r="K136" s="41">
        <v>19706.400000000001</v>
      </c>
      <c r="L136" s="41">
        <v>19812.750000000004</v>
      </c>
      <c r="M136" s="31">
        <v>19600.05</v>
      </c>
      <c r="N136" s="31">
        <v>19363</v>
      </c>
      <c r="O136" s="42">
        <v>239800</v>
      </c>
      <c r="P136" s="43">
        <v>-0.36367254875945337</v>
      </c>
    </row>
    <row r="137" spans="1:16" ht="12.75" customHeight="1">
      <c r="A137" s="31">
        <v>127</v>
      </c>
      <c r="B137" s="32" t="s">
        <v>121</v>
      </c>
      <c r="C137" s="33" t="s">
        <v>170</v>
      </c>
      <c r="D137" s="34">
        <v>44497</v>
      </c>
      <c r="E137" s="40">
        <v>143.69999999999999</v>
      </c>
      <c r="F137" s="40">
        <v>145.33333333333334</v>
      </c>
      <c r="G137" s="41">
        <v>141.4666666666667</v>
      </c>
      <c r="H137" s="41">
        <v>139.23333333333335</v>
      </c>
      <c r="I137" s="41">
        <v>135.3666666666667</v>
      </c>
      <c r="J137" s="41">
        <v>147.56666666666669</v>
      </c>
      <c r="K137" s="41">
        <v>151.43333333333331</v>
      </c>
      <c r="L137" s="41">
        <v>153.66666666666669</v>
      </c>
      <c r="M137" s="31">
        <v>149.19999999999999</v>
      </c>
      <c r="N137" s="31">
        <v>143.1</v>
      </c>
      <c r="O137" s="42">
        <v>109035800</v>
      </c>
      <c r="P137" s="43">
        <v>-1.6914340944786759E-2</v>
      </c>
    </row>
    <row r="138" spans="1:16" ht="12.75" customHeight="1">
      <c r="A138" s="31">
        <v>128</v>
      </c>
      <c r="B138" s="32" t="s">
        <v>171</v>
      </c>
      <c r="C138" s="33" t="s">
        <v>172</v>
      </c>
      <c r="D138" s="34">
        <v>44497</v>
      </c>
      <c r="E138" s="40">
        <v>141.69999999999999</v>
      </c>
      <c r="F138" s="40">
        <v>141.33333333333334</v>
      </c>
      <c r="G138" s="41">
        <v>139.4666666666667</v>
      </c>
      <c r="H138" s="41">
        <v>137.23333333333335</v>
      </c>
      <c r="I138" s="41">
        <v>135.3666666666667</v>
      </c>
      <c r="J138" s="41">
        <v>143.56666666666669</v>
      </c>
      <c r="K138" s="41">
        <v>145.43333333333331</v>
      </c>
      <c r="L138" s="41">
        <v>147.66666666666669</v>
      </c>
      <c r="M138" s="31">
        <v>143.19999999999999</v>
      </c>
      <c r="N138" s="31">
        <v>139.1</v>
      </c>
      <c r="O138" s="42">
        <v>49840800</v>
      </c>
      <c r="P138" s="43">
        <v>-0.17423741618660873</v>
      </c>
    </row>
    <row r="139" spans="1:16" ht="12.75" customHeight="1">
      <c r="A139" s="31">
        <v>129</v>
      </c>
      <c r="B139" s="32" t="s">
        <v>88</v>
      </c>
      <c r="C139" s="33" t="s">
        <v>482</v>
      </c>
      <c r="D139" s="34">
        <v>44497</v>
      </c>
      <c r="E139" s="40">
        <v>4583.55</v>
      </c>
      <c r="F139" s="40">
        <v>4602.5999999999995</v>
      </c>
      <c r="G139" s="41">
        <v>4530.9999999999991</v>
      </c>
      <c r="H139" s="41">
        <v>4478.45</v>
      </c>
      <c r="I139" s="41">
        <v>4406.8499999999995</v>
      </c>
      <c r="J139" s="41">
        <v>4655.1499999999987</v>
      </c>
      <c r="K139" s="41">
        <v>4726.7499999999991</v>
      </c>
      <c r="L139" s="41">
        <v>4779.2999999999984</v>
      </c>
      <c r="M139" s="31">
        <v>4674.2</v>
      </c>
      <c r="N139" s="31">
        <v>4550.05</v>
      </c>
      <c r="O139" s="42">
        <v>733875</v>
      </c>
      <c r="P139" s="43">
        <v>-2.6368159203980099E-2</v>
      </c>
    </row>
    <row r="140" spans="1:16" ht="12.75" customHeight="1">
      <c r="A140" s="31">
        <v>130</v>
      </c>
      <c r="B140" s="32" t="s">
        <v>80</v>
      </c>
      <c r="C140" s="33" t="s">
        <v>173</v>
      </c>
      <c r="D140" s="34">
        <v>44497</v>
      </c>
      <c r="E140" s="40">
        <v>144.85</v>
      </c>
      <c r="F140" s="40">
        <v>144.33333333333331</v>
      </c>
      <c r="G140" s="41">
        <v>142.21666666666664</v>
      </c>
      <c r="H140" s="41">
        <v>139.58333333333331</v>
      </c>
      <c r="I140" s="41">
        <v>137.46666666666664</v>
      </c>
      <c r="J140" s="41">
        <v>146.96666666666664</v>
      </c>
      <c r="K140" s="41">
        <v>149.08333333333331</v>
      </c>
      <c r="L140" s="41">
        <v>151.71666666666664</v>
      </c>
      <c r="M140" s="31">
        <v>146.44999999999999</v>
      </c>
      <c r="N140" s="31">
        <v>141.69999999999999</v>
      </c>
      <c r="O140" s="42">
        <v>56494900</v>
      </c>
      <c r="P140" s="43">
        <v>-0.2031928757602085</v>
      </c>
    </row>
    <row r="141" spans="1:16" ht="12.75" customHeight="1">
      <c r="A141" s="31">
        <v>131</v>
      </c>
      <c r="B141" s="32" t="s">
        <v>41</v>
      </c>
      <c r="C141" s="33" t="s">
        <v>174</v>
      </c>
      <c r="D141" s="34">
        <v>44497</v>
      </c>
      <c r="E141" s="40">
        <v>31905.9</v>
      </c>
      <c r="F141" s="40">
        <v>32224.116666666669</v>
      </c>
      <c r="G141" s="41">
        <v>31422.78333333334</v>
      </c>
      <c r="H141" s="41">
        <v>30939.666666666672</v>
      </c>
      <c r="I141" s="41">
        <v>30138.333333333343</v>
      </c>
      <c r="J141" s="41">
        <v>32707.233333333337</v>
      </c>
      <c r="K141" s="41">
        <v>33508.566666666666</v>
      </c>
      <c r="L141" s="41">
        <v>33991.683333333334</v>
      </c>
      <c r="M141" s="31">
        <v>33025.449999999997</v>
      </c>
      <c r="N141" s="31">
        <v>31741</v>
      </c>
      <c r="O141" s="42">
        <v>81570</v>
      </c>
      <c r="P141" s="43">
        <v>-1.8765788523998555E-2</v>
      </c>
    </row>
    <row r="142" spans="1:16" ht="12.75" customHeight="1">
      <c r="A142" s="31">
        <v>132</v>
      </c>
      <c r="B142" s="32" t="s">
        <v>48</v>
      </c>
      <c r="C142" s="33" t="s">
        <v>175</v>
      </c>
      <c r="D142" s="34">
        <v>44497</v>
      </c>
      <c r="E142" s="40">
        <v>2609.65</v>
      </c>
      <c r="F142" s="40">
        <v>2626.5666666666666</v>
      </c>
      <c r="G142" s="41">
        <v>2579.1333333333332</v>
      </c>
      <c r="H142" s="41">
        <v>2548.6166666666668</v>
      </c>
      <c r="I142" s="41">
        <v>2501.1833333333334</v>
      </c>
      <c r="J142" s="41">
        <v>2657.083333333333</v>
      </c>
      <c r="K142" s="41">
        <v>2704.5166666666664</v>
      </c>
      <c r="L142" s="41">
        <v>2735.0333333333328</v>
      </c>
      <c r="M142" s="31">
        <v>2674</v>
      </c>
      <c r="N142" s="31">
        <v>2596.0500000000002</v>
      </c>
      <c r="O142" s="42">
        <v>4415125</v>
      </c>
      <c r="P142" s="43">
        <v>-2.5966146939270764E-2</v>
      </c>
    </row>
    <row r="143" spans="1:16" ht="12.75" customHeight="1">
      <c r="A143" s="31">
        <v>133</v>
      </c>
      <c r="B143" s="32" t="s">
        <v>80</v>
      </c>
      <c r="C143" s="33" t="s">
        <v>176</v>
      </c>
      <c r="D143" s="34">
        <v>44497</v>
      </c>
      <c r="E143" s="40">
        <v>239.55</v>
      </c>
      <c r="F143" s="40">
        <v>239.20000000000002</v>
      </c>
      <c r="G143" s="41">
        <v>236.85000000000002</v>
      </c>
      <c r="H143" s="41">
        <v>234.15</v>
      </c>
      <c r="I143" s="41">
        <v>231.8</v>
      </c>
      <c r="J143" s="41">
        <v>241.90000000000003</v>
      </c>
      <c r="K143" s="41">
        <v>244.25</v>
      </c>
      <c r="L143" s="41">
        <v>246.95000000000005</v>
      </c>
      <c r="M143" s="31">
        <v>241.55</v>
      </c>
      <c r="N143" s="31">
        <v>236.5</v>
      </c>
      <c r="O143" s="42">
        <v>23700000</v>
      </c>
      <c r="P143" s="43">
        <v>-8.5224641037517368E-2</v>
      </c>
    </row>
    <row r="144" spans="1:16" ht="12.75" customHeight="1">
      <c r="A144" s="31">
        <v>134</v>
      </c>
      <c r="B144" s="32" t="s">
        <v>64</v>
      </c>
      <c r="C144" s="33" t="s">
        <v>177</v>
      </c>
      <c r="D144" s="34">
        <v>44497</v>
      </c>
      <c r="E144" s="40">
        <v>143.05000000000001</v>
      </c>
      <c r="F144" s="40">
        <v>143.9</v>
      </c>
      <c r="G144" s="41">
        <v>140.80000000000001</v>
      </c>
      <c r="H144" s="41">
        <v>138.55000000000001</v>
      </c>
      <c r="I144" s="41">
        <v>135.45000000000002</v>
      </c>
      <c r="J144" s="41">
        <v>146.15</v>
      </c>
      <c r="K144" s="41">
        <v>149.24999999999997</v>
      </c>
      <c r="L144" s="41">
        <v>151.5</v>
      </c>
      <c r="M144" s="31">
        <v>147</v>
      </c>
      <c r="N144" s="31">
        <v>141.65</v>
      </c>
      <c r="O144" s="42">
        <v>26015200</v>
      </c>
      <c r="P144" s="43">
        <v>-5.1537070524412296E-2</v>
      </c>
    </row>
    <row r="145" spans="1:16" ht="12.75" customHeight="1">
      <c r="A145" s="31">
        <v>135</v>
      </c>
      <c r="B145" s="32" t="s">
        <v>48</v>
      </c>
      <c r="C145" s="33" t="s">
        <v>178</v>
      </c>
      <c r="D145" s="34">
        <v>44497</v>
      </c>
      <c r="E145" s="40">
        <v>5609.65</v>
      </c>
      <c r="F145" s="40">
        <v>5634.8499999999995</v>
      </c>
      <c r="G145" s="41">
        <v>5569.7999999999993</v>
      </c>
      <c r="H145" s="41">
        <v>5529.95</v>
      </c>
      <c r="I145" s="41">
        <v>5464.9</v>
      </c>
      <c r="J145" s="41">
        <v>5674.6999999999989</v>
      </c>
      <c r="K145" s="41">
        <v>5739.75</v>
      </c>
      <c r="L145" s="41">
        <v>5779.5999999999985</v>
      </c>
      <c r="M145" s="31">
        <v>5699.9</v>
      </c>
      <c r="N145" s="31">
        <v>5595</v>
      </c>
      <c r="O145" s="42">
        <v>231375</v>
      </c>
      <c r="P145" s="43">
        <v>-3.3924843423799582E-2</v>
      </c>
    </row>
    <row r="146" spans="1:16" ht="12.75" customHeight="1">
      <c r="A146" s="31">
        <v>136</v>
      </c>
      <c r="B146" s="32" t="s">
        <v>57</v>
      </c>
      <c r="C146" s="33" t="s">
        <v>179</v>
      </c>
      <c r="D146" s="34">
        <v>44497</v>
      </c>
      <c r="E146" s="40">
        <v>2387.0500000000002</v>
      </c>
      <c r="F146" s="40">
        <v>2396.0166666666669</v>
      </c>
      <c r="G146" s="41">
        <v>2372.0333333333338</v>
      </c>
      <c r="H146" s="41">
        <v>2357.0166666666669</v>
      </c>
      <c r="I146" s="41">
        <v>2333.0333333333338</v>
      </c>
      <c r="J146" s="41">
        <v>2411.0333333333338</v>
      </c>
      <c r="K146" s="41">
        <v>2435.0166666666664</v>
      </c>
      <c r="L146" s="41">
        <v>2450.0333333333338</v>
      </c>
      <c r="M146" s="31">
        <v>2420</v>
      </c>
      <c r="N146" s="31">
        <v>2381</v>
      </c>
      <c r="O146" s="42">
        <v>2493500</v>
      </c>
      <c r="P146" s="43">
        <v>-0.11703257790368272</v>
      </c>
    </row>
    <row r="147" spans="1:16" ht="12.75" customHeight="1">
      <c r="A147" s="31">
        <v>137</v>
      </c>
      <c r="B147" s="32" t="s">
        <v>39</v>
      </c>
      <c r="C147" s="33" t="s">
        <v>180</v>
      </c>
      <c r="D147" s="34">
        <v>44497</v>
      </c>
      <c r="E147" s="40">
        <v>3186.25</v>
      </c>
      <c r="F147" s="40">
        <v>3202.7166666666667</v>
      </c>
      <c r="G147" s="41">
        <v>3138.5333333333333</v>
      </c>
      <c r="H147" s="41">
        <v>3090.8166666666666</v>
      </c>
      <c r="I147" s="41">
        <v>3026.6333333333332</v>
      </c>
      <c r="J147" s="41">
        <v>3250.4333333333334</v>
      </c>
      <c r="K147" s="41">
        <v>3314.6166666666668</v>
      </c>
      <c r="L147" s="41">
        <v>3362.3333333333335</v>
      </c>
      <c r="M147" s="31">
        <v>3266.9</v>
      </c>
      <c r="N147" s="31">
        <v>3155</v>
      </c>
      <c r="O147" s="42">
        <v>1321500</v>
      </c>
      <c r="P147" s="43">
        <v>-6.0433700675435478E-2</v>
      </c>
    </row>
    <row r="148" spans="1:16" ht="12.75" customHeight="1">
      <c r="A148" s="31">
        <v>138</v>
      </c>
      <c r="B148" s="32" t="s">
        <v>59</v>
      </c>
      <c r="C148" s="33" t="s">
        <v>181</v>
      </c>
      <c r="D148" s="34">
        <v>44497</v>
      </c>
      <c r="E148" s="40">
        <v>40.25</v>
      </c>
      <c r="F148" s="40">
        <v>40.449999999999996</v>
      </c>
      <c r="G148" s="41">
        <v>39.399999999999991</v>
      </c>
      <c r="H148" s="41">
        <v>38.549999999999997</v>
      </c>
      <c r="I148" s="41">
        <v>37.499999999999993</v>
      </c>
      <c r="J148" s="41">
        <v>41.29999999999999</v>
      </c>
      <c r="K148" s="41">
        <v>42.349999999999987</v>
      </c>
      <c r="L148" s="41">
        <v>43.199999999999989</v>
      </c>
      <c r="M148" s="31">
        <v>41.5</v>
      </c>
      <c r="N148" s="31">
        <v>39.6</v>
      </c>
      <c r="O148" s="42">
        <v>305056000</v>
      </c>
      <c r="P148" s="43">
        <v>-4.5411305262103838E-2</v>
      </c>
    </row>
    <row r="149" spans="1:16" ht="12.75" customHeight="1">
      <c r="A149" s="31">
        <v>139</v>
      </c>
      <c r="B149" s="32" t="s">
        <v>45</v>
      </c>
      <c r="C149" s="33" t="s">
        <v>273</v>
      </c>
      <c r="D149" s="34">
        <v>44497</v>
      </c>
      <c r="E149" s="40">
        <v>2404</v>
      </c>
      <c r="F149" s="40">
        <v>2393.8333333333335</v>
      </c>
      <c r="G149" s="41">
        <v>2352.666666666667</v>
      </c>
      <c r="H149" s="41">
        <v>2301.3333333333335</v>
      </c>
      <c r="I149" s="41">
        <v>2260.166666666667</v>
      </c>
      <c r="J149" s="41">
        <v>2445.166666666667</v>
      </c>
      <c r="K149" s="41">
        <v>2486.3333333333339</v>
      </c>
      <c r="L149" s="41">
        <v>2537.666666666667</v>
      </c>
      <c r="M149" s="31">
        <v>2435</v>
      </c>
      <c r="N149" s="31">
        <v>2342.5</v>
      </c>
      <c r="O149" s="42">
        <v>853200</v>
      </c>
      <c r="P149" s="43">
        <v>5.6463595839524518E-2</v>
      </c>
    </row>
    <row r="150" spans="1:16" ht="12.75" customHeight="1">
      <c r="A150" s="31">
        <v>140</v>
      </c>
      <c r="B150" s="32" t="s">
        <v>171</v>
      </c>
      <c r="C150" s="33" t="s">
        <v>182</v>
      </c>
      <c r="D150" s="34">
        <v>44497</v>
      </c>
      <c r="E150" s="40">
        <v>190.25</v>
      </c>
      <c r="F150" s="40">
        <v>192.54999999999998</v>
      </c>
      <c r="G150" s="41">
        <v>187.14999999999998</v>
      </c>
      <c r="H150" s="41">
        <v>184.04999999999998</v>
      </c>
      <c r="I150" s="41">
        <v>178.64999999999998</v>
      </c>
      <c r="J150" s="41">
        <v>195.64999999999998</v>
      </c>
      <c r="K150" s="41">
        <v>201.05</v>
      </c>
      <c r="L150" s="41">
        <v>204.14999999999998</v>
      </c>
      <c r="M150" s="31">
        <v>197.95</v>
      </c>
      <c r="N150" s="31">
        <v>189.45</v>
      </c>
      <c r="O150" s="42">
        <v>35229798</v>
      </c>
      <c r="P150" s="43">
        <v>-9.6924128503075871E-2</v>
      </c>
    </row>
    <row r="151" spans="1:16" ht="12.75" customHeight="1">
      <c r="A151" s="31">
        <v>141</v>
      </c>
      <c r="B151" s="32" t="s">
        <v>183</v>
      </c>
      <c r="C151" s="33" t="s">
        <v>184</v>
      </c>
      <c r="D151" s="34">
        <v>44497</v>
      </c>
      <c r="E151" s="40">
        <v>1605.35</v>
      </c>
      <c r="F151" s="40">
        <v>1608.0166666666667</v>
      </c>
      <c r="G151" s="41">
        <v>1588.3833333333332</v>
      </c>
      <c r="H151" s="41">
        <v>1571.4166666666665</v>
      </c>
      <c r="I151" s="41">
        <v>1551.7833333333331</v>
      </c>
      <c r="J151" s="41">
        <v>1624.9833333333333</v>
      </c>
      <c r="K151" s="41">
        <v>1644.616666666667</v>
      </c>
      <c r="L151" s="41">
        <v>1661.5833333333335</v>
      </c>
      <c r="M151" s="31">
        <v>1627.65</v>
      </c>
      <c r="N151" s="31">
        <v>1591.05</v>
      </c>
      <c r="O151" s="42">
        <v>2652826</v>
      </c>
      <c r="P151" s="43">
        <v>-9.0173087660524842E-2</v>
      </c>
    </row>
    <row r="152" spans="1:16" ht="12.75" customHeight="1">
      <c r="A152" s="31">
        <v>142</v>
      </c>
      <c r="B152" s="32" t="s">
        <v>43</v>
      </c>
      <c r="C152" s="33" t="s">
        <v>185</v>
      </c>
      <c r="D152" s="34">
        <v>44497</v>
      </c>
      <c r="E152" s="40">
        <v>985.6</v>
      </c>
      <c r="F152" s="40">
        <v>990.85</v>
      </c>
      <c r="G152" s="41">
        <v>976.75</v>
      </c>
      <c r="H152" s="41">
        <v>967.9</v>
      </c>
      <c r="I152" s="41">
        <v>953.8</v>
      </c>
      <c r="J152" s="41">
        <v>999.7</v>
      </c>
      <c r="K152" s="41">
        <v>1013.8000000000002</v>
      </c>
      <c r="L152" s="41">
        <v>1022.6500000000001</v>
      </c>
      <c r="M152" s="31">
        <v>1004.95</v>
      </c>
      <c r="N152" s="31">
        <v>982</v>
      </c>
      <c r="O152" s="42">
        <v>2084200</v>
      </c>
      <c r="P152" s="43">
        <v>-7.366830374008311E-2</v>
      </c>
    </row>
    <row r="153" spans="1:16" ht="12.75" customHeight="1">
      <c r="A153" s="31">
        <v>143</v>
      </c>
      <c r="B153" s="32" t="s">
        <v>59</v>
      </c>
      <c r="C153" s="33" t="s">
        <v>186</v>
      </c>
      <c r="D153" s="34">
        <v>44497</v>
      </c>
      <c r="E153" s="40">
        <v>191.25</v>
      </c>
      <c r="F153" s="40">
        <v>190.78333333333333</v>
      </c>
      <c r="G153" s="41">
        <v>187.96666666666667</v>
      </c>
      <c r="H153" s="41">
        <v>184.68333333333334</v>
      </c>
      <c r="I153" s="41">
        <v>181.86666666666667</v>
      </c>
      <c r="J153" s="41">
        <v>194.06666666666666</v>
      </c>
      <c r="K153" s="41">
        <v>196.88333333333333</v>
      </c>
      <c r="L153" s="41">
        <v>200.16666666666666</v>
      </c>
      <c r="M153" s="31">
        <v>193.6</v>
      </c>
      <c r="N153" s="31">
        <v>187.5</v>
      </c>
      <c r="O153" s="42">
        <v>23803200</v>
      </c>
      <c r="P153" s="43">
        <v>-9.9506308283049918E-2</v>
      </c>
    </row>
    <row r="154" spans="1:16" ht="12.75" customHeight="1">
      <c r="A154" s="31">
        <v>144</v>
      </c>
      <c r="B154" s="32" t="s">
        <v>171</v>
      </c>
      <c r="C154" s="33" t="s">
        <v>187</v>
      </c>
      <c r="D154" s="34">
        <v>44497</v>
      </c>
      <c r="E154" s="40">
        <v>158.69999999999999</v>
      </c>
      <c r="F154" s="40">
        <v>160.35</v>
      </c>
      <c r="G154" s="41">
        <v>156.19999999999999</v>
      </c>
      <c r="H154" s="41">
        <v>153.69999999999999</v>
      </c>
      <c r="I154" s="41">
        <v>149.54999999999998</v>
      </c>
      <c r="J154" s="41">
        <v>162.85</v>
      </c>
      <c r="K154" s="41">
        <v>167.00000000000003</v>
      </c>
      <c r="L154" s="41">
        <v>169.5</v>
      </c>
      <c r="M154" s="31">
        <v>164.5</v>
      </c>
      <c r="N154" s="31">
        <v>157.85</v>
      </c>
      <c r="O154" s="42">
        <v>22842000</v>
      </c>
      <c r="P154" s="43">
        <v>-7.9322853688029021E-2</v>
      </c>
    </row>
    <row r="155" spans="1:16" ht="12.75" customHeight="1">
      <c r="A155" s="31">
        <v>145</v>
      </c>
      <c r="B155" s="268" t="s">
        <v>80</v>
      </c>
      <c r="C155" s="33" t="s">
        <v>188</v>
      </c>
      <c r="D155" s="34">
        <v>44497</v>
      </c>
      <c r="E155" s="40">
        <v>2520.5500000000002</v>
      </c>
      <c r="F155" s="40">
        <v>2522.9166666666665</v>
      </c>
      <c r="G155" s="41">
        <v>2502.6333333333332</v>
      </c>
      <c r="H155" s="41">
        <v>2484.7166666666667</v>
      </c>
      <c r="I155" s="41">
        <v>2464.4333333333334</v>
      </c>
      <c r="J155" s="41">
        <v>2540.833333333333</v>
      </c>
      <c r="K155" s="41">
        <v>2561.1166666666668</v>
      </c>
      <c r="L155" s="41">
        <v>2579.0333333333328</v>
      </c>
      <c r="M155" s="31">
        <v>2543.1999999999998</v>
      </c>
      <c r="N155" s="31">
        <v>2505</v>
      </c>
      <c r="O155" s="42">
        <v>27915750</v>
      </c>
      <c r="P155" s="43">
        <v>-8.1212510182419595E-2</v>
      </c>
    </row>
    <row r="156" spans="1:16" ht="12.75" customHeight="1">
      <c r="A156" s="31">
        <v>146</v>
      </c>
      <c r="B156" s="32" t="s">
        <v>121</v>
      </c>
      <c r="C156" s="33" t="s">
        <v>189</v>
      </c>
      <c r="D156" s="34">
        <v>44497</v>
      </c>
      <c r="E156" s="40">
        <v>114.25</v>
      </c>
      <c r="F156" s="40">
        <v>115.55</v>
      </c>
      <c r="G156" s="41">
        <v>112.44999999999999</v>
      </c>
      <c r="H156" s="41">
        <v>110.64999999999999</v>
      </c>
      <c r="I156" s="41">
        <v>107.54999999999998</v>
      </c>
      <c r="J156" s="41">
        <v>117.35</v>
      </c>
      <c r="K156" s="41">
        <v>120.44999999999999</v>
      </c>
      <c r="L156" s="41">
        <v>122.25</v>
      </c>
      <c r="M156" s="31">
        <v>118.65</v>
      </c>
      <c r="N156" s="31">
        <v>113.75</v>
      </c>
      <c r="O156" s="42">
        <v>160170000</v>
      </c>
      <c r="P156" s="43">
        <v>1.8423437028088192E-2</v>
      </c>
    </row>
    <row r="157" spans="1:16" ht="12.75" customHeight="1">
      <c r="A157" s="31">
        <v>147</v>
      </c>
      <c r="B157" s="32" t="s">
        <v>64</v>
      </c>
      <c r="C157" s="33" t="s">
        <v>190</v>
      </c>
      <c r="D157" s="34">
        <v>44497</v>
      </c>
      <c r="E157" s="40">
        <v>1218.55</v>
      </c>
      <c r="F157" s="40">
        <v>1214.8333333333333</v>
      </c>
      <c r="G157" s="41">
        <v>1206.0666666666666</v>
      </c>
      <c r="H157" s="41">
        <v>1193.5833333333333</v>
      </c>
      <c r="I157" s="41">
        <v>1184.8166666666666</v>
      </c>
      <c r="J157" s="41">
        <v>1227.3166666666666</v>
      </c>
      <c r="K157" s="41">
        <v>1236.0833333333335</v>
      </c>
      <c r="L157" s="41">
        <v>1248.5666666666666</v>
      </c>
      <c r="M157" s="31">
        <v>1223.5999999999999</v>
      </c>
      <c r="N157" s="31">
        <v>1202.3499999999999</v>
      </c>
      <c r="O157" s="42">
        <v>7702500</v>
      </c>
      <c r="P157" s="43">
        <v>-0.22043418855321087</v>
      </c>
    </row>
    <row r="158" spans="1:16" ht="12.75" customHeight="1">
      <c r="A158" s="31">
        <v>148</v>
      </c>
      <c r="B158" s="32" t="s">
        <v>59</v>
      </c>
      <c r="C158" s="33" t="s">
        <v>191</v>
      </c>
      <c r="D158" s="34">
        <v>44497</v>
      </c>
      <c r="E158" s="40">
        <v>454.1</v>
      </c>
      <c r="F158" s="40">
        <v>457.65000000000003</v>
      </c>
      <c r="G158" s="41">
        <v>448.70000000000005</v>
      </c>
      <c r="H158" s="41">
        <v>443.3</v>
      </c>
      <c r="I158" s="41">
        <v>434.35</v>
      </c>
      <c r="J158" s="41">
        <v>463.05000000000007</v>
      </c>
      <c r="K158" s="41">
        <v>472</v>
      </c>
      <c r="L158" s="41">
        <v>477.40000000000009</v>
      </c>
      <c r="M158" s="31">
        <v>466.6</v>
      </c>
      <c r="N158" s="31">
        <v>452.25</v>
      </c>
      <c r="O158" s="42">
        <v>83392500</v>
      </c>
      <c r="P158" s="43">
        <v>-9.5339603605949161E-2</v>
      </c>
    </row>
    <row r="159" spans="1:16" ht="12.75" customHeight="1">
      <c r="A159" s="31">
        <v>149</v>
      </c>
      <c r="B159" s="32" t="s">
        <v>43</v>
      </c>
      <c r="C159" s="33" t="s">
        <v>192</v>
      </c>
      <c r="D159" s="34">
        <v>44497</v>
      </c>
      <c r="E159" s="40">
        <v>28995.599999999999</v>
      </c>
      <c r="F159" s="40">
        <v>29092.883333333331</v>
      </c>
      <c r="G159" s="41">
        <v>28708.266666666663</v>
      </c>
      <c r="H159" s="41">
        <v>28420.933333333331</v>
      </c>
      <c r="I159" s="41">
        <v>28036.316666666662</v>
      </c>
      <c r="J159" s="41">
        <v>29380.216666666664</v>
      </c>
      <c r="K159" s="41">
        <v>29764.833333333332</v>
      </c>
      <c r="L159" s="41">
        <v>30052.166666666664</v>
      </c>
      <c r="M159" s="31">
        <v>29477.5</v>
      </c>
      <c r="N159" s="31">
        <v>28805.55</v>
      </c>
      <c r="O159" s="42">
        <v>143675</v>
      </c>
      <c r="P159" s="43">
        <v>-9.1527031299399306E-2</v>
      </c>
    </row>
    <row r="160" spans="1:16" ht="12.75" customHeight="1">
      <c r="A160" s="31">
        <v>150</v>
      </c>
      <c r="B160" s="32" t="s">
        <v>71</v>
      </c>
      <c r="C160" s="33" t="s">
        <v>193</v>
      </c>
      <c r="D160" s="34">
        <v>44497</v>
      </c>
      <c r="E160" s="40">
        <v>2134.1999999999998</v>
      </c>
      <c r="F160" s="40">
        <v>2137.2333333333331</v>
      </c>
      <c r="G160" s="41">
        <v>2117.4666666666662</v>
      </c>
      <c r="H160" s="41">
        <v>2100.7333333333331</v>
      </c>
      <c r="I160" s="41">
        <v>2080.9666666666662</v>
      </c>
      <c r="J160" s="41">
        <v>2153.9666666666662</v>
      </c>
      <c r="K160" s="41">
        <v>2173.7333333333336</v>
      </c>
      <c r="L160" s="41">
        <v>2190.4666666666662</v>
      </c>
      <c r="M160" s="31">
        <v>2157</v>
      </c>
      <c r="N160" s="31">
        <v>2120.5</v>
      </c>
      <c r="O160" s="42">
        <v>1882100</v>
      </c>
      <c r="P160" s="43">
        <v>-6.998233455632559E-2</v>
      </c>
    </row>
    <row r="161" spans="1:16" ht="12.75" customHeight="1">
      <c r="A161" s="31">
        <v>151</v>
      </c>
      <c r="B161" s="32" t="s">
        <v>41</v>
      </c>
      <c r="C161" s="33" t="s">
        <v>194</v>
      </c>
      <c r="D161" s="34">
        <v>44497</v>
      </c>
      <c r="E161" s="40">
        <v>11325.95</v>
      </c>
      <c r="F161" s="40">
        <v>11258.300000000001</v>
      </c>
      <c r="G161" s="41">
        <v>11132.600000000002</v>
      </c>
      <c r="H161" s="41">
        <v>10939.250000000002</v>
      </c>
      <c r="I161" s="41">
        <v>10813.550000000003</v>
      </c>
      <c r="J161" s="41">
        <v>11451.650000000001</v>
      </c>
      <c r="K161" s="41">
        <v>11577.350000000002</v>
      </c>
      <c r="L161" s="41">
        <v>11770.7</v>
      </c>
      <c r="M161" s="31">
        <v>11384</v>
      </c>
      <c r="N161" s="31">
        <v>11064.95</v>
      </c>
      <c r="O161" s="42">
        <v>672250</v>
      </c>
      <c r="P161" s="43">
        <v>-0.16086753003588702</v>
      </c>
    </row>
    <row r="162" spans="1:16" ht="12.75" customHeight="1">
      <c r="A162" s="31">
        <v>152</v>
      </c>
      <c r="B162" s="32" t="s">
        <v>64</v>
      </c>
      <c r="C162" s="33" t="s">
        <v>195</v>
      </c>
      <c r="D162" s="34">
        <v>44497</v>
      </c>
      <c r="E162" s="40">
        <v>1307.7</v>
      </c>
      <c r="F162" s="40">
        <v>1314.4833333333333</v>
      </c>
      <c r="G162" s="41">
        <v>1293.9666666666667</v>
      </c>
      <c r="H162" s="41">
        <v>1280.2333333333333</v>
      </c>
      <c r="I162" s="41">
        <v>1259.7166666666667</v>
      </c>
      <c r="J162" s="41">
        <v>1328.2166666666667</v>
      </c>
      <c r="K162" s="41">
        <v>1348.7333333333336</v>
      </c>
      <c r="L162" s="41">
        <v>1362.4666666666667</v>
      </c>
      <c r="M162" s="31">
        <v>1335</v>
      </c>
      <c r="N162" s="31">
        <v>1300.75</v>
      </c>
      <c r="O162" s="42">
        <v>4675600</v>
      </c>
      <c r="P162" s="43">
        <v>-5.2761467109182199E-3</v>
      </c>
    </row>
    <row r="163" spans="1:16" ht="12.75" customHeight="1">
      <c r="A163" s="31">
        <v>153</v>
      </c>
      <c r="B163" s="32" t="s">
        <v>48</v>
      </c>
      <c r="C163" s="33" t="s">
        <v>531</v>
      </c>
      <c r="D163" s="34">
        <v>44497</v>
      </c>
      <c r="E163" s="40">
        <v>592.65</v>
      </c>
      <c r="F163" s="40">
        <v>594.0333333333333</v>
      </c>
      <c r="G163" s="41">
        <v>586.21666666666658</v>
      </c>
      <c r="H163" s="41">
        <v>579.7833333333333</v>
      </c>
      <c r="I163" s="41">
        <v>571.96666666666658</v>
      </c>
      <c r="J163" s="41">
        <v>600.46666666666658</v>
      </c>
      <c r="K163" s="41">
        <v>608.28333333333319</v>
      </c>
      <c r="L163" s="41">
        <v>614.71666666666658</v>
      </c>
      <c r="M163" s="31">
        <v>601.85</v>
      </c>
      <c r="N163" s="31">
        <v>587.6</v>
      </c>
      <c r="O163" s="42">
        <v>2436750</v>
      </c>
      <c r="P163" s="43">
        <v>-8.2592121982210928E-2</v>
      </c>
    </row>
    <row r="164" spans="1:16" ht="12.75" customHeight="1">
      <c r="A164" s="31">
        <v>154</v>
      </c>
      <c r="B164" s="32" t="s">
        <v>48</v>
      </c>
      <c r="C164" s="33" t="s">
        <v>196</v>
      </c>
      <c r="D164" s="34">
        <v>44497</v>
      </c>
      <c r="E164" s="40">
        <v>822.35</v>
      </c>
      <c r="F164" s="40">
        <v>822.19999999999993</v>
      </c>
      <c r="G164" s="41">
        <v>809.49999999999989</v>
      </c>
      <c r="H164" s="41">
        <v>796.65</v>
      </c>
      <c r="I164" s="41">
        <v>783.94999999999993</v>
      </c>
      <c r="J164" s="41">
        <v>835.04999999999984</v>
      </c>
      <c r="K164" s="41">
        <v>847.74999999999989</v>
      </c>
      <c r="L164" s="41">
        <v>860.5999999999998</v>
      </c>
      <c r="M164" s="31">
        <v>834.9</v>
      </c>
      <c r="N164" s="31">
        <v>809.35</v>
      </c>
      <c r="O164" s="42">
        <v>33454400</v>
      </c>
      <c r="P164" s="43">
        <v>-0.12176118196185086</v>
      </c>
    </row>
    <row r="165" spans="1:16" ht="12.75" customHeight="1">
      <c r="A165" s="31">
        <v>155</v>
      </c>
      <c r="B165" s="32" t="s">
        <v>183</v>
      </c>
      <c r="C165" s="33" t="s">
        <v>197</v>
      </c>
      <c r="D165" s="34">
        <v>44497</v>
      </c>
      <c r="E165" s="40">
        <v>509.9</v>
      </c>
      <c r="F165" s="40">
        <v>507.75</v>
      </c>
      <c r="G165" s="41">
        <v>502.6</v>
      </c>
      <c r="H165" s="41">
        <v>495.3</v>
      </c>
      <c r="I165" s="41">
        <v>490.15000000000003</v>
      </c>
      <c r="J165" s="41">
        <v>515.04999999999995</v>
      </c>
      <c r="K165" s="41">
        <v>520.20000000000005</v>
      </c>
      <c r="L165" s="41">
        <v>527.5</v>
      </c>
      <c r="M165" s="31">
        <v>512.9</v>
      </c>
      <c r="N165" s="31">
        <v>500.45</v>
      </c>
      <c r="O165" s="42">
        <v>10978500</v>
      </c>
      <c r="P165" s="43">
        <v>-0.21503646503646504</v>
      </c>
    </row>
    <row r="166" spans="1:16" ht="12.75" customHeight="1">
      <c r="A166" s="31">
        <v>156</v>
      </c>
      <c r="B166" s="32" t="s">
        <v>48</v>
      </c>
      <c r="C166" s="33" t="s">
        <v>278</v>
      </c>
      <c r="D166" s="34">
        <v>44497</v>
      </c>
      <c r="E166" s="40">
        <v>602.79999999999995</v>
      </c>
      <c r="F166" s="40">
        <v>605.79999999999995</v>
      </c>
      <c r="G166" s="41">
        <v>593.54999999999995</v>
      </c>
      <c r="H166" s="41">
        <v>584.29999999999995</v>
      </c>
      <c r="I166" s="41">
        <v>572.04999999999995</v>
      </c>
      <c r="J166" s="41">
        <v>615.04999999999995</v>
      </c>
      <c r="K166" s="41">
        <v>627.29999999999995</v>
      </c>
      <c r="L166" s="41">
        <v>636.54999999999995</v>
      </c>
      <c r="M166" s="31">
        <v>618.04999999999995</v>
      </c>
      <c r="N166" s="31">
        <v>596.54999999999995</v>
      </c>
      <c r="O166" s="42">
        <v>1962650</v>
      </c>
      <c r="P166" s="43">
        <v>6.100217864923747E-3</v>
      </c>
    </row>
    <row r="167" spans="1:16" ht="12.75" customHeight="1">
      <c r="A167" s="31">
        <v>157</v>
      </c>
      <c r="B167" s="32" t="s">
        <v>39</v>
      </c>
      <c r="C167" s="33" t="s">
        <v>198</v>
      </c>
      <c r="D167" s="34">
        <v>44497</v>
      </c>
      <c r="E167" s="40">
        <v>924.15</v>
      </c>
      <c r="F167" s="40">
        <v>930.93333333333339</v>
      </c>
      <c r="G167" s="41">
        <v>914.21666666666681</v>
      </c>
      <c r="H167" s="41">
        <v>904.28333333333342</v>
      </c>
      <c r="I167" s="41">
        <v>887.56666666666683</v>
      </c>
      <c r="J167" s="41">
        <v>940.86666666666679</v>
      </c>
      <c r="K167" s="41">
        <v>957.58333333333348</v>
      </c>
      <c r="L167" s="41">
        <v>967.51666666666677</v>
      </c>
      <c r="M167" s="31">
        <v>947.65</v>
      </c>
      <c r="N167" s="31">
        <v>921</v>
      </c>
      <c r="O167" s="42">
        <v>11465000</v>
      </c>
      <c r="P167" s="43">
        <v>-5.2322697966606053E-2</v>
      </c>
    </row>
    <row r="168" spans="1:16" ht="12.75" customHeight="1">
      <c r="A168" s="31">
        <v>158</v>
      </c>
      <c r="B168" s="32" t="s">
        <v>57</v>
      </c>
      <c r="C168" s="33" t="s">
        <v>199</v>
      </c>
      <c r="D168" s="34">
        <v>44497</v>
      </c>
      <c r="E168" s="40">
        <v>818</v>
      </c>
      <c r="F168" s="40">
        <v>820</v>
      </c>
      <c r="G168" s="41">
        <v>813.3</v>
      </c>
      <c r="H168" s="41">
        <v>808.59999999999991</v>
      </c>
      <c r="I168" s="41">
        <v>801.89999999999986</v>
      </c>
      <c r="J168" s="41">
        <v>824.7</v>
      </c>
      <c r="K168" s="41">
        <v>831.40000000000009</v>
      </c>
      <c r="L168" s="41">
        <v>836.10000000000014</v>
      </c>
      <c r="M168" s="31">
        <v>826.7</v>
      </c>
      <c r="N168" s="31">
        <v>815.3</v>
      </c>
      <c r="O168" s="42">
        <v>10917450</v>
      </c>
      <c r="P168" s="43">
        <v>6.9729797036483625E-3</v>
      </c>
    </row>
    <row r="169" spans="1:16" ht="12.75" customHeight="1">
      <c r="A169" s="31">
        <v>159</v>
      </c>
      <c r="B169" s="32" t="s">
        <v>50</v>
      </c>
      <c r="C169" s="33" t="s">
        <v>200</v>
      </c>
      <c r="D169" s="34">
        <v>44497</v>
      </c>
      <c r="E169" s="40">
        <v>334.15</v>
      </c>
      <c r="F169" s="40">
        <v>334.61666666666662</v>
      </c>
      <c r="G169" s="41">
        <v>329.53333333333325</v>
      </c>
      <c r="H169" s="41">
        <v>324.91666666666663</v>
      </c>
      <c r="I169" s="41">
        <v>319.83333333333326</v>
      </c>
      <c r="J169" s="41">
        <v>339.23333333333323</v>
      </c>
      <c r="K169" s="41">
        <v>344.31666666666661</v>
      </c>
      <c r="L169" s="41">
        <v>348.93333333333322</v>
      </c>
      <c r="M169" s="31">
        <v>339.7</v>
      </c>
      <c r="N169" s="31">
        <v>330</v>
      </c>
      <c r="O169" s="42">
        <v>98299350</v>
      </c>
      <c r="P169" s="43">
        <v>-5.7004593175853019E-2</v>
      </c>
    </row>
    <row r="170" spans="1:16" ht="12.75" customHeight="1">
      <c r="A170" s="31">
        <v>160</v>
      </c>
      <c r="B170" s="32" t="s">
        <v>171</v>
      </c>
      <c r="C170" s="33" t="s">
        <v>201</v>
      </c>
      <c r="D170" s="34">
        <v>44497</v>
      </c>
      <c r="E170" s="40">
        <v>159.65</v>
      </c>
      <c r="F170" s="40">
        <v>157.70000000000002</v>
      </c>
      <c r="G170" s="41">
        <v>153.55000000000004</v>
      </c>
      <c r="H170" s="41">
        <v>147.45000000000002</v>
      </c>
      <c r="I170" s="41">
        <v>143.30000000000004</v>
      </c>
      <c r="J170" s="41">
        <v>163.80000000000004</v>
      </c>
      <c r="K170" s="41">
        <v>167.95000000000002</v>
      </c>
      <c r="L170" s="41">
        <v>174.05000000000004</v>
      </c>
      <c r="M170" s="31">
        <v>161.85</v>
      </c>
      <c r="N170" s="31">
        <v>151.6</v>
      </c>
      <c r="O170" s="42">
        <v>138253500</v>
      </c>
      <c r="P170" s="43">
        <v>-3.4778510838831295E-2</v>
      </c>
    </row>
    <row r="171" spans="1:16" ht="12.75" customHeight="1">
      <c r="A171" s="31">
        <v>161</v>
      </c>
      <c r="B171" s="32" t="s">
        <v>121</v>
      </c>
      <c r="C171" s="33" t="s">
        <v>202</v>
      </c>
      <c r="D171" s="34">
        <v>44497</v>
      </c>
      <c r="E171" s="40">
        <v>1293</v>
      </c>
      <c r="F171" s="40">
        <v>1301.3999999999999</v>
      </c>
      <c r="G171" s="41">
        <v>1280.5999999999997</v>
      </c>
      <c r="H171" s="41">
        <v>1268.1999999999998</v>
      </c>
      <c r="I171" s="41">
        <v>1247.3999999999996</v>
      </c>
      <c r="J171" s="41">
        <v>1313.7999999999997</v>
      </c>
      <c r="K171" s="41">
        <v>1334.6</v>
      </c>
      <c r="L171" s="41">
        <v>1346.9999999999998</v>
      </c>
      <c r="M171" s="31">
        <v>1322.2</v>
      </c>
      <c r="N171" s="31">
        <v>1289</v>
      </c>
      <c r="O171" s="42">
        <v>47719850</v>
      </c>
      <c r="P171" s="43">
        <v>-4.8828422818223402E-2</v>
      </c>
    </row>
    <row r="172" spans="1:16" ht="12.75" customHeight="1">
      <c r="A172" s="31">
        <v>162</v>
      </c>
      <c r="B172" s="32" t="s">
        <v>88</v>
      </c>
      <c r="C172" s="33" t="s">
        <v>203</v>
      </c>
      <c r="D172" s="34">
        <v>44497</v>
      </c>
      <c r="E172" s="40">
        <v>3773.45</v>
      </c>
      <c r="F172" s="40">
        <v>3778.5166666666664</v>
      </c>
      <c r="G172" s="41">
        <v>3746.0333333333328</v>
      </c>
      <c r="H172" s="41">
        <v>3718.6166666666663</v>
      </c>
      <c r="I172" s="41">
        <v>3686.1333333333328</v>
      </c>
      <c r="J172" s="41">
        <v>3805.9333333333329</v>
      </c>
      <c r="K172" s="41">
        <v>3838.4166666666665</v>
      </c>
      <c r="L172" s="41">
        <v>3865.833333333333</v>
      </c>
      <c r="M172" s="31">
        <v>3811</v>
      </c>
      <c r="N172" s="31">
        <v>3751.1</v>
      </c>
      <c r="O172" s="42">
        <v>7570200</v>
      </c>
      <c r="P172" s="43">
        <v>-0.10279111111111111</v>
      </c>
    </row>
    <row r="173" spans="1:16" ht="12.75" customHeight="1">
      <c r="A173" s="31">
        <v>163</v>
      </c>
      <c r="B173" s="32" t="s">
        <v>88</v>
      </c>
      <c r="C173" s="33" t="s">
        <v>204</v>
      </c>
      <c r="D173" s="34">
        <v>44497</v>
      </c>
      <c r="E173" s="40">
        <v>1387.8</v>
      </c>
      <c r="F173" s="40">
        <v>1393.5833333333333</v>
      </c>
      <c r="G173" s="41">
        <v>1378.1666666666665</v>
      </c>
      <c r="H173" s="41">
        <v>1368.5333333333333</v>
      </c>
      <c r="I173" s="41">
        <v>1353.1166666666666</v>
      </c>
      <c r="J173" s="41">
        <v>1403.2166666666665</v>
      </c>
      <c r="K173" s="41">
        <v>1418.633333333333</v>
      </c>
      <c r="L173" s="41">
        <v>1428.2666666666664</v>
      </c>
      <c r="M173" s="31">
        <v>1409</v>
      </c>
      <c r="N173" s="31">
        <v>1383.95</v>
      </c>
      <c r="O173" s="42">
        <v>12711600</v>
      </c>
      <c r="P173" s="43">
        <v>2.6652452025586353E-2</v>
      </c>
    </row>
    <row r="174" spans="1:16" ht="12.75" customHeight="1">
      <c r="A174" s="31">
        <v>164</v>
      </c>
      <c r="B174" s="32" t="s">
        <v>57</v>
      </c>
      <c r="C174" s="33" t="s">
        <v>205</v>
      </c>
      <c r="D174" s="34">
        <v>44497</v>
      </c>
      <c r="E174" s="40">
        <v>2166.9499999999998</v>
      </c>
      <c r="F174" s="40">
        <v>2166.6</v>
      </c>
      <c r="G174" s="41">
        <v>2144.5</v>
      </c>
      <c r="H174" s="41">
        <v>2122.0500000000002</v>
      </c>
      <c r="I174" s="41">
        <v>2099.9500000000003</v>
      </c>
      <c r="J174" s="41">
        <v>2189.0499999999997</v>
      </c>
      <c r="K174" s="41">
        <v>2211.1499999999992</v>
      </c>
      <c r="L174" s="41">
        <v>2233.5999999999995</v>
      </c>
      <c r="M174" s="31">
        <v>2188.6999999999998</v>
      </c>
      <c r="N174" s="31">
        <v>2144.15</v>
      </c>
      <c r="O174" s="42">
        <v>4510500</v>
      </c>
      <c r="P174" s="43">
        <v>-9.5911004209260367E-2</v>
      </c>
    </row>
    <row r="175" spans="1:16" ht="12.75" customHeight="1">
      <c r="A175" s="31">
        <v>165</v>
      </c>
      <c r="B175" s="32" t="s">
        <v>48</v>
      </c>
      <c r="C175" s="33" t="s">
        <v>206</v>
      </c>
      <c r="D175" s="34">
        <v>44497</v>
      </c>
      <c r="E175" s="40">
        <v>3092.15</v>
      </c>
      <c r="F175" s="40">
        <v>3142.3833333333337</v>
      </c>
      <c r="G175" s="41">
        <v>3024.8166666666675</v>
      </c>
      <c r="H175" s="41">
        <v>2957.483333333334</v>
      </c>
      <c r="I175" s="41">
        <v>2839.9166666666679</v>
      </c>
      <c r="J175" s="41">
        <v>3209.7166666666672</v>
      </c>
      <c r="K175" s="41">
        <v>3327.2833333333338</v>
      </c>
      <c r="L175" s="41">
        <v>3394.6166666666668</v>
      </c>
      <c r="M175" s="31">
        <v>3259.95</v>
      </c>
      <c r="N175" s="31">
        <v>3075.05</v>
      </c>
      <c r="O175" s="42">
        <v>727500</v>
      </c>
      <c r="P175" s="43">
        <v>-7.8418002045687017E-3</v>
      </c>
    </row>
    <row r="176" spans="1:16" ht="12.75" customHeight="1">
      <c r="A176" s="31">
        <v>166</v>
      </c>
      <c r="B176" s="32" t="s">
        <v>171</v>
      </c>
      <c r="C176" s="33" t="s">
        <v>207</v>
      </c>
      <c r="D176" s="34">
        <v>44497</v>
      </c>
      <c r="E176" s="40">
        <v>508.15</v>
      </c>
      <c r="F176" s="40">
        <v>511.75</v>
      </c>
      <c r="G176" s="41">
        <v>502.54999999999995</v>
      </c>
      <c r="H176" s="41">
        <v>496.94999999999993</v>
      </c>
      <c r="I176" s="41">
        <v>487.74999999999989</v>
      </c>
      <c r="J176" s="41">
        <v>517.35</v>
      </c>
      <c r="K176" s="41">
        <v>526.55000000000007</v>
      </c>
      <c r="L176" s="41">
        <v>532.15000000000009</v>
      </c>
      <c r="M176" s="31">
        <v>520.95000000000005</v>
      </c>
      <c r="N176" s="31">
        <v>506.15</v>
      </c>
      <c r="O176" s="42">
        <v>3756000</v>
      </c>
      <c r="P176" s="43">
        <v>-4.5367899351887155E-2</v>
      </c>
    </row>
    <row r="177" spans="1:16" ht="12.75" customHeight="1">
      <c r="A177" s="31">
        <v>167</v>
      </c>
      <c r="B177" s="32" t="s">
        <v>45</v>
      </c>
      <c r="C177" s="33" t="s">
        <v>208</v>
      </c>
      <c r="D177" s="34">
        <v>44497</v>
      </c>
      <c r="E177" s="40">
        <v>1029.7</v>
      </c>
      <c r="F177" s="40">
        <v>1026.9833333333333</v>
      </c>
      <c r="G177" s="41">
        <v>1009.4666666666667</v>
      </c>
      <c r="H177" s="41">
        <v>989.23333333333335</v>
      </c>
      <c r="I177" s="41">
        <v>971.7166666666667</v>
      </c>
      <c r="J177" s="41">
        <v>1047.2166666666667</v>
      </c>
      <c r="K177" s="41">
        <v>1064.7333333333336</v>
      </c>
      <c r="L177" s="41">
        <v>1084.9666666666667</v>
      </c>
      <c r="M177" s="31">
        <v>1044.5</v>
      </c>
      <c r="N177" s="31">
        <v>1006.75</v>
      </c>
      <c r="O177" s="42">
        <v>1386200</v>
      </c>
      <c r="P177" s="43">
        <v>-0.13835060838215413</v>
      </c>
    </row>
    <row r="178" spans="1:16" ht="12.75" customHeight="1">
      <c r="A178" s="31">
        <v>168</v>
      </c>
      <c r="B178" s="32" t="s">
        <v>50</v>
      </c>
      <c r="C178" s="33" t="s">
        <v>209</v>
      </c>
      <c r="D178" s="34">
        <v>44497</v>
      </c>
      <c r="E178" s="40">
        <v>552.29999999999995</v>
      </c>
      <c r="F178" s="40">
        <v>553.58333333333337</v>
      </c>
      <c r="G178" s="41">
        <v>547.4666666666667</v>
      </c>
      <c r="H178" s="41">
        <v>542.63333333333333</v>
      </c>
      <c r="I178" s="41">
        <v>536.51666666666665</v>
      </c>
      <c r="J178" s="41">
        <v>558.41666666666674</v>
      </c>
      <c r="K178" s="41">
        <v>564.5333333333333</v>
      </c>
      <c r="L178" s="41">
        <v>569.36666666666679</v>
      </c>
      <c r="M178" s="31">
        <v>559.70000000000005</v>
      </c>
      <c r="N178" s="31">
        <v>548.75</v>
      </c>
      <c r="O178" s="42">
        <v>5441800</v>
      </c>
      <c r="P178" s="43">
        <v>-4.0483831152801776E-2</v>
      </c>
    </row>
    <row r="179" spans="1:16" ht="12.75" customHeight="1">
      <c r="A179" s="31">
        <v>169</v>
      </c>
      <c r="B179" s="32" t="s">
        <v>57</v>
      </c>
      <c r="C179" s="33" t="s">
        <v>210</v>
      </c>
      <c r="D179" s="34">
        <v>44497</v>
      </c>
      <c r="E179" s="40">
        <v>1580.65</v>
      </c>
      <c r="F179" s="40">
        <v>1586.7166666666665</v>
      </c>
      <c r="G179" s="41">
        <v>1553.9333333333329</v>
      </c>
      <c r="H179" s="41">
        <v>1527.2166666666665</v>
      </c>
      <c r="I179" s="41">
        <v>1494.4333333333329</v>
      </c>
      <c r="J179" s="41">
        <v>1613.4333333333329</v>
      </c>
      <c r="K179" s="41">
        <v>1646.2166666666662</v>
      </c>
      <c r="L179" s="41">
        <v>1672.9333333333329</v>
      </c>
      <c r="M179" s="31">
        <v>1619.5</v>
      </c>
      <c r="N179" s="31">
        <v>1560</v>
      </c>
      <c r="O179" s="42">
        <v>1558200</v>
      </c>
      <c r="P179" s="43">
        <v>-0.16221302220549491</v>
      </c>
    </row>
    <row r="180" spans="1:16" ht="12.75" customHeight="1">
      <c r="A180" s="31">
        <v>170</v>
      </c>
      <c r="B180" s="32" t="s">
        <v>43</v>
      </c>
      <c r="C180" s="33" t="s">
        <v>211</v>
      </c>
      <c r="D180" s="34">
        <v>44497</v>
      </c>
      <c r="E180" s="40">
        <v>7418.05</v>
      </c>
      <c r="F180" s="40">
        <v>7445.5333333333328</v>
      </c>
      <c r="G180" s="41">
        <v>7366.1166666666659</v>
      </c>
      <c r="H180" s="41">
        <v>7314.1833333333334</v>
      </c>
      <c r="I180" s="41">
        <v>7234.7666666666664</v>
      </c>
      <c r="J180" s="41">
        <v>7497.4666666666653</v>
      </c>
      <c r="K180" s="41">
        <v>7576.8833333333332</v>
      </c>
      <c r="L180" s="41">
        <v>7628.8166666666648</v>
      </c>
      <c r="M180" s="31">
        <v>7524.95</v>
      </c>
      <c r="N180" s="31">
        <v>7393.6</v>
      </c>
      <c r="O180" s="42">
        <v>1713600</v>
      </c>
      <c r="P180" s="43">
        <v>-8.7922258213789916E-3</v>
      </c>
    </row>
    <row r="181" spans="1:16" ht="12.75" customHeight="1">
      <c r="A181" s="31">
        <v>171</v>
      </c>
      <c r="B181" s="32" t="s">
        <v>39</v>
      </c>
      <c r="C181" s="33" t="s">
        <v>212</v>
      </c>
      <c r="D181" s="34">
        <v>44497</v>
      </c>
      <c r="E181" s="40">
        <v>710.8</v>
      </c>
      <c r="F181" s="40">
        <v>714.4666666666667</v>
      </c>
      <c r="G181" s="41">
        <v>705.33333333333337</v>
      </c>
      <c r="H181" s="41">
        <v>699.86666666666667</v>
      </c>
      <c r="I181" s="41">
        <v>690.73333333333335</v>
      </c>
      <c r="J181" s="41">
        <v>719.93333333333339</v>
      </c>
      <c r="K181" s="41">
        <v>729.06666666666661</v>
      </c>
      <c r="L181" s="41">
        <v>734.53333333333342</v>
      </c>
      <c r="M181" s="31">
        <v>723.6</v>
      </c>
      <c r="N181" s="31">
        <v>709</v>
      </c>
      <c r="O181" s="42">
        <v>24659700</v>
      </c>
      <c r="P181" s="43">
        <v>1.525369299935774E-2</v>
      </c>
    </row>
    <row r="182" spans="1:16" ht="12.75" customHeight="1">
      <c r="A182" s="31">
        <v>172</v>
      </c>
      <c r="B182" s="32" t="s">
        <v>121</v>
      </c>
      <c r="C182" s="33" t="s">
        <v>213</v>
      </c>
      <c r="D182" s="34">
        <v>44497</v>
      </c>
      <c r="E182" s="40">
        <v>288.39999999999998</v>
      </c>
      <c r="F182" s="40">
        <v>289.91666666666669</v>
      </c>
      <c r="G182" s="41">
        <v>285.58333333333337</v>
      </c>
      <c r="H182" s="41">
        <v>282.76666666666671</v>
      </c>
      <c r="I182" s="41">
        <v>278.43333333333339</v>
      </c>
      <c r="J182" s="41">
        <v>292.73333333333335</v>
      </c>
      <c r="K182" s="41">
        <v>297.06666666666672</v>
      </c>
      <c r="L182" s="41">
        <v>299.88333333333333</v>
      </c>
      <c r="M182" s="31">
        <v>294.25</v>
      </c>
      <c r="N182" s="31">
        <v>287.10000000000002</v>
      </c>
      <c r="O182" s="42">
        <v>113708000</v>
      </c>
      <c r="P182" s="43">
        <v>-5.8376546696103093E-2</v>
      </c>
    </row>
    <row r="183" spans="1:16" ht="12.75" customHeight="1">
      <c r="A183" s="31">
        <v>173</v>
      </c>
      <c r="B183" s="32" t="s">
        <v>71</v>
      </c>
      <c r="C183" s="33" t="s">
        <v>214</v>
      </c>
      <c r="D183" s="34">
        <v>44497</v>
      </c>
      <c r="E183" s="40">
        <v>1225.3</v>
      </c>
      <c r="F183" s="40">
        <v>1229.2333333333333</v>
      </c>
      <c r="G183" s="41">
        <v>1209.8166666666666</v>
      </c>
      <c r="H183" s="41">
        <v>1194.3333333333333</v>
      </c>
      <c r="I183" s="41">
        <v>1174.9166666666665</v>
      </c>
      <c r="J183" s="41">
        <v>1244.7166666666667</v>
      </c>
      <c r="K183" s="41">
        <v>1264.1333333333332</v>
      </c>
      <c r="L183" s="41">
        <v>1279.6166666666668</v>
      </c>
      <c r="M183" s="31">
        <v>1248.6500000000001</v>
      </c>
      <c r="N183" s="31">
        <v>1213.75</v>
      </c>
      <c r="O183" s="42">
        <v>2894000</v>
      </c>
      <c r="P183" s="43">
        <v>-0.17795767646641103</v>
      </c>
    </row>
    <row r="184" spans="1:16" ht="12.75" customHeight="1">
      <c r="A184" s="31">
        <v>174</v>
      </c>
      <c r="B184" s="32" t="s">
        <v>88</v>
      </c>
      <c r="C184" s="33" t="s">
        <v>215</v>
      </c>
      <c r="D184" s="34">
        <v>44497</v>
      </c>
      <c r="E184" s="40">
        <v>637.65</v>
      </c>
      <c r="F184" s="40">
        <v>641.15</v>
      </c>
      <c r="G184" s="41">
        <v>632.5</v>
      </c>
      <c r="H184" s="41">
        <v>627.35</v>
      </c>
      <c r="I184" s="41">
        <v>618.70000000000005</v>
      </c>
      <c r="J184" s="41">
        <v>646.29999999999995</v>
      </c>
      <c r="K184" s="41">
        <v>654.94999999999982</v>
      </c>
      <c r="L184" s="41">
        <v>660.09999999999991</v>
      </c>
      <c r="M184" s="31">
        <v>649.79999999999995</v>
      </c>
      <c r="N184" s="31">
        <v>636</v>
      </c>
      <c r="O184" s="42">
        <v>32505600</v>
      </c>
      <c r="P184" s="43">
        <v>-3.2341033579423674E-2</v>
      </c>
    </row>
    <row r="185" spans="1:16" ht="12.75" customHeight="1">
      <c r="A185" s="31">
        <v>175</v>
      </c>
      <c r="B185" s="32" t="s">
        <v>183</v>
      </c>
      <c r="C185" s="33" t="s">
        <v>216</v>
      </c>
      <c r="D185" s="34">
        <v>44497</v>
      </c>
      <c r="E185" s="40">
        <v>304.25</v>
      </c>
      <c r="F185" s="40">
        <v>305.86666666666662</v>
      </c>
      <c r="G185" s="41">
        <v>300.43333333333322</v>
      </c>
      <c r="H185" s="41">
        <v>296.61666666666662</v>
      </c>
      <c r="I185" s="41">
        <v>291.18333333333322</v>
      </c>
      <c r="J185" s="41">
        <v>309.68333333333322</v>
      </c>
      <c r="K185" s="41">
        <v>315.11666666666662</v>
      </c>
      <c r="L185" s="41">
        <v>318.93333333333322</v>
      </c>
      <c r="M185" s="31">
        <v>311.3</v>
      </c>
      <c r="N185" s="31">
        <v>302.05</v>
      </c>
      <c r="O185" s="42">
        <v>47067000</v>
      </c>
      <c r="P185" s="43">
        <v>-5.2711025238497765E-2</v>
      </c>
    </row>
    <row r="186" spans="1:16" ht="12.75" customHeight="1">
      <c r="L186" s="1"/>
      <c r="M186" s="1"/>
      <c r="N186" s="1"/>
      <c r="O186" s="1"/>
      <c r="P186" s="1"/>
    </row>
    <row r="187" spans="1:16" ht="12.75" customHeight="1">
      <c r="L187" s="1"/>
      <c r="M187" s="1"/>
      <c r="N187" s="1"/>
      <c r="O187" s="1"/>
      <c r="P187" s="1"/>
    </row>
    <row r="188" spans="1:16" ht="12.75" customHeight="1">
      <c r="L188" s="1"/>
      <c r="M188" s="1"/>
      <c r="N188" s="1"/>
      <c r="O188" s="1"/>
      <c r="P188" s="1"/>
    </row>
    <row r="189" spans="1:16" ht="12.75" customHeight="1">
      <c r="L189" s="1"/>
      <c r="M189" s="1"/>
      <c r="N189" s="1"/>
      <c r="O189" s="1"/>
      <c r="P189" s="1"/>
    </row>
    <row r="190" spans="1:16" ht="12.75" customHeight="1">
      <c r="L190" s="1"/>
      <c r="M190" s="1"/>
      <c r="N190" s="1"/>
      <c r="O190" s="1"/>
      <c r="P190" s="1"/>
    </row>
    <row r="191" spans="1:16" ht="12.75" customHeight="1">
      <c r="L191" s="1"/>
      <c r="M191" s="1"/>
      <c r="N191" s="1"/>
      <c r="O191" s="1"/>
      <c r="P191" s="1"/>
    </row>
    <row r="192" spans="1:16" ht="12.75" customHeight="1">
      <c r="L192" s="1"/>
      <c r="M192" s="1"/>
      <c r="N192" s="1"/>
      <c r="O192" s="1"/>
      <c r="P192" s="1"/>
    </row>
    <row r="193" spans="1:16" ht="12.75" customHeight="1">
      <c r="L193" s="1"/>
      <c r="M193" s="1"/>
      <c r="N193" s="1"/>
      <c r="O193" s="1"/>
      <c r="P193" s="1"/>
    </row>
    <row r="194" spans="1:16" ht="12.75" customHeight="1">
      <c r="L194" s="1"/>
      <c r="M194" s="1"/>
      <c r="N194" s="1"/>
      <c r="O194" s="1"/>
      <c r="P194" s="1"/>
    </row>
    <row r="195" spans="1:16" ht="12.75" customHeight="1">
      <c r="L195" s="1"/>
      <c r="M195" s="1"/>
      <c r="N195" s="1"/>
      <c r="O195" s="1"/>
      <c r="P195" s="1"/>
    </row>
    <row r="196" spans="1:16" ht="12.75" customHeight="1">
      <c r="L196" s="1"/>
      <c r="M196" s="1"/>
      <c r="N196" s="1"/>
      <c r="O196" s="1"/>
      <c r="P196" s="1"/>
    </row>
    <row r="197" spans="1:16" ht="12.75" customHeight="1">
      <c r="A197" s="44"/>
      <c r="B197" s="45"/>
      <c r="C197" s="44"/>
      <c r="D197" s="46"/>
      <c r="E197" s="47"/>
      <c r="F197" s="47"/>
      <c r="G197" s="48"/>
      <c r="H197" s="48"/>
      <c r="I197" s="48"/>
      <c r="J197" s="48"/>
      <c r="K197" s="48"/>
      <c r="L197" s="1"/>
      <c r="M197" s="1"/>
      <c r="N197" s="1"/>
      <c r="O197" s="1"/>
      <c r="P197" s="1"/>
    </row>
    <row r="198" spans="1:16" ht="12.75" customHeight="1">
      <c r="A198" s="1"/>
      <c r="B198" s="4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1"/>
      <c r="B199" s="4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4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45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49" t="s">
        <v>217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49" t="s">
        <v>218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49" t="s">
        <v>219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49" t="s">
        <v>220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49" t="s">
        <v>221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" t="s">
        <v>222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50" t="s">
        <v>223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50" t="s">
        <v>224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50" t="s">
        <v>225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50" t="s">
        <v>226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50" t="s">
        <v>227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50" t="s">
        <v>228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50" t="s">
        <v>229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230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231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44470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552" t="s">
        <v>16</v>
      </c>
      <c r="B8" s="554"/>
      <c r="C8" s="558" t="s">
        <v>20</v>
      </c>
      <c r="D8" s="558" t="s">
        <v>21</v>
      </c>
      <c r="E8" s="549" t="s">
        <v>22</v>
      </c>
      <c r="F8" s="550"/>
      <c r="G8" s="551"/>
      <c r="H8" s="549" t="s">
        <v>23</v>
      </c>
      <c r="I8" s="550"/>
      <c r="J8" s="551"/>
      <c r="K8" s="26"/>
      <c r="L8" s="53"/>
      <c r="M8" s="53"/>
      <c r="N8" s="1"/>
      <c r="O8" s="1"/>
    </row>
    <row r="9" spans="1:15" ht="36" customHeight="1">
      <c r="A9" s="556"/>
      <c r="B9" s="557"/>
      <c r="C9" s="557"/>
      <c r="D9" s="55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232</v>
      </c>
      <c r="N9" s="1"/>
      <c r="O9" s="1"/>
    </row>
    <row r="10" spans="1:15" ht="12.75" customHeight="1">
      <c r="A10" s="56">
        <v>1</v>
      </c>
      <c r="B10" s="31" t="s">
        <v>233</v>
      </c>
      <c r="C10" s="37">
        <v>17618.150000000001</v>
      </c>
      <c r="D10" s="35">
        <v>17648.55</v>
      </c>
      <c r="E10" s="35">
        <v>17554.949999999997</v>
      </c>
      <c r="F10" s="35">
        <v>17491.749999999996</v>
      </c>
      <c r="G10" s="35">
        <v>17398.149999999994</v>
      </c>
      <c r="H10" s="35">
        <v>17711.75</v>
      </c>
      <c r="I10" s="35">
        <v>17805.349999999999</v>
      </c>
      <c r="J10" s="35">
        <v>17868.550000000003</v>
      </c>
      <c r="K10" s="37">
        <v>17742.150000000001</v>
      </c>
      <c r="L10" s="37">
        <v>17585.349999999999</v>
      </c>
      <c r="M10" s="57"/>
      <c r="N10" s="1"/>
      <c r="O10" s="1"/>
    </row>
    <row r="11" spans="1:15" ht="12.75" customHeight="1">
      <c r="A11" s="56">
        <v>2</v>
      </c>
      <c r="B11" s="31" t="s">
        <v>234</v>
      </c>
      <c r="C11" s="31">
        <v>37425.1</v>
      </c>
      <c r="D11" s="40">
        <v>37554.73333333333</v>
      </c>
      <c r="E11" s="40">
        <v>37224.616666666661</v>
      </c>
      <c r="F11" s="40">
        <v>37024.133333333331</v>
      </c>
      <c r="G11" s="40">
        <v>36694.016666666663</v>
      </c>
      <c r="H11" s="40">
        <v>37755.21666666666</v>
      </c>
      <c r="I11" s="40">
        <v>38085.333333333328</v>
      </c>
      <c r="J11" s="40">
        <v>38285.816666666658</v>
      </c>
      <c r="K11" s="31">
        <v>37884.85</v>
      </c>
      <c r="L11" s="31">
        <v>37354.25</v>
      </c>
      <c r="M11" s="57"/>
      <c r="N11" s="1"/>
      <c r="O11" s="1"/>
    </row>
    <row r="12" spans="1:15" ht="12.75" customHeight="1">
      <c r="A12" s="56">
        <v>3</v>
      </c>
      <c r="B12" s="44" t="s">
        <v>235</v>
      </c>
      <c r="C12" s="31">
        <v>2362.5500000000002</v>
      </c>
      <c r="D12" s="40">
        <v>2370.2666666666664</v>
      </c>
      <c r="E12" s="40">
        <v>2340.6833333333329</v>
      </c>
      <c r="F12" s="40">
        <v>2318.8166666666666</v>
      </c>
      <c r="G12" s="40">
        <v>2289.2333333333331</v>
      </c>
      <c r="H12" s="40">
        <v>2392.1333333333328</v>
      </c>
      <c r="I12" s="40">
        <v>2421.7166666666667</v>
      </c>
      <c r="J12" s="40">
        <v>2443.5833333333326</v>
      </c>
      <c r="K12" s="31">
        <v>2399.85</v>
      </c>
      <c r="L12" s="31">
        <v>2348.4</v>
      </c>
      <c r="M12" s="57"/>
      <c r="N12" s="1"/>
      <c r="O12" s="1"/>
    </row>
    <row r="13" spans="1:15" ht="12.75" customHeight="1">
      <c r="A13" s="56">
        <v>4</v>
      </c>
      <c r="B13" s="31" t="s">
        <v>236</v>
      </c>
      <c r="C13" s="31">
        <v>5025.3500000000004</v>
      </c>
      <c r="D13" s="40">
        <v>5032.1166666666668</v>
      </c>
      <c r="E13" s="40">
        <v>5003.6333333333332</v>
      </c>
      <c r="F13" s="40">
        <v>4981.9166666666661</v>
      </c>
      <c r="G13" s="40">
        <v>4953.4333333333325</v>
      </c>
      <c r="H13" s="40">
        <v>5053.8333333333339</v>
      </c>
      <c r="I13" s="40">
        <v>5082.3166666666675</v>
      </c>
      <c r="J13" s="40">
        <v>5104.0333333333347</v>
      </c>
      <c r="K13" s="31">
        <v>5060.6000000000004</v>
      </c>
      <c r="L13" s="31">
        <v>5010.3999999999996</v>
      </c>
      <c r="M13" s="57"/>
      <c r="N13" s="1"/>
      <c r="O13" s="1"/>
    </row>
    <row r="14" spans="1:15" ht="12.75" customHeight="1">
      <c r="A14" s="56">
        <v>5</v>
      </c>
      <c r="B14" s="31" t="s">
        <v>237</v>
      </c>
      <c r="C14" s="31">
        <v>35028</v>
      </c>
      <c r="D14" s="40">
        <v>35137.233333333337</v>
      </c>
      <c r="E14" s="40">
        <v>34866.366666666676</v>
      </c>
      <c r="F14" s="40">
        <v>34704.733333333337</v>
      </c>
      <c r="G14" s="40">
        <v>34433.866666666676</v>
      </c>
      <c r="H14" s="40">
        <v>35298.866666666676</v>
      </c>
      <c r="I14" s="40">
        <v>35569.733333333344</v>
      </c>
      <c r="J14" s="40">
        <v>35731.366666666676</v>
      </c>
      <c r="K14" s="31">
        <v>35408.1</v>
      </c>
      <c r="L14" s="31">
        <v>34975.599999999999</v>
      </c>
      <c r="M14" s="57"/>
      <c r="N14" s="1"/>
      <c r="O14" s="1"/>
    </row>
    <row r="15" spans="1:15" ht="12.75" customHeight="1">
      <c r="A15" s="56">
        <v>6</v>
      </c>
      <c r="B15" s="31" t="s">
        <v>238</v>
      </c>
      <c r="C15" s="31">
        <v>4096.7</v>
      </c>
      <c r="D15" s="40">
        <v>4109.3833333333332</v>
      </c>
      <c r="E15" s="40">
        <v>4061.6666666666661</v>
      </c>
      <c r="F15" s="40">
        <v>4026.6333333333328</v>
      </c>
      <c r="G15" s="40">
        <v>3978.9166666666656</v>
      </c>
      <c r="H15" s="40">
        <v>4144.4166666666661</v>
      </c>
      <c r="I15" s="40">
        <v>4192.1333333333332</v>
      </c>
      <c r="J15" s="40">
        <v>4227.166666666667</v>
      </c>
      <c r="K15" s="31">
        <v>4157.1000000000004</v>
      </c>
      <c r="L15" s="31">
        <v>4074.35</v>
      </c>
      <c r="M15" s="57"/>
      <c r="N15" s="1"/>
      <c r="O15" s="1"/>
    </row>
    <row r="16" spans="1:15" ht="12.75" customHeight="1">
      <c r="A16" s="56">
        <v>7</v>
      </c>
      <c r="B16" s="31" t="s">
        <v>239</v>
      </c>
      <c r="C16" s="31">
        <v>8278.5499999999993</v>
      </c>
      <c r="D16" s="40">
        <v>8285.9333333333325</v>
      </c>
      <c r="E16" s="40">
        <v>8253.116666666665</v>
      </c>
      <c r="F16" s="40">
        <v>8227.6833333333325</v>
      </c>
      <c r="G16" s="40">
        <v>8194.866666666665</v>
      </c>
      <c r="H16" s="40">
        <v>8311.366666666665</v>
      </c>
      <c r="I16" s="40">
        <v>8344.1833333333343</v>
      </c>
      <c r="J16" s="40">
        <v>8369.616666666665</v>
      </c>
      <c r="K16" s="31">
        <v>8318.75</v>
      </c>
      <c r="L16" s="31">
        <v>8260.5</v>
      </c>
      <c r="M16" s="57"/>
      <c r="N16" s="1"/>
      <c r="O16" s="1"/>
    </row>
    <row r="17" spans="1:15" ht="12.75" customHeight="1">
      <c r="A17" s="56">
        <v>8</v>
      </c>
      <c r="B17" s="31" t="s">
        <v>44</v>
      </c>
      <c r="C17" s="31">
        <v>2254.5</v>
      </c>
      <c r="D17" s="40">
        <v>2260.8666666666663</v>
      </c>
      <c r="E17" s="40">
        <v>2244.8333333333326</v>
      </c>
      <c r="F17" s="40">
        <v>2235.1666666666661</v>
      </c>
      <c r="G17" s="40">
        <v>2219.1333333333323</v>
      </c>
      <c r="H17" s="40">
        <v>2270.5333333333328</v>
      </c>
      <c r="I17" s="40">
        <v>2286.5666666666666</v>
      </c>
      <c r="J17" s="40">
        <v>2296.2333333333331</v>
      </c>
      <c r="K17" s="31">
        <v>2276.9</v>
      </c>
      <c r="L17" s="31">
        <v>2251.1999999999998</v>
      </c>
      <c r="M17" s="31">
        <v>3.0036800000000001</v>
      </c>
      <c r="N17" s="1"/>
      <c r="O17" s="1"/>
    </row>
    <row r="18" spans="1:15" ht="12.75" customHeight="1">
      <c r="A18" s="56">
        <v>9</v>
      </c>
      <c r="B18" s="31" t="s">
        <v>60</v>
      </c>
      <c r="C18" s="31">
        <v>1164.25</v>
      </c>
      <c r="D18" s="40">
        <v>1169.2833333333333</v>
      </c>
      <c r="E18" s="40">
        <v>1149.9666666666667</v>
      </c>
      <c r="F18" s="40">
        <v>1135.6833333333334</v>
      </c>
      <c r="G18" s="40">
        <v>1116.3666666666668</v>
      </c>
      <c r="H18" s="40">
        <v>1183.5666666666666</v>
      </c>
      <c r="I18" s="40">
        <v>1202.8833333333332</v>
      </c>
      <c r="J18" s="40">
        <v>1217.1666666666665</v>
      </c>
      <c r="K18" s="31">
        <v>1188.5999999999999</v>
      </c>
      <c r="L18" s="31">
        <v>1155</v>
      </c>
      <c r="M18" s="31">
        <v>23.116</v>
      </c>
      <c r="N18" s="1"/>
      <c r="O18" s="1"/>
    </row>
    <row r="19" spans="1:15" ht="12.75" customHeight="1">
      <c r="A19" s="56">
        <v>10</v>
      </c>
      <c r="B19" s="31" t="s">
        <v>40</v>
      </c>
      <c r="C19" s="58">
        <v>929.85</v>
      </c>
      <c r="D19" s="40">
        <v>935.0333333333333</v>
      </c>
      <c r="E19" s="40">
        <v>922.66666666666663</v>
      </c>
      <c r="F19" s="40">
        <v>915.48333333333335</v>
      </c>
      <c r="G19" s="40">
        <v>903.11666666666667</v>
      </c>
      <c r="H19" s="40">
        <v>942.21666666666658</v>
      </c>
      <c r="I19" s="40">
        <v>954.58333333333337</v>
      </c>
      <c r="J19" s="40">
        <v>961.76666666666654</v>
      </c>
      <c r="K19" s="31">
        <v>947.4</v>
      </c>
      <c r="L19" s="31">
        <v>927.85</v>
      </c>
      <c r="M19" s="31">
        <v>7.1406599999999996</v>
      </c>
      <c r="N19" s="1"/>
      <c r="O19" s="1"/>
    </row>
    <row r="20" spans="1:15" ht="12.75" customHeight="1">
      <c r="A20" s="56">
        <v>11</v>
      </c>
      <c r="B20" s="31" t="s">
        <v>240</v>
      </c>
      <c r="C20" s="31">
        <v>20517.8</v>
      </c>
      <c r="D20" s="40">
        <v>20287.666666666668</v>
      </c>
      <c r="E20" s="40">
        <v>19933.333333333336</v>
      </c>
      <c r="F20" s="40">
        <v>19348.866666666669</v>
      </c>
      <c r="G20" s="40">
        <v>18994.533333333336</v>
      </c>
      <c r="H20" s="40">
        <v>20872.133333333335</v>
      </c>
      <c r="I20" s="40">
        <v>21226.466666666671</v>
      </c>
      <c r="J20" s="40">
        <v>21810.933333333334</v>
      </c>
      <c r="K20" s="31">
        <v>20642</v>
      </c>
      <c r="L20" s="31">
        <v>19703.2</v>
      </c>
      <c r="M20" s="31">
        <v>0.50607000000000002</v>
      </c>
      <c r="N20" s="1"/>
      <c r="O20" s="1"/>
    </row>
    <row r="21" spans="1:15" ht="12.75" customHeight="1">
      <c r="A21" s="56">
        <v>12</v>
      </c>
      <c r="B21" s="31" t="s">
        <v>46</v>
      </c>
      <c r="C21" s="31">
        <v>1468.1</v>
      </c>
      <c r="D21" s="40">
        <v>1483.4833333333333</v>
      </c>
      <c r="E21" s="40">
        <v>1447.9666666666667</v>
      </c>
      <c r="F21" s="40">
        <v>1427.8333333333333</v>
      </c>
      <c r="G21" s="40">
        <v>1392.3166666666666</v>
      </c>
      <c r="H21" s="40">
        <v>1503.6166666666668</v>
      </c>
      <c r="I21" s="40">
        <v>1539.1333333333337</v>
      </c>
      <c r="J21" s="40">
        <v>1559.2666666666669</v>
      </c>
      <c r="K21" s="31">
        <v>1519</v>
      </c>
      <c r="L21" s="31">
        <v>1463.35</v>
      </c>
      <c r="M21" s="31">
        <v>20.721450000000001</v>
      </c>
      <c r="N21" s="1"/>
      <c r="O21" s="1"/>
    </row>
    <row r="22" spans="1:15" ht="12.75" customHeight="1">
      <c r="A22" s="56">
        <v>13</v>
      </c>
      <c r="B22" s="31" t="s">
        <v>241</v>
      </c>
      <c r="C22" s="31">
        <v>1146.5999999999999</v>
      </c>
      <c r="D22" s="40">
        <v>1143.5333333333333</v>
      </c>
      <c r="E22" s="40">
        <v>1128.0666666666666</v>
      </c>
      <c r="F22" s="40">
        <v>1109.5333333333333</v>
      </c>
      <c r="G22" s="40">
        <v>1094.0666666666666</v>
      </c>
      <c r="H22" s="40">
        <v>1162.0666666666666</v>
      </c>
      <c r="I22" s="40">
        <v>1177.5333333333333</v>
      </c>
      <c r="J22" s="40">
        <v>1196.0666666666666</v>
      </c>
      <c r="K22" s="31">
        <v>1159</v>
      </c>
      <c r="L22" s="31">
        <v>1125</v>
      </c>
      <c r="M22" s="31">
        <v>15.512790000000001</v>
      </c>
      <c r="N22" s="1"/>
      <c r="O22" s="1"/>
    </row>
    <row r="23" spans="1:15" ht="12.75" customHeight="1">
      <c r="A23" s="56">
        <v>14</v>
      </c>
      <c r="B23" s="31" t="s">
        <v>47</v>
      </c>
      <c r="C23" s="31">
        <v>737.9</v>
      </c>
      <c r="D23" s="40">
        <v>743.4666666666667</v>
      </c>
      <c r="E23" s="40">
        <v>730.43333333333339</v>
      </c>
      <c r="F23" s="40">
        <v>722.9666666666667</v>
      </c>
      <c r="G23" s="40">
        <v>709.93333333333339</v>
      </c>
      <c r="H23" s="40">
        <v>750.93333333333339</v>
      </c>
      <c r="I23" s="40">
        <v>763.9666666666667</v>
      </c>
      <c r="J23" s="40">
        <v>771.43333333333339</v>
      </c>
      <c r="K23" s="31">
        <v>756.5</v>
      </c>
      <c r="L23" s="31">
        <v>736</v>
      </c>
      <c r="M23" s="31">
        <v>43.564689999999999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1423.15</v>
      </c>
      <c r="D24" s="40">
        <v>1416.6333333333332</v>
      </c>
      <c r="E24" s="40">
        <v>1401.5166666666664</v>
      </c>
      <c r="F24" s="40">
        <v>1379.8833333333332</v>
      </c>
      <c r="G24" s="40">
        <v>1364.7666666666664</v>
      </c>
      <c r="H24" s="40">
        <v>1438.2666666666664</v>
      </c>
      <c r="I24" s="40">
        <v>1453.3833333333332</v>
      </c>
      <c r="J24" s="40">
        <v>1475.0166666666664</v>
      </c>
      <c r="K24" s="31">
        <v>1431.75</v>
      </c>
      <c r="L24" s="31">
        <v>1395</v>
      </c>
      <c r="M24" s="31">
        <v>5.7592499999999998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1558.5</v>
      </c>
      <c r="D25" s="40">
        <v>1544.5</v>
      </c>
      <c r="E25" s="40">
        <v>1525</v>
      </c>
      <c r="F25" s="40">
        <v>1491.5</v>
      </c>
      <c r="G25" s="40">
        <v>1472</v>
      </c>
      <c r="H25" s="40">
        <v>1578</v>
      </c>
      <c r="I25" s="40">
        <v>1597.5</v>
      </c>
      <c r="J25" s="40">
        <v>1631</v>
      </c>
      <c r="K25" s="31">
        <v>1564</v>
      </c>
      <c r="L25" s="31">
        <v>1511</v>
      </c>
      <c r="M25" s="31">
        <v>1.56084</v>
      </c>
      <c r="N25" s="1"/>
      <c r="O25" s="1"/>
    </row>
    <row r="26" spans="1:15" ht="12.75" customHeight="1">
      <c r="A26" s="56">
        <v>17</v>
      </c>
      <c r="B26" s="31" t="s">
        <v>244</v>
      </c>
      <c r="C26" s="31">
        <v>112.75</v>
      </c>
      <c r="D26" s="40">
        <v>113.31666666666666</v>
      </c>
      <c r="E26" s="40">
        <v>111.73333333333332</v>
      </c>
      <c r="F26" s="40">
        <v>110.71666666666665</v>
      </c>
      <c r="G26" s="40">
        <v>109.13333333333331</v>
      </c>
      <c r="H26" s="40">
        <v>114.33333333333333</v>
      </c>
      <c r="I26" s="40">
        <v>115.91666666666667</v>
      </c>
      <c r="J26" s="40">
        <v>116.93333333333334</v>
      </c>
      <c r="K26" s="31">
        <v>114.9</v>
      </c>
      <c r="L26" s="31">
        <v>112.3</v>
      </c>
      <c r="M26" s="31">
        <v>23.50461</v>
      </c>
      <c r="N26" s="1"/>
      <c r="O26" s="1"/>
    </row>
    <row r="27" spans="1:15" ht="12.75" customHeight="1">
      <c r="A27" s="56">
        <v>18</v>
      </c>
      <c r="B27" s="31" t="s">
        <v>42</v>
      </c>
      <c r="C27" s="31">
        <v>246.35</v>
      </c>
      <c r="D27" s="40">
        <v>241.85</v>
      </c>
      <c r="E27" s="40">
        <v>233.79999999999998</v>
      </c>
      <c r="F27" s="40">
        <v>221.25</v>
      </c>
      <c r="G27" s="40">
        <v>213.2</v>
      </c>
      <c r="H27" s="40">
        <v>254.39999999999998</v>
      </c>
      <c r="I27" s="40">
        <v>262.45</v>
      </c>
      <c r="J27" s="40">
        <v>275</v>
      </c>
      <c r="K27" s="31">
        <v>249.9</v>
      </c>
      <c r="L27" s="31">
        <v>229.3</v>
      </c>
      <c r="M27" s="31">
        <v>200.51452</v>
      </c>
      <c r="N27" s="1"/>
      <c r="O27" s="1"/>
    </row>
    <row r="28" spans="1:15" ht="12.75" customHeight="1">
      <c r="A28" s="56">
        <v>19</v>
      </c>
      <c r="B28" s="31" t="s">
        <v>245</v>
      </c>
      <c r="C28" s="31">
        <v>2278.1</v>
      </c>
      <c r="D28" s="40">
        <v>2283.0333333333333</v>
      </c>
      <c r="E28" s="40">
        <v>2236.0666666666666</v>
      </c>
      <c r="F28" s="40">
        <v>2194.0333333333333</v>
      </c>
      <c r="G28" s="40">
        <v>2147.0666666666666</v>
      </c>
      <c r="H28" s="40">
        <v>2325.0666666666666</v>
      </c>
      <c r="I28" s="40">
        <v>2372.0333333333328</v>
      </c>
      <c r="J28" s="40">
        <v>2414.0666666666666</v>
      </c>
      <c r="K28" s="31">
        <v>2330</v>
      </c>
      <c r="L28" s="31">
        <v>2241</v>
      </c>
      <c r="M28" s="31">
        <v>1.1416200000000001</v>
      </c>
      <c r="N28" s="1"/>
      <c r="O28" s="1"/>
    </row>
    <row r="29" spans="1:15" ht="12.75" customHeight="1">
      <c r="A29" s="56">
        <v>20</v>
      </c>
      <c r="B29" s="31" t="s">
        <v>53</v>
      </c>
      <c r="C29" s="31">
        <v>789.1</v>
      </c>
      <c r="D29" s="40">
        <v>791.68333333333339</v>
      </c>
      <c r="E29" s="40">
        <v>783.41666666666674</v>
      </c>
      <c r="F29" s="40">
        <v>777.73333333333335</v>
      </c>
      <c r="G29" s="40">
        <v>769.4666666666667</v>
      </c>
      <c r="H29" s="40">
        <v>797.36666666666679</v>
      </c>
      <c r="I29" s="40">
        <v>805.63333333333344</v>
      </c>
      <c r="J29" s="40">
        <v>811.31666666666683</v>
      </c>
      <c r="K29" s="31">
        <v>799.95</v>
      </c>
      <c r="L29" s="31">
        <v>786</v>
      </c>
      <c r="M29" s="31">
        <v>2.9074499999999999</v>
      </c>
      <c r="N29" s="1"/>
      <c r="O29" s="1"/>
    </row>
    <row r="30" spans="1:15" ht="12.75" customHeight="1">
      <c r="A30" s="56">
        <v>21</v>
      </c>
      <c r="B30" s="31" t="s">
        <v>49</v>
      </c>
      <c r="C30" s="31">
        <v>3980.75</v>
      </c>
      <c r="D30" s="40">
        <v>3958.5666666666671</v>
      </c>
      <c r="E30" s="40">
        <v>3917.1333333333341</v>
      </c>
      <c r="F30" s="40">
        <v>3853.5166666666669</v>
      </c>
      <c r="G30" s="40">
        <v>3812.0833333333339</v>
      </c>
      <c r="H30" s="40">
        <v>4022.1833333333343</v>
      </c>
      <c r="I30" s="40">
        <v>4063.6166666666677</v>
      </c>
      <c r="J30" s="40">
        <v>4127.2333333333345</v>
      </c>
      <c r="K30" s="31">
        <v>4000</v>
      </c>
      <c r="L30" s="31">
        <v>3894.95</v>
      </c>
      <c r="M30" s="31">
        <v>1.1470199999999999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749.8</v>
      </c>
      <c r="D31" s="40">
        <v>752.76666666666677</v>
      </c>
      <c r="E31" s="40">
        <v>745.03333333333353</v>
      </c>
      <c r="F31" s="40">
        <v>740.26666666666677</v>
      </c>
      <c r="G31" s="40">
        <v>732.53333333333353</v>
      </c>
      <c r="H31" s="40">
        <v>757.53333333333353</v>
      </c>
      <c r="I31" s="40">
        <v>765.26666666666688</v>
      </c>
      <c r="J31" s="40">
        <v>770.03333333333353</v>
      </c>
      <c r="K31" s="31">
        <v>760.5</v>
      </c>
      <c r="L31" s="31">
        <v>748</v>
      </c>
      <c r="M31" s="31">
        <v>11.44824</v>
      </c>
      <c r="N31" s="1"/>
      <c r="O31" s="1"/>
    </row>
    <row r="32" spans="1:15" ht="12.75" customHeight="1">
      <c r="A32" s="56">
        <v>23</v>
      </c>
      <c r="B32" s="31" t="s">
        <v>52</v>
      </c>
      <c r="C32" s="31">
        <v>400.2</v>
      </c>
      <c r="D32" s="40">
        <v>402.31666666666661</v>
      </c>
      <c r="E32" s="40">
        <v>396.28333333333319</v>
      </c>
      <c r="F32" s="40">
        <v>392.36666666666656</v>
      </c>
      <c r="G32" s="40">
        <v>386.33333333333314</v>
      </c>
      <c r="H32" s="40">
        <v>406.23333333333323</v>
      </c>
      <c r="I32" s="40">
        <v>412.26666666666665</v>
      </c>
      <c r="J32" s="40">
        <v>416.18333333333328</v>
      </c>
      <c r="K32" s="31">
        <v>408.35</v>
      </c>
      <c r="L32" s="31">
        <v>398.4</v>
      </c>
      <c r="M32" s="31">
        <v>93.120050000000006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4481.6000000000004</v>
      </c>
      <c r="D33" s="40">
        <v>4455.3</v>
      </c>
      <c r="E33" s="40">
        <v>4409.9500000000007</v>
      </c>
      <c r="F33" s="40">
        <v>4338.3</v>
      </c>
      <c r="G33" s="40">
        <v>4292.9500000000007</v>
      </c>
      <c r="H33" s="40">
        <v>4526.9500000000007</v>
      </c>
      <c r="I33" s="40">
        <v>4572.3000000000011</v>
      </c>
      <c r="J33" s="40">
        <v>4643.9500000000007</v>
      </c>
      <c r="K33" s="31">
        <v>4500.6499999999996</v>
      </c>
      <c r="L33" s="31">
        <v>4383.6499999999996</v>
      </c>
      <c r="M33" s="31">
        <v>8.08446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225.7</v>
      </c>
      <c r="D34" s="40">
        <v>226.06666666666669</v>
      </c>
      <c r="E34" s="40">
        <v>223.68333333333339</v>
      </c>
      <c r="F34" s="40">
        <v>221.66666666666671</v>
      </c>
      <c r="G34" s="40">
        <v>219.28333333333342</v>
      </c>
      <c r="H34" s="40">
        <v>228.08333333333337</v>
      </c>
      <c r="I34" s="40">
        <v>230.46666666666664</v>
      </c>
      <c r="J34" s="40">
        <v>232.48333333333335</v>
      </c>
      <c r="K34" s="31">
        <v>228.45</v>
      </c>
      <c r="L34" s="31">
        <v>224.05</v>
      </c>
      <c r="M34" s="31">
        <v>31.982320000000001</v>
      </c>
      <c r="N34" s="1"/>
      <c r="O34" s="1"/>
    </row>
    <row r="35" spans="1:15" ht="12.75" customHeight="1">
      <c r="A35" s="56">
        <v>26</v>
      </c>
      <c r="B35" s="31" t="s">
        <v>56</v>
      </c>
      <c r="C35" s="31">
        <v>133.80000000000001</v>
      </c>
      <c r="D35" s="40">
        <v>132.26666666666668</v>
      </c>
      <c r="E35" s="40">
        <v>130.03333333333336</v>
      </c>
      <c r="F35" s="40">
        <v>126.26666666666668</v>
      </c>
      <c r="G35" s="40">
        <v>124.03333333333336</v>
      </c>
      <c r="H35" s="40">
        <v>136.03333333333336</v>
      </c>
      <c r="I35" s="40">
        <v>138.26666666666665</v>
      </c>
      <c r="J35" s="40">
        <v>142.03333333333336</v>
      </c>
      <c r="K35" s="31">
        <v>134.5</v>
      </c>
      <c r="L35" s="31">
        <v>128.5</v>
      </c>
      <c r="M35" s="31">
        <v>366.30466999999999</v>
      </c>
      <c r="N35" s="1"/>
      <c r="O35" s="1"/>
    </row>
    <row r="36" spans="1:15" ht="12.75" customHeight="1">
      <c r="A36" s="56">
        <v>27</v>
      </c>
      <c r="B36" s="31" t="s">
        <v>58</v>
      </c>
      <c r="C36" s="31">
        <v>3244.65</v>
      </c>
      <c r="D36" s="40">
        <v>3270.7833333333333</v>
      </c>
      <c r="E36" s="40">
        <v>3193.8666666666668</v>
      </c>
      <c r="F36" s="40">
        <v>3143.0833333333335</v>
      </c>
      <c r="G36" s="40">
        <v>3066.166666666667</v>
      </c>
      <c r="H36" s="40">
        <v>3321.5666666666666</v>
      </c>
      <c r="I36" s="40">
        <v>3398.4833333333336</v>
      </c>
      <c r="J36" s="40">
        <v>3449.2666666666664</v>
      </c>
      <c r="K36" s="31">
        <v>3347.7</v>
      </c>
      <c r="L36" s="31">
        <v>3220</v>
      </c>
      <c r="M36" s="31">
        <v>20.778960000000001</v>
      </c>
      <c r="N36" s="1"/>
      <c r="O36" s="1"/>
    </row>
    <row r="37" spans="1:15" ht="12.75" customHeight="1">
      <c r="A37" s="56">
        <v>28</v>
      </c>
      <c r="B37" s="31" t="s">
        <v>61</v>
      </c>
      <c r="C37" s="31">
        <v>724.8</v>
      </c>
      <c r="D37" s="40">
        <v>727</v>
      </c>
      <c r="E37" s="40">
        <v>718.15</v>
      </c>
      <c r="F37" s="40">
        <v>711.5</v>
      </c>
      <c r="G37" s="40">
        <v>702.65</v>
      </c>
      <c r="H37" s="40">
        <v>733.65</v>
      </c>
      <c r="I37" s="40">
        <v>742.49999999999989</v>
      </c>
      <c r="J37" s="40">
        <v>749.15</v>
      </c>
      <c r="K37" s="31">
        <v>735.85</v>
      </c>
      <c r="L37" s="31">
        <v>720.35</v>
      </c>
      <c r="M37" s="31">
        <v>19.9315</v>
      </c>
      <c r="N37" s="1"/>
      <c r="O37" s="1"/>
    </row>
    <row r="38" spans="1:15" ht="12.75" customHeight="1">
      <c r="A38" s="56">
        <v>29</v>
      </c>
      <c r="B38" s="31" t="s">
        <v>246</v>
      </c>
      <c r="C38" s="31">
        <v>4250.2</v>
      </c>
      <c r="D38" s="40">
        <v>4255.1500000000005</v>
      </c>
      <c r="E38" s="40">
        <v>4200.3000000000011</v>
      </c>
      <c r="F38" s="40">
        <v>4150.4000000000005</v>
      </c>
      <c r="G38" s="40">
        <v>4095.5500000000011</v>
      </c>
      <c r="H38" s="40">
        <v>4305.0500000000011</v>
      </c>
      <c r="I38" s="40">
        <v>4359.9000000000015</v>
      </c>
      <c r="J38" s="40">
        <v>4409.8000000000011</v>
      </c>
      <c r="K38" s="31">
        <v>4310</v>
      </c>
      <c r="L38" s="31">
        <v>4205.25</v>
      </c>
      <c r="M38" s="31">
        <v>3.3996</v>
      </c>
      <c r="N38" s="1"/>
      <c r="O38" s="1"/>
    </row>
    <row r="39" spans="1:15" ht="12.75" customHeight="1">
      <c r="A39" s="56">
        <v>30</v>
      </c>
      <c r="B39" s="31" t="s">
        <v>62</v>
      </c>
      <c r="C39" s="31">
        <v>766.55</v>
      </c>
      <c r="D39" s="40">
        <v>772.91666666666663</v>
      </c>
      <c r="E39" s="40">
        <v>758.48333333333323</v>
      </c>
      <c r="F39" s="40">
        <v>750.41666666666663</v>
      </c>
      <c r="G39" s="40">
        <v>735.98333333333323</v>
      </c>
      <c r="H39" s="40">
        <v>780.98333333333323</v>
      </c>
      <c r="I39" s="40">
        <v>795.41666666666663</v>
      </c>
      <c r="J39" s="40">
        <v>803.48333333333323</v>
      </c>
      <c r="K39" s="31">
        <v>787.35</v>
      </c>
      <c r="L39" s="31">
        <v>764.85</v>
      </c>
      <c r="M39" s="31">
        <v>91.781869999999998</v>
      </c>
      <c r="N39" s="1"/>
      <c r="O39" s="1"/>
    </row>
    <row r="40" spans="1:15" ht="12.75" customHeight="1">
      <c r="A40" s="56">
        <v>31</v>
      </c>
      <c r="B40" s="31" t="s">
        <v>63</v>
      </c>
      <c r="C40" s="31">
        <v>3832.65</v>
      </c>
      <c r="D40" s="40">
        <v>3847.0166666666664</v>
      </c>
      <c r="E40" s="40">
        <v>3797.6333333333328</v>
      </c>
      <c r="F40" s="40">
        <v>3762.6166666666663</v>
      </c>
      <c r="G40" s="40">
        <v>3713.2333333333327</v>
      </c>
      <c r="H40" s="40">
        <v>3882.0333333333328</v>
      </c>
      <c r="I40" s="40">
        <v>3931.4166666666661</v>
      </c>
      <c r="J40" s="40">
        <v>3966.4333333333329</v>
      </c>
      <c r="K40" s="31">
        <v>3896.4</v>
      </c>
      <c r="L40" s="31">
        <v>3812</v>
      </c>
      <c r="M40" s="31">
        <v>5.7671099999999997</v>
      </c>
      <c r="N40" s="1"/>
      <c r="O40" s="1"/>
    </row>
    <row r="41" spans="1:15" ht="12.75" customHeight="1">
      <c r="A41" s="56">
        <v>32</v>
      </c>
      <c r="B41" s="31" t="s">
        <v>66</v>
      </c>
      <c r="C41" s="31">
        <v>7668.1</v>
      </c>
      <c r="D41" s="40">
        <v>7619.666666666667</v>
      </c>
      <c r="E41" s="40">
        <v>7539.3333333333339</v>
      </c>
      <c r="F41" s="40">
        <v>7410.5666666666666</v>
      </c>
      <c r="G41" s="40">
        <v>7330.2333333333336</v>
      </c>
      <c r="H41" s="40">
        <v>7748.4333333333343</v>
      </c>
      <c r="I41" s="40">
        <v>7828.7666666666682</v>
      </c>
      <c r="J41" s="40">
        <v>7957.5333333333347</v>
      </c>
      <c r="K41" s="31">
        <v>7700</v>
      </c>
      <c r="L41" s="31">
        <v>7490.9</v>
      </c>
      <c r="M41" s="31">
        <v>14.907069999999999</v>
      </c>
      <c r="N41" s="1"/>
      <c r="O41" s="1"/>
    </row>
    <row r="42" spans="1:15" ht="12.75" customHeight="1">
      <c r="A42" s="56">
        <v>33</v>
      </c>
      <c r="B42" s="31" t="s">
        <v>65</v>
      </c>
      <c r="C42" s="31">
        <v>17786.75</v>
      </c>
      <c r="D42" s="40">
        <v>17686.3</v>
      </c>
      <c r="E42" s="40">
        <v>17512.649999999998</v>
      </c>
      <c r="F42" s="40">
        <v>17238.55</v>
      </c>
      <c r="G42" s="40">
        <v>17064.899999999998</v>
      </c>
      <c r="H42" s="40">
        <v>17960.399999999998</v>
      </c>
      <c r="I42" s="40">
        <v>18134.05</v>
      </c>
      <c r="J42" s="40">
        <v>18408.149999999998</v>
      </c>
      <c r="K42" s="31">
        <v>17859.95</v>
      </c>
      <c r="L42" s="31">
        <v>17412.2</v>
      </c>
      <c r="M42" s="31">
        <v>3.43</v>
      </c>
      <c r="N42" s="1"/>
      <c r="O42" s="1"/>
    </row>
    <row r="43" spans="1:15" ht="12.75" customHeight="1">
      <c r="A43" s="56">
        <v>34</v>
      </c>
      <c r="B43" s="31" t="s">
        <v>247</v>
      </c>
      <c r="C43" s="31">
        <v>4808.6000000000004</v>
      </c>
      <c r="D43" s="40">
        <v>4791.833333333333</v>
      </c>
      <c r="E43" s="40">
        <v>4741.7666666666664</v>
      </c>
      <c r="F43" s="40">
        <v>4674.9333333333334</v>
      </c>
      <c r="G43" s="40">
        <v>4624.8666666666668</v>
      </c>
      <c r="H43" s="40">
        <v>4858.6666666666661</v>
      </c>
      <c r="I43" s="40">
        <v>4908.7333333333336</v>
      </c>
      <c r="J43" s="40">
        <v>4975.5666666666657</v>
      </c>
      <c r="K43" s="31">
        <v>4841.8999999999996</v>
      </c>
      <c r="L43" s="31">
        <v>4725</v>
      </c>
      <c r="M43" s="31">
        <v>0.62195</v>
      </c>
      <c r="N43" s="1"/>
      <c r="O43" s="1"/>
    </row>
    <row r="44" spans="1:15" ht="12.75" customHeight="1">
      <c r="A44" s="56">
        <v>35</v>
      </c>
      <c r="B44" s="31" t="s">
        <v>67</v>
      </c>
      <c r="C44" s="31">
        <v>2533.65</v>
      </c>
      <c r="D44" s="40">
        <v>2523.7999999999997</v>
      </c>
      <c r="E44" s="40">
        <v>2501.4999999999995</v>
      </c>
      <c r="F44" s="40">
        <v>2469.35</v>
      </c>
      <c r="G44" s="40">
        <v>2447.0499999999997</v>
      </c>
      <c r="H44" s="40">
        <v>2555.9499999999994</v>
      </c>
      <c r="I44" s="40">
        <v>2578.2499999999995</v>
      </c>
      <c r="J44" s="40">
        <v>2610.3999999999992</v>
      </c>
      <c r="K44" s="31">
        <v>2546.1</v>
      </c>
      <c r="L44" s="31">
        <v>2491.65</v>
      </c>
      <c r="M44" s="31">
        <v>4.1387099999999997</v>
      </c>
      <c r="N44" s="1"/>
      <c r="O44" s="1"/>
    </row>
    <row r="45" spans="1:15" ht="12.75" customHeight="1">
      <c r="A45" s="56">
        <v>36</v>
      </c>
      <c r="B45" s="31" t="s">
        <v>68</v>
      </c>
      <c r="C45" s="31">
        <v>283</v>
      </c>
      <c r="D45" s="40">
        <v>285.3</v>
      </c>
      <c r="E45" s="40">
        <v>279.70000000000005</v>
      </c>
      <c r="F45" s="40">
        <v>276.40000000000003</v>
      </c>
      <c r="G45" s="40">
        <v>270.80000000000007</v>
      </c>
      <c r="H45" s="40">
        <v>288.60000000000002</v>
      </c>
      <c r="I45" s="40">
        <v>294.20000000000005</v>
      </c>
      <c r="J45" s="40">
        <v>297.5</v>
      </c>
      <c r="K45" s="31">
        <v>290.89999999999998</v>
      </c>
      <c r="L45" s="31">
        <v>282</v>
      </c>
      <c r="M45" s="31">
        <v>62.795839999999998</v>
      </c>
      <c r="N45" s="1"/>
      <c r="O45" s="1"/>
    </row>
    <row r="46" spans="1:15" ht="12.75" customHeight="1">
      <c r="A46" s="56">
        <v>37</v>
      </c>
      <c r="B46" s="31" t="s">
        <v>69</v>
      </c>
      <c r="C46" s="31">
        <v>81.75</v>
      </c>
      <c r="D46" s="40">
        <v>82.233333333333334</v>
      </c>
      <c r="E46" s="40">
        <v>80.766666666666666</v>
      </c>
      <c r="F46" s="40">
        <v>79.783333333333331</v>
      </c>
      <c r="G46" s="40">
        <v>78.316666666666663</v>
      </c>
      <c r="H46" s="40">
        <v>83.216666666666669</v>
      </c>
      <c r="I46" s="40">
        <v>84.683333333333337</v>
      </c>
      <c r="J46" s="40">
        <v>85.666666666666671</v>
      </c>
      <c r="K46" s="31">
        <v>83.7</v>
      </c>
      <c r="L46" s="31">
        <v>81.25</v>
      </c>
      <c r="M46" s="31">
        <v>371.28255999999999</v>
      </c>
      <c r="N46" s="1"/>
      <c r="O46" s="1"/>
    </row>
    <row r="47" spans="1:15" ht="12.75" customHeight="1">
      <c r="A47" s="56">
        <v>38</v>
      </c>
      <c r="B47" s="31" t="s">
        <v>248</v>
      </c>
      <c r="C47" s="31">
        <v>55.5</v>
      </c>
      <c r="D47" s="40">
        <v>56.216666666666669</v>
      </c>
      <c r="E47" s="40">
        <v>54.533333333333339</v>
      </c>
      <c r="F47" s="40">
        <v>53.56666666666667</v>
      </c>
      <c r="G47" s="40">
        <v>51.88333333333334</v>
      </c>
      <c r="H47" s="40">
        <v>57.183333333333337</v>
      </c>
      <c r="I47" s="40">
        <v>58.866666666666674</v>
      </c>
      <c r="J47" s="40">
        <v>59.833333333333336</v>
      </c>
      <c r="K47" s="31">
        <v>57.9</v>
      </c>
      <c r="L47" s="31">
        <v>55.25</v>
      </c>
      <c r="M47" s="31">
        <v>182.35785999999999</v>
      </c>
      <c r="N47" s="1"/>
      <c r="O47" s="1"/>
    </row>
    <row r="48" spans="1:15" ht="12.75" customHeight="1">
      <c r="A48" s="56">
        <v>39</v>
      </c>
      <c r="B48" s="31" t="s">
        <v>70</v>
      </c>
      <c r="C48" s="31">
        <v>1778.15</v>
      </c>
      <c r="D48" s="40">
        <v>1776.1166666666668</v>
      </c>
      <c r="E48" s="40">
        <v>1763.0833333333335</v>
      </c>
      <c r="F48" s="40">
        <v>1748.0166666666667</v>
      </c>
      <c r="G48" s="40">
        <v>1734.9833333333333</v>
      </c>
      <c r="H48" s="40">
        <v>1791.1833333333336</v>
      </c>
      <c r="I48" s="40">
        <v>1804.2166666666669</v>
      </c>
      <c r="J48" s="40">
        <v>1819.2833333333338</v>
      </c>
      <c r="K48" s="31">
        <v>1789.15</v>
      </c>
      <c r="L48" s="31">
        <v>1761.05</v>
      </c>
      <c r="M48" s="31">
        <v>2.95085</v>
      </c>
      <c r="N48" s="1"/>
      <c r="O48" s="1"/>
    </row>
    <row r="49" spans="1:15" ht="12.75" customHeight="1">
      <c r="A49" s="56">
        <v>40</v>
      </c>
      <c r="B49" s="31" t="s">
        <v>73</v>
      </c>
      <c r="C49" s="31">
        <v>809</v>
      </c>
      <c r="D49" s="40">
        <v>813.11666666666679</v>
      </c>
      <c r="E49" s="40">
        <v>803.0833333333336</v>
      </c>
      <c r="F49" s="40">
        <v>797.16666666666686</v>
      </c>
      <c r="G49" s="40">
        <v>787.13333333333367</v>
      </c>
      <c r="H49" s="40">
        <v>819.03333333333353</v>
      </c>
      <c r="I49" s="40">
        <v>829.06666666666683</v>
      </c>
      <c r="J49" s="40">
        <v>834.98333333333346</v>
      </c>
      <c r="K49" s="31">
        <v>823.15</v>
      </c>
      <c r="L49" s="31">
        <v>807.2</v>
      </c>
      <c r="M49" s="31">
        <v>6.1985400000000004</v>
      </c>
      <c r="N49" s="1"/>
      <c r="O49" s="1"/>
    </row>
    <row r="50" spans="1:15" ht="12.75" customHeight="1">
      <c r="A50" s="56">
        <v>41</v>
      </c>
      <c r="B50" s="31" t="s">
        <v>72</v>
      </c>
      <c r="C50" s="31">
        <v>202.95</v>
      </c>
      <c r="D50" s="40">
        <v>204.06666666666669</v>
      </c>
      <c r="E50" s="40">
        <v>200.58333333333337</v>
      </c>
      <c r="F50" s="40">
        <v>198.21666666666667</v>
      </c>
      <c r="G50" s="40">
        <v>194.73333333333335</v>
      </c>
      <c r="H50" s="40">
        <v>206.43333333333339</v>
      </c>
      <c r="I50" s="40">
        <v>209.91666666666669</v>
      </c>
      <c r="J50" s="40">
        <v>212.28333333333342</v>
      </c>
      <c r="K50" s="31">
        <v>207.55</v>
      </c>
      <c r="L50" s="31">
        <v>201.7</v>
      </c>
      <c r="M50" s="31">
        <v>114.12417000000001</v>
      </c>
      <c r="N50" s="1"/>
      <c r="O50" s="1"/>
    </row>
    <row r="51" spans="1:15" ht="12.75" customHeight="1">
      <c r="A51" s="56">
        <v>42</v>
      </c>
      <c r="B51" s="31" t="s">
        <v>74</v>
      </c>
      <c r="C51" s="31">
        <v>737.45</v>
      </c>
      <c r="D51" s="40">
        <v>741.4666666666667</v>
      </c>
      <c r="E51" s="40">
        <v>730.98333333333335</v>
      </c>
      <c r="F51" s="40">
        <v>724.51666666666665</v>
      </c>
      <c r="G51" s="40">
        <v>714.0333333333333</v>
      </c>
      <c r="H51" s="40">
        <v>747.93333333333339</v>
      </c>
      <c r="I51" s="40">
        <v>758.41666666666674</v>
      </c>
      <c r="J51" s="40">
        <v>764.88333333333344</v>
      </c>
      <c r="K51" s="31">
        <v>751.95</v>
      </c>
      <c r="L51" s="31">
        <v>735</v>
      </c>
      <c r="M51" s="31">
        <v>25.475249999999999</v>
      </c>
      <c r="N51" s="1"/>
      <c r="O51" s="1"/>
    </row>
    <row r="52" spans="1:15" ht="12.75" customHeight="1">
      <c r="A52" s="56">
        <v>43</v>
      </c>
      <c r="B52" s="31" t="s">
        <v>77</v>
      </c>
      <c r="C52" s="31">
        <v>64.650000000000006</v>
      </c>
      <c r="D52" s="40">
        <v>64.116666666666674</v>
      </c>
      <c r="E52" s="40">
        <v>62.983333333333348</v>
      </c>
      <c r="F52" s="40">
        <v>61.316666666666677</v>
      </c>
      <c r="G52" s="40">
        <v>60.183333333333351</v>
      </c>
      <c r="H52" s="40">
        <v>65.783333333333346</v>
      </c>
      <c r="I52" s="40">
        <v>66.916666666666671</v>
      </c>
      <c r="J52" s="40">
        <v>68.583333333333343</v>
      </c>
      <c r="K52" s="31">
        <v>65.25</v>
      </c>
      <c r="L52" s="31">
        <v>62.45</v>
      </c>
      <c r="M52" s="31">
        <v>849.62917000000004</v>
      </c>
      <c r="N52" s="1"/>
      <c r="O52" s="1"/>
    </row>
    <row r="53" spans="1:15" ht="12.75" customHeight="1">
      <c r="A53" s="56">
        <v>44</v>
      </c>
      <c r="B53" s="31" t="s">
        <v>81</v>
      </c>
      <c r="C53" s="31">
        <v>432.2</v>
      </c>
      <c r="D53" s="40">
        <v>434.5333333333333</v>
      </c>
      <c r="E53" s="40">
        <v>428.66666666666663</v>
      </c>
      <c r="F53" s="40">
        <v>425.13333333333333</v>
      </c>
      <c r="G53" s="40">
        <v>419.26666666666665</v>
      </c>
      <c r="H53" s="40">
        <v>438.06666666666661</v>
      </c>
      <c r="I53" s="40">
        <v>443.93333333333328</v>
      </c>
      <c r="J53" s="40">
        <v>447.46666666666658</v>
      </c>
      <c r="K53" s="31">
        <v>440.4</v>
      </c>
      <c r="L53" s="31">
        <v>431</v>
      </c>
      <c r="M53" s="31">
        <v>44.673659999999998</v>
      </c>
      <c r="N53" s="1"/>
      <c r="O53" s="1"/>
    </row>
    <row r="54" spans="1:15" ht="12.75" customHeight="1">
      <c r="A54" s="56">
        <v>45</v>
      </c>
      <c r="B54" s="31" t="s">
        <v>76</v>
      </c>
      <c r="C54" s="31">
        <v>688.3</v>
      </c>
      <c r="D54" s="40">
        <v>694.96666666666658</v>
      </c>
      <c r="E54" s="40">
        <v>680.13333333333321</v>
      </c>
      <c r="F54" s="40">
        <v>671.96666666666658</v>
      </c>
      <c r="G54" s="40">
        <v>657.13333333333321</v>
      </c>
      <c r="H54" s="40">
        <v>703.13333333333321</v>
      </c>
      <c r="I54" s="40">
        <v>717.96666666666647</v>
      </c>
      <c r="J54" s="40">
        <v>726.13333333333321</v>
      </c>
      <c r="K54" s="31">
        <v>709.8</v>
      </c>
      <c r="L54" s="31">
        <v>686.8</v>
      </c>
      <c r="M54" s="31">
        <v>139.11568</v>
      </c>
      <c r="N54" s="1"/>
      <c r="O54" s="1"/>
    </row>
    <row r="55" spans="1:15" ht="12.75" customHeight="1">
      <c r="A55" s="56">
        <v>46</v>
      </c>
      <c r="B55" s="31" t="s">
        <v>78</v>
      </c>
      <c r="C55" s="31">
        <v>362.7</v>
      </c>
      <c r="D55" s="40">
        <v>364.3</v>
      </c>
      <c r="E55" s="40">
        <v>359.55</v>
      </c>
      <c r="F55" s="40">
        <v>356.4</v>
      </c>
      <c r="G55" s="40">
        <v>351.65</v>
      </c>
      <c r="H55" s="40">
        <v>367.45000000000005</v>
      </c>
      <c r="I55" s="40">
        <v>372.20000000000005</v>
      </c>
      <c r="J55" s="40">
        <v>375.35000000000008</v>
      </c>
      <c r="K55" s="31">
        <v>369.05</v>
      </c>
      <c r="L55" s="31">
        <v>361.15</v>
      </c>
      <c r="M55" s="31">
        <v>21.477139999999999</v>
      </c>
      <c r="N55" s="1"/>
      <c r="O55" s="1"/>
    </row>
    <row r="56" spans="1:15" ht="12.75" customHeight="1">
      <c r="A56" s="56">
        <v>47</v>
      </c>
      <c r="B56" s="31" t="s">
        <v>249</v>
      </c>
      <c r="C56" s="31">
        <v>1147.75</v>
      </c>
      <c r="D56" s="40">
        <v>1148.5833333333333</v>
      </c>
      <c r="E56" s="40">
        <v>1139.1666666666665</v>
      </c>
      <c r="F56" s="40">
        <v>1130.5833333333333</v>
      </c>
      <c r="G56" s="40">
        <v>1121.1666666666665</v>
      </c>
      <c r="H56" s="40">
        <v>1157.1666666666665</v>
      </c>
      <c r="I56" s="40">
        <v>1166.583333333333</v>
      </c>
      <c r="J56" s="40">
        <v>1175.1666666666665</v>
      </c>
      <c r="K56" s="31">
        <v>1158</v>
      </c>
      <c r="L56" s="31">
        <v>1140</v>
      </c>
      <c r="M56" s="31">
        <v>0.38447999999999999</v>
      </c>
      <c r="N56" s="1"/>
      <c r="O56" s="1"/>
    </row>
    <row r="57" spans="1:15" ht="12.75" customHeight="1">
      <c r="A57" s="56">
        <v>48</v>
      </c>
      <c r="B57" s="31" t="s">
        <v>79</v>
      </c>
      <c r="C57" s="31">
        <v>15474.5</v>
      </c>
      <c r="D57" s="40">
        <v>15542.550000000001</v>
      </c>
      <c r="E57" s="40">
        <v>15331.950000000003</v>
      </c>
      <c r="F57" s="40">
        <v>15189.400000000001</v>
      </c>
      <c r="G57" s="40">
        <v>14978.800000000003</v>
      </c>
      <c r="H57" s="40">
        <v>15685.100000000002</v>
      </c>
      <c r="I57" s="40">
        <v>15895.7</v>
      </c>
      <c r="J57" s="40">
        <v>16038.250000000002</v>
      </c>
      <c r="K57" s="31">
        <v>15753.15</v>
      </c>
      <c r="L57" s="31">
        <v>15400</v>
      </c>
      <c r="M57" s="31">
        <v>0.26956999999999998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3948.95</v>
      </c>
      <c r="D58" s="40">
        <v>3960.75</v>
      </c>
      <c r="E58" s="40">
        <v>3928.5</v>
      </c>
      <c r="F58" s="40">
        <v>3908.05</v>
      </c>
      <c r="G58" s="40">
        <v>3875.8</v>
      </c>
      <c r="H58" s="40">
        <v>3981.2</v>
      </c>
      <c r="I58" s="40">
        <v>4013.45</v>
      </c>
      <c r="J58" s="40">
        <v>4033.8999999999996</v>
      </c>
      <c r="K58" s="31">
        <v>3993</v>
      </c>
      <c r="L58" s="31">
        <v>3940.3</v>
      </c>
      <c r="M58" s="31">
        <v>2.1750099999999999</v>
      </c>
      <c r="N58" s="1"/>
      <c r="O58" s="1"/>
    </row>
    <row r="59" spans="1:15" ht="12.75" customHeight="1">
      <c r="A59" s="56">
        <v>50</v>
      </c>
      <c r="B59" s="31" t="s">
        <v>250</v>
      </c>
      <c r="C59" s="31">
        <v>91.55</v>
      </c>
      <c r="D59" s="40">
        <v>90.15000000000002</v>
      </c>
      <c r="E59" s="40">
        <v>88.30000000000004</v>
      </c>
      <c r="F59" s="40">
        <v>85.050000000000026</v>
      </c>
      <c r="G59" s="40">
        <v>83.200000000000045</v>
      </c>
      <c r="H59" s="40">
        <v>93.400000000000034</v>
      </c>
      <c r="I59" s="40">
        <v>95.250000000000028</v>
      </c>
      <c r="J59" s="40">
        <v>98.500000000000028</v>
      </c>
      <c r="K59" s="31">
        <v>92</v>
      </c>
      <c r="L59" s="31">
        <v>86.9</v>
      </c>
      <c r="M59" s="31">
        <v>150.09512000000001</v>
      </c>
      <c r="N59" s="1"/>
      <c r="O59" s="1"/>
    </row>
    <row r="60" spans="1:15" ht="12.75" customHeight="1">
      <c r="A60" s="56">
        <v>51</v>
      </c>
      <c r="B60" s="31" t="s">
        <v>83</v>
      </c>
      <c r="C60" s="31">
        <v>551.85</v>
      </c>
      <c r="D60" s="40">
        <v>550.44999999999993</v>
      </c>
      <c r="E60" s="40">
        <v>545.39999999999986</v>
      </c>
      <c r="F60" s="40">
        <v>538.94999999999993</v>
      </c>
      <c r="G60" s="40">
        <v>533.89999999999986</v>
      </c>
      <c r="H60" s="40">
        <v>556.89999999999986</v>
      </c>
      <c r="I60" s="40">
        <v>561.94999999999982</v>
      </c>
      <c r="J60" s="40">
        <v>568.39999999999986</v>
      </c>
      <c r="K60" s="31">
        <v>555.5</v>
      </c>
      <c r="L60" s="31">
        <v>544</v>
      </c>
      <c r="M60" s="31">
        <v>22.558450000000001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173</v>
      </c>
      <c r="D61" s="40">
        <v>173.01666666666665</v>
      </c>
      <c r="E61" s="40">
        <v>168.5333333333333</v>
      </c>
      <c r="F61" s="40">
        <v>164.06666666666666</v>
      </c>
      <c r="G61" s="40">
        <v>159.58333333333331</v>
      </c>
      <c r="H61" s="40">
        <v>177.48333333333329</v>
      </c>
      <c r="I61" s="40">
        <v>181.96666666666664</v>
      </c>
      <c r="J61" s="40">
        <v>186.43333333333328</v>
      </c>
      <c r="K61" s="31">
        <v>177.5</v>
      </c>
      <c r="L61" s="31">
        <v>168.55</v>
      </c>
      <c r="M61" s="31">
        <v>441.91136</v>
      </c>
      <c r="N61" s="1"/>
      <c r="O61" s="1"/>
    </row>
    <row r="62" spans="1:15" ht="12.75" customHeight="1">
      <c r="A62" s="56">
        <v>53</v>
      </c>
      <c r="B62" s="31" t="s">
        <v>251</v>
      </c>
      <c r="C62" s="31">
        <v>140.19999999999999</v>
      </c>
      <c r="D62" s="40">
        <v>140.25</v>
      </c>
      <c r="E62" s="40">
        <v>139</v>
      </c>
      <c r="F62" s="40">
        <v>137.80000000000001</v>
      </c>
      <c r="G62" s="40">
        <v>136.55000000000001</v>
      </c>
      <c r="H62" s="40">
        <v>141.44999999999999</v>
      </c>
      <c r="I62" s="40">
        <v>142.69999999999999</v>
      </c>
      <c r="J62" s="40">
        <v>143.89999999999998</v>
      </c>
      <c r="K62" s="31">
        <v>141.5</v>
      </c>
      <c r="L62" s="31">
        <v>139.05000000000001</v>
      </c>
      <c r="M62" s="31">
        <v>5.65862</v>
      </c>
      <c r="N62" s="1"/>
      <c r="O62" s="1"/>
    </row>
    <row r="63" spans="1:15" ht="12.75" customHeight="1">
      <c r="A63" s="56">
        <v>54</v>
      </c>
      <c r="B63" s="31" t="s">
        <v>85</v>
      </c>
      <c r="C63" s="31">
        <v>564.25</v>
      </c>
      <c r="D63" s="40">
        <v>568.94999999999993</v>
      </c>
      <c r="E63" s="40">
        <v>557.29999999999984</v>
      </c>
      <c r="F63" s="40">
        <v>550.34999999999991</v>
      </c>
      <c r="G63" s="40">
        <v>538.69999999999982</v>
      </c>
      <c r="H63" s="40">
        <v>575.89999999999986</v>
      </c>
      <c r="I63" s="40">
        <v>587.54999999999995</v>
      </c>
      <c r="J63" s="40">
        <v>594.49999999999989</v>
      </c>
      <c r="K63" s="31">
        <v>580.6</v>
      </c>
      <c r="L63" s="31">
        <v>562</v>
      </c>
      <c r="M63" s="31">
        <v>17.275220000000001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983.55</v>
      </c>
      <c r="D64" s="40">
        <v>986.55000000000007</v>
      </c>
      <c r="E64" s="40">
        <v>973.35000000000014</v>
      </c>
      <c r="F64" s="40">
        <v>963.15000000000009</v>
      </c>
      <c r="G64" s="40">
        <v>949.95000000000016</v>
      </c>
      <c r="H64" s="40">
        <v>996.75000000000011</v>
      </c>
      <c r="I64" s="40">
        <v>1009.9500000000002</v>
      </c>
      <c r="J64" s="40">
        <v>1020.1500000000001</v>
      </c>
      <c r="K64" s="31">
        <v>999.75</v>
      </c>
      <c r="L64" s="31">
        <v>976.35</v>
      </c>
      <c r="M64" s="31">
        <v>23.129259999999999</v>
      </c>
      <c r="N64" s="1"/>
      <c r="O64" s="1"/>
    </row>
    <row r="65" spans="1:15" ht="12.75" customHeight="1">
      <c r="A65" s="56">
        <v>56</v>
      </c>
      <c r="B65" s="31" t="s">
        <v>93</v>
      </c>
      <c r="C65" s="31">
        <v>157.65</v>
      </c>
      <c r="D65" s="40">
        <v>159.53333333333333</v>
      </c>
      <c r="E65" s="40">
        <v>155.11666666666667</v>
      </c>
      <c r="F65" s="40">
        <v>152.58333333333334</v>
      </c>
      <c r="G65" s="40">
        <v>148.16666666666669</v>
      </c>
      <c r="H65" s="40">
        <v>162.06666666666666</v>
      </c>
      <c r="I65" s="40">
        <v>166.48333333333335</v>
      </c>
      <c r="J65" s="40">
        <v>169.01666666666665</v>
      </c>
      <c r="K65" s="31">
        <v>163.95</v>
      </c>
      <c r="L65" s="31">
        <v>157</v>
      </c>
      <c r="M65" s="31">
        <v>48.209780000000002</v>
      </c>
      <c r="N65" s="1"/>
      <c r="O65" s="1"/>
    </row>
    <row r="66" spans="1:15" ht="12.75" customHeight="1">
      <c r="A66" s="56">
        <v>57</v>
      </c>
      <c r="B66" s="31" t="s">
        <v>87</v>
      </c>
      <c r="C66" s="31">
        <v>185.1</v>
      </c>
      <c r="D66" s="40">
        <v>186.9</v>
      </c>
      <c r="E66" s="40">
        <v>182.3</v>
      </c>
      <c r="F66" s="40">
        <v>179.5</v>
      </c>
      <c r="G66" s="40">
        <v>174.9</v>
      </c>
      <c r="H66" s="40">
        <v>189.70000000000002</v>
      </c>
      <c r="I66" s="40">
        <v>194.29999999999998</v>
      </c>
      <c r="J66" s="40">
        <v>197.10000000000002</v>
      </c>
      <c r="K66" s="31">
        <v>191.5</v>
      </c>
      <c r="L66" s="31">
        <v>184.1</v>
      </c>
      <c r="M66" s="31">
        <v>489.57916</v>
      </c>
      <c r="N66" s="1"/>
      <c r="O66" s="1"/>
    </row>
    <row r="67" spans="1:15" ht="12.75" customHeight="1">
      <c r="A67" s="56">
        <v>58</v>
      </c>
      <c r="B67" s="31" t="s">
        <v>89</v>
      </c>
      <c r="C67" s="31">
        <v>5241.3</v>
      </c>
      <c r="D67" s="40">
        <v>5255.7166666666672</v>
      </c>
      <c r="E67" s="40">
        <v>5189.6333333333341</v>
      </c>
      <c r="F67" s="40">
        <v>5137.9666666666672</v>
      </c>
      <c r="G67" s="40">
        <v>5071.8833333333341</v>
      </c>
      <c r="H67" s="40">
        <v>5307.3833333333341</v>
      </c>
      <c r="I67" s="40">
        <v>5373.4666666666662</v>
      </c>
      <c r="J67" s="40">
        <v>5425.1333333333341</v>
      </c>
      <c r="K67" s="31">
        <v>5321.8</v>
      </c>
      <c r="L67" s="31">
        <v>5204.05</v>
      </c>
      <c r="M67" s="31">
        <v>3.5597599999999998</v>
      </c>
      <c r="N67" s="1"/>
      <c r="O67" s="1"/>
    </row>
    <row r="68" spans="1:15" ht="12.75" customHeight="1">
      <c r="A68" s="56">
        <v>59</v>
      </c>
      <c r="B68" s="31" t="s">
        <v>90</v>
      </c>
      <c r="C68" s="31">
        <v>1669.5</v>
      </c>
      <c r="D68" s="40">
        <v>1671.1333333333332</v>
      </c>
      <c r="E68" s="40">
        <v>1658.5166666666664</v>
      </c>
      <c r="F68" s="40">
        <v>1647.5333333333333</v>
      </c>
      <c r="G68" s="40">
        <v>1634.9166666666665</v>
      </c>
      <c r="H68" s="40">
        <v>1682.1166666666663</v>
      </c>
      <c r="I68" s="40">
        <v>1694.7333333333331</v>
      </c>
      <c r="J68" s="40">
        <v>1705.7166666666662</v>
      </c>
      <c r="K68" s="31">
        <v>1683.75</v>
      </c>
      <c r="L68" s="31">
        <v>1660.15</v>
      </c>
      <c r="M68" s="31">
        <v>3.3220200000000002</v>
      </c>
      <c r="N68" s="1"/>
      <c r="O68" s="1"/>
    </row>
    <row r="69" spans="1:15" ht="12.75" customHeight="1">
      <c r="A69" s="56">
        <v>60</v>
      </c>
      <c r="B69" s="31" t="s">
        <v>91</v>
      </c>
      <c r="C69" s="31">
        <v>704.3</v>
      </c>
      <c r="D69" s="40">
        <v>706.30000000000007</v>
      </c>
      <c r="E69" s="40">
        <v>698.75000000000011</v>
      </c>
      <c r="F69" s="40">
        <v>693.2</v>
      </c>
      <c r="G69" s="40">
        <v>685.65000000000009</v>
      </c>
      <c r="H69" s="40">
        <v>711.85000000000014</v>
      </c>
      <c r="I69" s="40">
        <v>719.40000000000009</v>
      </c>
      <c r="J69" s="40">
        <v>724.95000000000016</v>
      </c>
      <c r="K69" s="31">
        <v>713.85</v>
      </c>
      <c r="L69" s="31">
        <v>700.75</v>
      </c>
      <c r="M69" s="31">
        <v>20.885349999999999</v>
      </c>
      <c r="N69" s="1"/>
      <c r="O69" s="1"/>
    </row>
    <row r="70" spans="1:15" ht="12.75" customHeight="1">
      <c r="A70" s="56">
        <v>61</v>
      </c>
      <c r="B70" s="31" t="s">
        <v>92</v>
      </c>
      <c r="C70" s="31">
        <v>794.45</v>
      </c>
      <c r="D70" s="40">
        <v>797.98333333333323</v>
      </c>
      <c r="E70" s="40">
        <v>787.96666666666647</v>
      </c>
      <c r="F70" s="40">
        <v>781.48333333333323</v>
      </c>
      <c r="G70" s="40">
        <v>771.46666666666647</v>
      </c>
      <c r="H70" s="40">
        <v>804.46666666666647</v>
      </c>
      <c r="I70" s="40">
        <v>814.48333333333312</v>
      </c>
      <c r="J70" s="40">
        <v>820.96666666666647</v>
      </c>
      <c r="K70" s="31">
        <v>808</v>
      </c>
      <c r="L70" s="31">
        <v>791.5</v>
      </c>
      <c r="M70" s="31">
        <v>2.94773</v>
      </c>
      <c r="N70" s="1"/>
      <c r="O70" s="1"/>
    </row>
    <row r="71" spans="1:15" ht="12.75" customHeight="1">
      <c r="A71" s="56">
        <v>62</v>
      </c>
      <c r="B71" s="31" t="s">
        <v>252</v>
      </c>
      <c r="C71" s="31">
        <v>478.9</v>
      </c>
      <c r="D71" s="40">
        <v>477.51666666666671</v>
      </c>
      <c r="E71" s="40">
        <v>469.48333333333341</v>
      </c>
      <c r="F71" s="40">
        <v>460.06666666666672</v>
      </c>
      <c r="G71" s="40">
        <v>452.03333333333342</v>
      </c>
      <c r="H71" s="40">
        <v>486.93333333333339</v>
      </c>
      <c r="I71" s="40">
        <v>494.9666666666667</v>
      </c>
      <c r="J71" s="40">
        <v>504.38333333333338</v>
      </c>
      <c r="K71" s="31">
        <v>485.55</v>
      </c>
      <c r="L71" s="31">
        <v>468.1</v>
      </c>
      <c r="M71" s="31">
        <v>23.34376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991.95</v>
      </c>
      <c r="D72" s="40">
        <v>974.65</v>
      </c>
      <c r="E72" s="40">
        <v>949.3</v>
      </c>
      <c r="F72" s="40">
        <v>906.65</v>
      </c>
      <c r="G72" s="40">
        <v>881.3</v>
      </c>
      <c r="H72" s="40">
        <v>1017.3</v>
      </c>
      <c r="I72" s="40">
        <v>1042.6500000000001</v>
      </c>
      <c r="J72" s="40">
        <v>1085.3</v>
      </c>
      <c r="K72" s="31">
        <v>1000</v>
      </c>
      <c r="L72" s="31">
        <v>932</v>
      </c>
      <c r="M72" s="31">
        <v>7.44956</v>
      </c>
      <c r="N72" s="1"/>
      <c r="O72" s="1"/>
    </row>
    <row r="73" spans="1:15" ht="12.75" customHeight="1">
      <c r="A73" s="56">
        <v>64</v>
      </c>
      <c r="B73" s="31" t="s">
        <v>99</v>
      </c>
      <c r="C73" s="31">
        <v>417.2</v>
      </c>
      <c r="D73" s="40">
        <v>415.38333333333338</v>
      </c>
      <c r="E73" s="40">
        <v>409.96666666666675</v>
      </c>
      <c r="F73" s="40">
        <v>402.73333333333335</v>
      </c>
      <c r="G73" s="40">
        <v>397.31666666666672</v>
      </c>
      <c r="H73" s="40">
        <v>422.61666666666679</v>
      </c>
      <c r="I73" s="40">
        <v>428.03333333333342</v>
      </c>
      <c r="J73" s="40">
        <v>435.26666666666682</v>
      </c>
      <c r="K73" s="31">
        <v>420.8</v>
      </c>
      <c r="L73" s="31">
        <v>408.15</v>
      </c>
      <c r="M73" s="31">
        <v>122.48397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617.04999999999995</v>
      </c>
      <c r="D74" s="40">
        <v>619.98333333333323</v>
      </c>
      <c r="E74" s="40">
        <v>613.16666666666652</v>
      </c>
      <c r="F74" s="40">
        <v>609.2833333333333</v>
      </c>
      <c r="G74" s="40">
        <v>602.46666666666658</v>
      </c>
      <c r="H74" s="40">
        <v>623.86666666666645</v>
      </c>
      <c r="I74" s="40">
        <v>630.68333333333328</v>
      </c>
      <c r="J74" s="40">
        <v>634.56666666666638</v>
      </c>
      <c r="K74" s="31">
        <v>626.79999999999995</v>
      </c>
      <c r="L74" s="31">
        <v>616.1</v>
      </c>
      <c r="M74" s="31">
        <v>17.055009999999999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2105.75</v>
      </c>
      <c r="D75" s="40">
        <v>2091.25</v>
      </c>
      <c r="E75" s="40">
        <v>2062.5</v>
      </c>
      <c r="F75" s="40">
        <v>2019.25</v>
      </c>
      <c r="G75" s="40">
        <v>1990.5</v>
      </c>
      <c r="H75" s="40">
        <v>2134.5</v>
      </c>
      <c r="I75" s="40">
        <v>2163.25</v>
      </c>
      <c r="J75" s="40">
        <v>2206.5</v>
      </c>
      <c r="K75" s="31">
        <v>2120</v>
      </c>
      <c r="L75" s="31">
        <v>2048</v>
      </c>
      <c r="M75" s="31">
        <v>2.5212599999999998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2406.5500000000002</v>
      </c>
      <c r="D76" s="40">
        <v>2396</v>
      </c>
      <c r="E76" s="40">
        <v>2373.9</v>
      </c>
      <c r="F76" s="40">
        <v>2341.25</v>
      </c>
      <c r="G76" s="40">
        <v>2319.15</v>
      </c>
      <c r="H76" s="40">
        <v>2428.65</v>
      </c>
      <c r="I76" s="40">
        <v>2450.7500000000005</v>
      </c>
      <c r="J76" s="40">
        <v>2483.4</v>
      </c>
      <c r="K76" s="31">
        <v>2418.1</v>
      </c>
      <c r="L76" s="31">
        <v>2363.35</v>
      </c>
      <c r="M76" s="31">
        <v>5.7631399999999999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183.3</v>
      </c>
      <c r="D77" s="40">
        <v>183.23333333333335</v>
      </c>
      <c r="E77" s="40">
        <v>180.9666666666667</v>
      </c>
      <c r="F77" s="40">
        <v>178.63333333333335</v>
      </c>
      <c r="G77" s="40">
        <v>176.3666666666667</v>
      </c>
      <c r="H77" s="40">
        <v>185.56666666666669</v>
      </c>
      <c r="I77" s="40">
        <v>187.83333333333334</v>
      </c>
      <c r="J77" s="40">
        <v>190.16666666666669</v>
      </c>
      <c r="K77" s="31">
        <v>185.5</v>
      </c>
      <c r="L77" s="31">
        <v>180.9</v>
      </c>
      <c r="M77" s="31">
        <v>13.236219999999999</v>
      </c>
      <c r="N77" s="1"/>
      <c r="O77" s="1"/>
    </row>
    <row r="78" spans="1:15" ht="12.75" customHeight="1">
      <c r="A78" s="56">
        <v>69</v>
      </c>
      <c r="B78" s="31" t="s">
        <v>97</v>
      </c>
      <c r="C78" s="31">
        <v>4798.7</v>
      </c>
      <c r="D78" s="40">
        <v>4803.05</v>
      </c>
      <c r="E78" s="40">
        <v>4761.25</v>
      </c>
      <c r="F78" s="40">
        <v>4723.8</v>
      </c>
      <c r="G78" s="40">
        <v>4682</v>
      </c>
      <c r="H78" s="40">
        <v>4840.5</v>
      </c>
      <c r="I78" s="40">
        <v>4882.3000000000011</v>
      </c>
      <c r="J78" s="40">
        <v>4919.75</v>
      </c>
      <c r="K78" s="31">
        <v>4844.8500000000004</v>
      </c>
      <c r="L78" s="31">
        <v>4765.6000000000004</v>
      </c>
      <c r="M78" s="31">
        <v>5.4139600000000003</v>
      </c>
      <c r="N78" s="1"/>
      <c r="O78" s="1"/>
    </row>
    <row r="79" spans="1:15" ht="12.75" customHeight="1">
      <c r="A79" s="56">
        <v>70</v>
      </c>
      <c r="B79" s="31" t="s">
        <v>255</v>
      </c>
      <c r="C79" s="31">
        <v>4611.8999999999996</v>
      </c>
      <c r="D79" s="40">
        <v>4568.6333333333332</v>
      </c>
      <c r="E79" s="40">
        <v>4493.2666666666664</v>
      </c>
      <c r="F79" s="40">
        <v>4374.6333333333332</v>
      </c>
      <c r="G79" s="40">
        <v>4299.2666666666664</v>
      </c>
      <c r="H79" s="40">
        <v>4687.2666666666664</v>
      </c>
      <c r="I79" s="40">
        <v>4762.6333333333332</v>
      </c>
      <c r="J79" s="40">
        <v>4881.2666666666664</v>
      </c>
      <c r="K79" s="31">
        <v>4644</v>
      </c>
      <c r="L79" s="31">
        <v>4450</v>
      </c>
      <c r="M79" s="31">
        <v>5.25326</v>
      </c>
      <c r="N79" s="1"/>
      <c r="O79" s="1"/>
    </row>
    <row r="80" spans="1:15" ht="12.75" customHeight="1">
      <c r="A80" s="56">
        <v>71</v>
      </c>
      <c r="B80" s="31" t="s">
        <v>145</v>
      </c>
      <c r="C80" s="31">
        <v>3676.8</v>
      </c>
      <c r="D80" s="40">
        <v>3694.4333333333329</v>
      </c>
      <c r="E80" s="40">
        <v>3632.3666666666659</v>
      </c>
      <c r="F80" s="40">
        <v>3587.9333333333329</v>
      </c>
      <c r="G80" s="40">
        <v>3525.8666666666659</v>
      </c>
      <c r="H80" s="40">
        <v>3738.8666666666659</v>
      </c>
      <c r="I80" s="40">
        <v>3800.9333333333325</v>
      </c>
      <c r="J80" s="40">
        <v>3845.3666666666659</v>
      </c>
      <c r="K80" s="31">
        <v>3756.5</v>
      </c>
      <c r="L80" s="31">
        <v>3650</v>
      </c>
      <c r="M80" s="31">
        <v>2.1645699999999999</v>
      </c>
      <c r="N80" s="1"/>
      <c r="O80" s="1"/>
    </row>
    <row r="81" spans="1:15" ht="12.75" customHeight="1">
      <c r="A81" s="56">
        <v>72</v>
      </c>
      <c r="B81" s="31" t="s">
        <v>100</v>
      </c>
      <c r="C81" s="31">
        <v>4880.7</v>
      </c>
      <c r="D81" s="40">
        <v>4910.3833333333341</v>
      </c>
      <c r="E81" s="40">
        <v>4835.7666666666682</v>
      </c>
      <c r="F81" s="40">
        <v>4790.8333333333339</v>
      </c>
      <c r="G81" s="40">
        <v>4716.2166666666681</v>
      </c>
      <c r="H81" s="40">
        <v>4955.3166666666684</v>
      </c>
      <c r="I81" s="40">
        <v>5029.9333333333352</v>
      </c>
      <c r="J81" s="40">
        <v>5074.8666666666686</v>
      </c>
      <c r="K81" s="31">
        <v>4985</v>
      </c>
      <c r="L81" s="31">
        <v>4865.45</v>
      </c>
      <c r="M81" s="31">
        <v>7.7601500000000003</v>
      </c>
      <c r="N81" s="1"/>
      <c r="O81" s="1"/>
    </row>
    <row r="82" spans="1:15" ht="12.75" customHeight="1">
      <c r="A82" s="56">
        <v>73</v>
      </c>
      <c r="B82" s="31" t="s">
        <v>101</v>
      </c>
      <c r="C82" s="31">
        <v>2790.2</v>
      </c>
      <c r="D82" s="40">
        <v>2802.8666666666663</v>
      </c>
      <c r="E82" s="40">
        <v>2758.8833333333328</v>
      </c>
      <c r="F82" s="40">
        <v>2727.5666666666666</v>
      </c>
      <c r="G82" s="40">
        <v>2683.583333333333</v>
      </c>
      <c r="H82" s="40">
        <v>2834.1833333333325</v>
      </c>
      <c r="I82" s="40">
        <v>2878.1666666666661</v>
      </c>
      <c r="J82" s="40">
        <v>2909.4833333333322</v>
      </c>
      <c r="K82" s="31">
        <v>2846.85</v>
      </c>
      <c r="L82" s="31">
        <v>2771.55</v>
      </c>
      <c r="M82" s="31">
        <v>8.6134400000000007</v>
      </c>
      <c r="N82" s="1"/>
      <c r="O82" s="1"/>
    </row>
    <row r="83" spans="1:15" ht="12.75" customHeight="1">
      <c r="A83" s="56">
        <v>74</v>
      </c>
      <c r="B83" s="31" t="s">
        <v>256</v>
      </c>
      <c r="C83" s="31">
        <v>574</v>
      </c>
      <c r="D83" s="40">
        <v>577.91666666666663</v>
      </c>
      <c r="E83" s="40">
        <v>566.08333333333326</v>
      </c>
      <c r="F83" s="40">
        <v>558.16666666666663</v>
      </c>
      <c r="G83" s="40">
        <v>546.33333333333326</v>
      </c>
      <c r="H83" s="40">
        <v>585.83333333333326</v>
      </c>
      <c r="I83" s="40">
        <v>597.66666666666652</v>
      </c>
      <c r="J83" s="40">
        <v>605.58333333333326</v>
      </c>
      <c r="K83" s="31">
        <v>589.75</v>
      </c>
      <c r="L83" s="31">
        <v>570</v>
      </c>
      <c r="M83" s="31">
        <v>12.24714</v>
      </c>
      <c r="N83" s="1"/>
      <c r="O83" s="1"/>
    </row>
    <row r="84" spans="1:15" ht="12.75" customHeight="1">
      <c r="A84" s="56">
        <v>75</v>
      </c>
      <c r="B84" s="31" t="s">
        <v>257</v>
      </c>
      <c r="C84" s="31">
        <v>1584.45</v>
      </c>
      <c r="D84" s="40">
        <v>1592.5999999999997</v>
      </c>
      <c r="E84" s="40">
        <v>1570.4499999999994</v>
      </c>
      <c r="F84" s="40">
        <v>1556.4499999999996</v>
      </c>
      <c r="G84" s="40">
        <v>1534.2999999999993</v>
      </c>
      <c r="H84" s="40">
        <v>1606.5999999999995</v>
      </c>
      <c r="I84" s="40">
        <v>1628.7499999999995</v>
      </c>
      <c r="J84" s="40">
        <v>1642.7499999999995</v>
      </c>
      <c r="K84" s="31">
        <v>1614.75</v>
      </c>
      <c r="L84" s="31">
        <v>1578.6</v>
      </c>
      <c r="M84" s="31">
        <v>1.5160899999999999</v>
      </c>
      <c r="N84" s="1"/>
      <c r="O84" s="1"/>
    </row>
    <row r="85" spans="1:15" ht="12.75" customHeight="1">
      <c r="A85" s="56">
        <v>76</v>
      </c>
      <c r="B85" s="31" t="s">
        <v>102</v>
      </c>
      <c r="C85" s="31">
        <v>1480.1</v>
      </c>
      <c r="D85" s="40">
        <v>1491.8166666666668</v>
      </c>
      <c r="E85" s="40">
        <v>1463.9333333333336</v>
      </c>
      <c r="F85" s="40">
        <v>1447.7666666666669</v>
      </c>
      <c r="G85" s="40">
        <v>1419.8833333333337</v>
      </c>
      <c r="H85" s="40">
        <v>1507.9833333333336</v>
      </c>
      <c r="I85" s="40">
        <v>1535.8666666666668</v>
      </c>
      <c r="J85" s="40">
        <v>1552.0333333333335</v>
      </c>
      <c r="K85" s="31">
        <v>1519.7</v>
      </c>
      <c r="L85" s="31">
        <v>1475.65</v>
      </c>
      <c r="M85" s="31">
        <v>14.265499999999999</v>
      </c>
      <c r="N85" s="1"/>
      <c r="O85" s="1"/>
    </row>
    <row r="86" spans="1:15" ht="12.75" customHeight="1">
      <c r="A86" s="56">
        <v>77</v>
      </c>
      <c r="B86" s="31" t="s">
        <v>103</v>
      </c>
      <c r="C86" s="31">
        <v>178.25</v>
      </c>
      <c r="D86" s="40">
        <v>179.16666666666666</v>
      </c>
      <c r="E86" s="40">
        <v>177.08333333333331</v>
      </c>
      <c r="F86" s="40">
        <v>175.91666666666666</v>
      </c>
      <c r="G86" s="40">
        <v>173.83333333333331</v>
      </c>
      <c r="H86" s="40">
        <v>180.33333333333331</v>
      </c>
      <c r="I86" s="40">
        <v>182.41666666666663</v>
      </c>
      <c r="J86" s="40">
        <v>183.58333333333331</v>
      </c>
      <c r="K86" s="31">
        <v>181.25</v>
      </c>
      <c r="L86" s="31">
        <v>178</v>
      </c>
      <c r="M86" s="31">
        <v>41.303319999999999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84.3</v>
      </c>
      <c r="D87" s="40">
        <v>84.083333333333329</v>
      </c>
      <c r="E87" s="40">
        <v>81.916666666666657</v>
      </c>
      <c r="F87" s="40">
        <v>79.533333333333331</v>
      </c>
      <c r="G87" s="40">
        <v>77.36666666666666</v>
      </c>
      <c r="H87" s="40">
        <v>86.466666666666654</v>
      </c>
      <c r="I87" s="40">
        <v>88.633333333333312</v>
      </c>
      <c r="J87" s="40">
        <v>91.016666666666652</v>
      </c>
      <c r="K87" s="31">
        <v>86.25</v>
      </c>
      <c r="L87" s="31">
        <v>81.7</v>
      </c>
      <c r="M87" s="31">
        <v>334.72210999999999</v>
      </c>
      <c r="N87" s="1"/>
      <c r="O87" s="1"/>
    </row>
    <row r="88" spans="1:15" ht="12.75" customHeight="1">
      <c r="A88" s="56">
        <v>79</v>
      </c>
      <c r="B88" s="31" t="s">
        <v>258</v>
      </c>
      <c r="C88" s="31">
        <v>263.5</v>
      </c>
      <c r="D88" s="40">
        <v>265.03333333333336</v>
      </c>
      <c r="E88" s="40">
        <v>260.56666666666672</v>
      </c>
      <c r="F88" s="40">
        <v>257.63333333333338</v>
      </c>
      <c r="G88" s="40">
        <v>253.16666666666674</v>
      </c>
      <c r="H88" s="40">
        <v>267.9666666666667</v>
      </c>
      <c r="I88" s="40">
        <v>272.43333333333328</v>
      </c>
      <c r="J88" s="40">
        <v>275.36666666666667</v>
      </c>
      <c r="K88" s="31">
        <v>269.5</v>
      </c>
      <c r="L88" s="31">
        <v>262.10000000000002</v>
      </c>
      <c r="M88" s="31">
        <v>16.614239999999999</v>
      </c>
      <c r="N88" s="1"/>
      <c r="O88" s="1"/>
    </row>
    <row r="89" spans="1:15" ht="12.75" customHeight="1">
      <c r="A89" s="56">
        <v>80</v>
      </c>
      <c r="B89" s="31" t="s">
        <v>105</v>
      </c>
      <c r="C89" s="31">
        <v>158.85</v>
      </c>
      <c r="D89" s="40">
        <v>157.91666666666666</v>
      </c>
      <c r="E89" s="40">
        <v>156.0333333333333</v>
      </c>
      <c r="F89" s="40">
        <v>153.21666666666664</v>
      </c>
      <c r="G89" s="40">
        <v>151.33333333333329</v>
      </c>
      <c r="H89" s="40">
        <v>160.73333333333332</v>
      </c>
      <c r="I89" s="40">
        <v>162.6166666666667</v>
      </c>
      <c r="J89" s="40">
        <v>165.43333333333334</v>
      </c>
      <c r="K89" s="31">
        <v>159.80000000000001</v>
      </c>
      <c r="L89" s="31">
        <v>155.1</v>
      </c>
      <c r="M89" s="31">
        <v>208.12038000000001</v>
      </c>
      <c r="N89" s="1"/>
      <c r="O89" s="1"/>
    </row>
    <row r="90" spans="1:15" ht="12.75" customHeight="1">
      <c r="A90" s="56">
        <v>81</v>
      </c>
      <c r="B90" s="31" t="s">
        <v>108</v>
      </c>
      <c r="C90" s="31">
        <v>38.35</v>
      </c>
      <c r="D90" s="40">
        <v>38.633333333333333</v>
      </c>
      <c r="E90" s="40">
        <v>37.866666666666667</v>
      </c>
      <c r="F90" s="40">
        <v>37.383333333333333</v>
      </c>
      <c r="G90" s="40">
        <v>36.616666666666667</v>
      </c>
      <c r="H90" s="40">
        <v>39.116666666666667</v>
      </c>
      <c r="I90" s="40">
        <v>39.883333333333333</v>
      </c>
      <c r="J90" s="40">
        <v>40.366666666666667</v>
      </c>
      <c r="K90" s="31">
        <v>39.4</v>
      </c>
      <c r="L90" s="31">
        <v>38.15</v>
      </c>
      <c r="M90" s="31">
        <v>343.18099999999998</v>
      </c>
      <c r="N90" s="1"/>
      <c r="O90" s="1"/>
    </row>
    <row r="91" spans="1:15" ht="12.75" customHeight="1">
      <c r="A91" s="56">
        <v>82</v>
      </c>
      <c r="B91" s="31" t="s">
        <v>259</v>
      </c>
      <c r="C91" s="31">
        <v>3719.9</v>
      </c>
      <c r="D91" s="40">
        <v>3717.3166666666671</v>
      </c>
      <c r="E91" s="40">
        <v>3674.5833333333339</v>
      </c>
      <c r="F91" s="40">
        <v>3629.2666666666669</v>
      </c>
      <c r="G91" s="40">
        <v>3586.5333333333338</v>
      </c>
      <c r="H91" s="40">
        <v>3762.6333333333341</v>
      </c>
      <c r="I91" s="40">
        <v>3805.3666666666668</v>
      </c>
      <c r="J91" s="40">
        <v>3850.6833333333343</v>
      </c>
      <c r="K91" s="31">
        <v>3760.05</v>
      </c>
      <c r="L91" s="31">
        <v>3672</v>
      </c>
      <c r="M91" s="31">
        <v>1.68438</v>
      </c>
      <c r="N91" s="1"/>
      <c r="O91" s="1"/>
    </row>
    <row r="92" spans="1:15" ht="12.75" customHeight="1">
      <c r="A92" s="56">
        <v>83</v>
      </c>
      <c r="B92" s="31" t="s">
        <v>106</v>
      </c>
      <c r="C92" s="31">
        <v>510.45</v>
      </c>
      <c r="D92" s="40">
        <v>511.91666666666669</v>
      </c>
      <c r="E92" s="40">
        <v>505.18333333333339</v>
      </c>
      <c r="F92" s="40">
        <v>499.91666666666669</v>
      </c>
      <c r="G92" s="40">
        <v>493.18333333333339</v>
      </c>
      <c r="H92" s="40">
        <v>517.18333333333339</v>
      </c>
      <c r="I92" s="40">
        <v>523.91666666666663</v>
      </c>
      <c r="J92" s="40">
        <v>529.18333333333339</v>
      </c>
      <c r="K92" s="31">
        <v>518.65</v>
      </c>
      <c r="L92" s="31">
        <v>506.65</v>
      </c>
      <c r="M92" s="31">
        <v>23.137589999999999</v>
      </c>
      <c r="N92" s="1"/>
      <c r="O92" s="1"/>
    </row>
    <row r="93" spans="1:15" ht="12.75" customHeight="1">
      <c r="A93" s="56">
        <v>84</v>
      </c>
      <c r="B93" s="31" t="s">
        <v>260</v>
      </c>
      <c r="C93" s="31">
        <v>640</v>
      </c>
      <c r="D93" s="40">
        <v>638</v>
      </c>
      <c r="E93" s="40">
        <v>622</v>
      </c>
      <c r="F93" s="40">
        <v>604</v>
      </c>
      <c r="G93" s="40">
        <v>588</v>
      </c>
      <c r="H93" s="40">
        <v>656</v>
      </c>
      <c r="I93" s="40">
        <v>672</v>
      </c>
      <c r="J93" s="40">
        <v>690</v>
      </c>
      <c r="K93" s="31">
        <v>654</v>
      </c>
      <c r="L93" s="31">
        <v>620</v>
      </c>
      <c r="M93" s="31">
        <v>2.0171899999999998</v>
      </c>
      <c r="N93" s="1"/>
      <c r="O93" s="1"/>
    </row>
    <row r="94" spans="1:15" ht="12.75" customHeight="1">
      <c r="A94" s="56">
        <v>85</v>
      </c>
      <c r="B94" s="31" t="s">
        <v>109</v>
      </c>
      <c r="C94" s="31">
        <v>1029.9000000000001</v>
      </c>
      <c r="D94" s="40">
        <v>1025.8666666666668</v>
      </c>
      <c r="E94" s="40">
        <v>1014.9833333333336</v>
      </c>
      <c r="F94" s="40">
        <v>1000.0666666666668</v>
      </c>
      <c r="G94" s="40">
        <v>989.18333333333362</v>
      </c>
      <c r="H94" s="40">
        <v>1040.7833333333335</v>
      </c>
      <c r="I94" s="40">
        <v>1051.6666666666667</v>
      </c>
      <c r="J94" s="40">
        <v>1066.5833333333335</v>
      </c>
      <c r="K94" s="31">
        <v>1036.75</v>
      </c>
      <c r="L94" s="31">
        <v>1010.95</v>
      </c>
      <c r="M94" s="31">
        <v>13.84361</v>
      </c>
      <c r="N94" s="1"/>
      <c r="O94" s="1"/>
    </row>
    <row r="95" spans="1:15" ht="12.75" customHeight="1">
      <c r="A95" s="56">
        <v>86</v>
      </c>
      <c r="B95" s="31" t="s">
        <v>261</v>
      </c>
      <c r="C95" s="31">
        <v>579.15</v>
      </c>
      <c r="D95" s="40">
        <v>579.35</v>
      </c>
      <c r="E95" s="40">
        <v>574.30000000000007</v>
      </c>
      <c r="F95" s="40">
        <v>569.45000000000005</v>
      </c>
      <c r="G95" s="40">
        <v>564.40000000000009</v>
      </c>
      <c r="H95" s="40">
        <v>584.20000000000005</v>
      </c>
      <c r="I95" s="40">
        <v>589.25</v>
      </c>
      <c r="J95" s="40">
        <v>594.1</v>
      </c>
      <c r="K95" s="31">
        <v>584.4</v>
      </c>
      <c r="L95" s="31">
        <v>574.5</v>
      </c>
      <c r="M95" s="31">
        <v>1.8801600000000001</v>
      </c>
      <c r="N95" s="1"/>
      <c r="O95" s="1"/>
    </row>
    <row r="96" spans="1:15" ht="12.75" customHeight="1">
      <c r="A96" s="56">
        <v>87</v>
      </c>
      <c r="B96" s="31" t="s">
        <v>110</v>
      </c>
      <c r="C96" s="31">
        <v>2311.9</v>
      </c>
      <c r="D96" s="40">
        <v>2317.2333333333336</v>
      </c>
      <c r="E96" s="40">
        <v>2284.666666666667</v>
      </c>
      <c r="F96" s="40">
        <v>2257.4333333333334</v>
      </c>
      <c r="G96" s="40">
        <v>2224.8666666666668</v>
      </c>
      <c r="H96" s="40">
        <v>2344.4666666666672</v>
      </c>
      <c r="I96" s="40">
        <v>2377.0333333333338</v>
      </c>
      <c r="J96" s="40">
        <v>2404.2666666666673</v>
      </c>
      <c r="K96" s="31">
        <v>2349.8000000000002</v>
      </c>
      <c r="L96" s="31">
        <v>2290</v>
      </c>
      <c r="M96" s="31">
        <v>23.563510000000001</v>
      </c>
      <c r="N96" s="1"/>
      <c r="O96" s="1"/>
    </row>
    <row r="97" spans="1:15" ht="12.75" customHeight="1">
      <c r="A97" s="56">
        <v>88</v>
      </c>
      <c r="B97" s="31" t="s">
        <v>112</v>
      </c>
      <c r="C97" s="31">
        <v>1669.45</v>
      </c>
      <c r="D97" s="40">
        <v>1674.5833333333333</v>
      </c>
      <c r="E97" s="40">
        <v>1654.8666666666666</v>
      </c>
      <c r="F97" s="40">
        <v>1640.2833333333333</v>
      </c>
      <c r="G97" s="40">
        <v>1620.5666666666666</v>
      </c>
      <c r="H97" s="40">
        <v>1689.1666666666665</v>
      </c>
      <c r="I97" s="40">
        <v>1708.8833333333332</v>
      </c>
      <c r="J97" s="40">
        <v>1723.4666666666665</v>
      </c>
      <c r="K97" s="31">
        <v>1694.3</v>
      </c>
      <c r="L97" s="31">
        <v>1660</v>
      </c>
      <c r="M97" s="31">
        <v>10.775399999999999</v>
      </c>
      <c r="N97" s="1"/>
      <c r="O97" s="1"/>
    </row>
    <row r="98" spans="1:15" ht="12.75" customHeight="1">
      <c r="A98" s="56">
        <v>89</v>
      </c>
      <c r="B98" s="31" t="s">
        <v>113</v>
      </c>
      <c r="C98" s="31">
        <v>637.45000000000005</v>
      </c>
      <c r="D98" s="40">
        <v>633.16666666666663</v>
      </c>
      <c r="E98" s="40">
        <v>626.58333333333326</v>
      </c>
      <c r="F98" s="40">
        <v>615.71666666666658</v>
      </c>
      <c r="G98" s="40">
        <v>609.13333333333321</v>
      </c>
      <c r="H98" s="40">
        <v>644.0333333333333</v>
      </c>
      <c r="I98" s="40">
        <v>650.61666666666656</v>
      </c>
      <c r="J98" s="40">
        <v>661.48333333333335</v>
      </c>
      <c r="K98" s="31">
        <v>639.75</v>
      </c>
      <c r="L98" s="31">
        <v>622.29999999999995</v>
      </c>
      <c r="M98" s="31">
        <v>22.293849999999999</v>
      </c>
      <c r="N98" s="1"/>
      <c r="O98" s="1"/>
    </row>
    <row r="99" spans="1:15" ht="12.75" customHeight="1">
      <c r="A99" s="56">
        <v>90</v>
      </c>
      <c r="B99" s="31" t="s">
        <v>262</v>
      </c>
      <c r="C99" s="31">
        <v>316</v>
      </c>
      <c r="D99" s="40">
        <v>318.05</v>
      </c>
      <c r="E99" s="40">
        <v>310.45000000000005</v>
      </c>
      <c r="F99" s="40">
        <v>304.90000000000003</v>
      </c>
      <c r="G99" s="40">
        <v>297.30000000000007</v>
      </c>
      <c r="H99" s="40">
        <v>323.60000000000002</v>
      </c>
      <c r="I99" s="40">
        <v>331.20000000000005</v>
      </c>
      <c r="J99" s="40">
        <v>336.75</v>
      </c>
      <c r="K99" s="31">
        <v>325.64999999999998</v>
      </c>
      <c r="L99" s="31">
        <v>312.5</v>
      </c>
      <c r="M99" s="31">
        <v>13.92816</v>
      </c>
      <c r="N99" s="1"/>
      <c r="O99" s="1"/>
    </row>
    <row r="100" spans="1:15" ht="12.75" customHeight="1">
      <c r="A100" s="56">
        <v>91</v>
      </c>
      <c r="B100" s="31" t="s">
        <v>115</v>
      </c>
      <c r="C100" s="31">
        <v>1279.55</v>
      </c>
      <c r="D100" s="40">
        <v>1279.95</v>
      </c>
      <c r="E100" s="40">
        <v>1268.45</v>
      </c>
      <c r="F100" s="40">
        <v>1257.3499999999999</v>
      </c>
      <c r="G100" s="40">
        <v>1245.8499999999999</v>
      </c>
      <c r="H100" s="40">
        <v>1291.0500000000002</v>
      </c>
      <c r="I100" s="40">
        <v>1302.5500000000002</v>
      </c>
      <c r="J100" s="40">
        <v>1313.6500000000003</v>
      </c>
      <c r="K100" s="31">
        <v>1291.45</v>
      </c>
      <c r="L100" s="31">
        <v>1268.8499999999999</v>
      </c>
      <c r="M100" s="31">
        <v>35.897219999999997</v>
      </c>
      <c r="N100" s="1"/>
      <c r="O100" s="1"/>
    </row>
    <row r="101" spans="1:15" ht="12.75" customHeight="1">
      <c r="A101" s="56">
        <v>92</v>
      </c>
      <c r="B101" s="31" t="s">
        <v>117</v>
      </c>
      <c r="C101" s="31">
        <v>2908.6</v>
      </c>
      <c r="D101" s="40">
        <v>2915.9166666666665</v>
      </c>
      <c r="E101" s="40">
        <v>2897.833333333333</v>
      </c>
      <c r="F101" s="40">
        <v>2887.0666666666666</v>
      </c>
      <c r="G101" s="40">
        <v>2868.9833333333331</v>
      </c>
      <c r="H101" s="40">
        <v>2926.6833333333329</v>
      </c>
      <c r="I101" s="40">
        <v>2944.766666666666</v>
      </c>
      <c r="J101" s="40">
        <v>2955.5333333333328</v>
      </c>
      <c r="K101" s="31">
        <v>2934</v>
      </c>
      <c r="L101" s="31">
        <v>2905.15</v>
      </c>
      <c r="M101" s="31">
        <v>5.75176</v>
      </c>
      <c r="N101" s="1"/>
      <c r="O101" s="1"/>
    </row>
    <row r="102" spans="1:15" ht="12.75" customHeight="1">
      <c r="A102" s="56">
        <v>93</v>
      </c>
      <c r="B102" s="31" t="s">
        <v>118</v>
      </c>
      <c r="C102" s="31">
        <v>1594.95</v>
      </c>
      <c r="D102" s="40">
        <v>1594.8</v>
      </c>
      <c r="E102" s="40">
        <v>1583.25</v>
      </c>
      <c r="F102" s="40">
        <v>1571.55</v>
      </c>
      <c r="G102" s="40">
        <v>1560</v>
      </c>
      <c r="H102" s="40">
        <v>1606.5</v>
      </c>
      <c r="I102" s="40">
        <v>1618.0499999999997</v>
      </c>
      <c r="J102" s="40">
        <v>1629.75</v>
      </c>
      <c r="K102" s="31">
        <v>1606.35</v>
      </c>
      <c r="L102" s="31">
        <v>1583.1</v>
      </c>
      <c r="M102" s="31">
        <v>79.876739999999998</v>
      </c>
      <c r="N102" s="1"/>
      <c r="O102" s="1"/>
    </row>
    <row r="103" spans="1:15" ht="12.75" customHeight="1">
      <c r="A103" s="56">
        <v>94</v>
      </c>
      <c r="B103" s="31" t="s">
        <v>119</v>
      </c>
      <c r="C103" s="31">
        <v>722.4</v>
      </c>
      <c r="D103" s="40">
        <v>727.70000000000016</v>
      </c>
      <c r="E103" s="40">
        <v>715.40000000000032</v>
      </c>
      <c r="F103" s="40">
        <v>708.4000000000002</v>
      </c>
      <c r="G103" s="40">
        <v>696.10000000000036</v>
      </c>
      <c r="H103" s="40">
        <v>734.70000000000027</v>
      </c>
      <c r="I103" s="40">
        <v>747.00000000000023</v>
      </c>
      <c r="J103" s="40">
        <v>754.00000000000023</v>
      </c>
      <c r="K103" s="31">
        <v>740</v>
      </c>
      <c r="L103" s="31">
        <v>720.7</v>
      </c>
      <c r="M103" s="31">
        <v>32.356729999999999</v>
      </c>
      <c r="N103" s="1"/>
      <c r="O103" s="1"/>
    </row>
    <row r="104" spans="1:15" ht="12.75" customHeight="1">
      <c r="A104" s="56">
        <v>95</v>
      </c>
      <c r="B104" s="31" t="s">
        <v>114</v>
      </c>
      <c r="C104" s="31">
        <v>1373.1</v>
      </c>
      <c r="D104" s="40">
        <v>1372.3166666666666</v>
      </c>
      <c r="E104" s="40">
        <v>1362.0833333333333</v>
      </c>
      <c r="F104" s="40">
        <v>1351.0666666666666</v>
      </c>
      <c r="G104" s="40">
        <v>1340.8333333333333</v>
      </c>
      <c r="H104" s="40">
        <v>1383.3333333333333</v>
      </c>
      <c r="I104" s="40">
        <v>1393.5666666666668</v>
      </c>
      <c r="J104" s="40">
        <v>1404.5833333333333</v>
      </c>
      <c r="K104" s="31">
        <v>1382.55</v>
      </c>
      <c r="L104" s="31">
        <v>1361.3</v>
      </c>
      <c r="M104" s="31">
        <v>9.1097199999999994</v>
      </c>
      <c r="N104" s="1"/>
      <c r="O104" s="1"/>
    </row>
    <row r="105" spans="1:15" ht="12.75" customHeight="1">
      <c r="A105" s="56">
        <v>96</v>
      </c>
      <c r="B105" s="31" t="s">
        <v>120</v>
      </c>
      <c r="C105" s="31">
        <v>2832.5</v>
      </c>
      <c r="D105" s="40">
        <v>2846.1833333333329</v>
      </c>
      <c r="E105" s="40">
        <v>2813.516666666666</v>
      </c>
      <c r="F105" s="40">
        <v>2794.5333333333328</v>
      </c>
      <c r="G105" s="40">
        <v>2761.8666666666659</v>
      </c>
      <c r="H105" s="40">
        <v>2865.1666666666661</v>
      </c>
      <c r="I105" s="40">
        <v>2897.833333333333</v>
      </c>
      <c r="J105" s="40">
        <v>2916.8166666666662</v>
      </c>
      <c r="K105" s="31">
        <v>2878.85</v>
      </c>
      <c r="L105" s="31">
        <v>2827.2</v>
      </c>
      <c r="M105" s="31">
        <v>9.2051300000000005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487.95</v>
      </c>
      <c r="D106" s="40">
        <v>492.51666666666671</v>
      </c>
      <c r="E106" s="40">
        <v>481.03333333333342</v>
      </c>
      <c r="F106" s="40">
        <v>474.11666666666673</v>
      </c>
      <c r="G106" s="40">
        <v>462.63333333333344</v>
      </c>
      <c r="H106" s="40">
        <v>499.43333333333339</v>
      </c>
      <c r="I106" s="40">
        <v>510.91666666666663</v>
      </c>
      <c r="J106" s="40">
        <v>517.83333333333337</v>
      </c>
      <c r="K106" s="31">
        <v>504</v>
      </c>
      <c r="L106" s="31">
        <v>485.6</v>
      </c>
      <c r="M106" s="31">
        <v>143.33358000000001</v>
      </c>
      <c r="N106" s="1"/>
      <c r="O106" s="1"/>
    </row>
    <row r="107" spans="1:15" ht="12.75" customHeight="1">
      <c r="A107" s="56">
        <v>98</v>
      </c>
      <c r="B107" s="31" t="s">
        <v>263</v>
      </c>
      <c r="C107" s="31">
        <v>1354.45</v>
      </c>
      <c r="D107" s="40">
        <v>1358.4833333333333</v>
      </c>
      <c r="E107" s="40">
        <v>1338.0166666666667</v>
      </c>
      <c r="F107" s="40">
        <v>1321.5833333333333</v>
      </c>
      <c r="G107" s="40">
        <v>1301.1166666666666</v>
      </c>
      <c r="H107" s="40">
        <v>1374.9166666666667</v>
      </c>
      <c r="I107" s="40">
        <v>1395.3833333333334</v>
      </c>
      <c r="J107" s="40">
        <v>1411.8166666666668</v>
      </c>
      <c r="K107" s="31">
        <v>1378.95</v>
      </c>
      <c r="L107" s="31">
        <v>1342.05</v>
      </c>
      <c r="M107" s="31">
        <v>8.7544000000000004</v>
      </c>
      <c r="N107" s="1"/>
      <c r="O107" s="1"/>
    </row>
    <row r="108" spans="1:15" ht="12.75" customHeight="1">
      <c r="A108" s="56">
        <v>99</v>
      </c>
      <c r="B108" s="31" t="s">
        <v>123</v>
      </c>
      <c r="C108" s="31">
        <v>300</v>
      </c>
      <c r="D108" s="40">
        <v>299.26666666666665</v>
      </c>
      <c r="E108" s="40">
        <v>295.73333333333329</v>
      </c>
      <c r="F108" s="40">
        <v>291.46666666666664</v>
      </c>
      <c r="G108" s="40">
        <v>287.93333333333328</v>
      </c>
      <c r="H108" s="40">
        <v>303.5333333333333</v>
      </c>
      <c r="I108" s="40">
        <v>307.06666666666661</v>
      </c>
      <c r="J108" s="40">
        <v>311.33333333333331</v>
      </c>
      <c r="K108" s="31">
        <v>302.8</v>
      </c>
      <c r="L108" s="31">
        <v>295</v>
      </c>
      <c r="M108" s="31">
        <v>53.29092</v>
      </c>
      <c r="N108" s="1"/>
      <c r="O108" s="1"/>
    </row>
    <row r="109" spans="1:15" ht="12.75" customHeight="1">
      <c r="A109" s="56">
        <v>100</v>
      </c>
      <c r="B109" s="31" t="s">
        <v>124</v>
      </c>
      <c r="C109" s="31">
        <v>2701.8</v>
      </c>
      <c r="D109" s="40">
        <v>2696.35</v>
      </c>
      <c r="E109" s="40">
        <v>2687.3999999999996</v>
      </c>
      <c r="F109" s="40">
        <v>2672.9999999999995</v>
      </c>
      <c r="G109" s="40">
        <v>2664.0499999999993</v>
      </c>
      <c r="H109" s="40">
        <v>2710.75</v>
      </c>
      <c r="I109" s="40">
        <v>2719.7</v>
      </c>
      <c r="J109" s="40">
        <v>2734.1000000000004</v>
      </c>
      <c r="K109" s="31">
        <v>2705.3</v>
      </c>
      <c r="L109" s="31">
        <v>2681.95</v>
      </c>
      <c r="M109" s="31">
        <v>16.201989999999999</v>
      </c>
      <c r="N109" s="1"/>
      <c r="O109" s="1"/>
    </row>
    <row r="110" spans="1:15" ht="12.75" customHeight="1">
      <c r="A110" s="56">
        <v>101</v>
      </c>
      <c r="B110" s="31" t="s">
        <v>264</v>
      </c>
      <c r="C110" s="31">
        <v>311.60000000000002</v>
      </c>
      <c r="D110" s="40">
        <v>314.36666666666667</v>
      </c>
      <c r="E110" s="40">
        <v>307.33333333333337</v>
      </c>
      <c r="F110" s="40">
        <v>303.06666666666672</v>
      </c>
      <c r="G110" s="40">
        <v>296.03333333333342</v>
      </c>
      <c r="H110" s="40">
        <v>318.63333333333333</v>
      </c>
      <c r="I110" s="40">
        <v>325.66666666666663</v>
      </c>
      <c r="J110" s="40">
        <v>329.93333333333328</v>
      </c>
      <c r="K110" s="31">
        <v>321.39999999999998</v>
      </c>
      <c r="L110" s="31">
        <v>310.10000000000002</v>
      </c>
      <c r="M110" s="31">
        <v>19.15795</v>
      </c>
      <c r="N110" s="1"/>
      <c r="O110" s="1"/>
    </row>
    <row r="111" spans="1:15" ht="12.75" customHeight="1">
      <c r="A111" s="56">
        <v>102</v>
      </c>
      <c r="B111" s="31" t="s">
        <v>116</v>
      </c>
      <c r="C111" s="31">
        <v>2754.3</v>
      </c>
      <c r="D111" s="40">
        <v>2753.5</v>
      </c>
      <c r="E111" s="40">
        <v>2722</v>
      </c>
      <c r="F111" s="40">
        <v>2689.7</v>
      </c>
      <c r="G111" s="40">
        <v>2658.2</v>
      </c>
      <c r="H111" s="40">
        <v>2785.8</v>
      </c>
      <c r="I111" s="40">
        <v>2817.3</v>
      </c>
      <c r="J111" s="40">
        <v>2849.6000000000004</v>
      </c>
      <c r="K111" s="31">
        <v>2785</v>
      </c>
      <c r="L111" s="31">
        <v>2721.2</v>
      </c>
      <c r="M111" s="31">
        <v>41.868020000000001</v>
      </c>
      <c r="N111" s="1"/>
      <c r="O111" s="1"/>
    </row>
    <row r="112" spans="1:15" ht="12.75" customHeight="1">
      <c r="A112" s="56">
        <v>103</v>
      </c>
      <c r="B112" s="31" t="s">
        <v>126</v>
      </c>
      <c r="C112" s="31">
        <v>700.85</v>
      </c>
      <c r="D112" s="40">
        <v>704.51666666666677</v>
      </c>
      <c r="E112" s="40">
        <v>695.13333333333355</v>
      </c>
      <c r="F112" s="40">
        <v>689.41666666666674</v>
      </c>
      <c r="G112" s="40">
        <v>680.03333333333353</v>
      </c>
      <c r="H112" s="40">
        <v>710.23333333333358</v>
      </c>
      <c r="I112" s="40">
        <v>719.61666666666679</v>
      </c>
      <c r="J112" s="40">
        <v>725.3333333333336</v>
      </c>
      <c r="K112" s="31">
        <v>713.9</v>
      </c>
      <c r="L112" s="31">
        <v>698.8</v>
      </c>
      <c r="M112" s="31">
        <v>184.87517</v>
      </c>
      <c r="N112" s="1"/>
      <c r="O112" s="1"/>
    </row>
    <row r="113" spans="1:15" ht="12.75" customHeight="1">
      <c r="A113" s="56">
        <v>104</v>
      </c>
      <c r="B113" s="31" t="s">
        <v>127</v>
      </c>
      <c r="C113" s="31">
        <v>1589.5</v>
      </c>
      <c r="D113" s="40">
        <v>1598.6833333333334</v>
      </c>
      <c r="E113" s="40">
        <v>1573.8166666666668</v>
      </c>
      <c r="F113" s="40">
        <v>1558.1333333333334</v>
      </c>
      <c r="G113" s="40">
        <v>1533.2666666666669</v>
      </c>
      <c r="H113" s="40">
        <v>1614.3666666666668</v>
      </c>
      <c r="I113" s="40">
        <v>1639.2333333333336</v>
      </c>
      <c r="J113" s="40">
        <v>1654.9166666666667</v>
      </c>
      <c r="K113" s="31">
        <v>1623.55</v>
      </c>
      <c r="L113" s="31">
        <v>1583</v>
      </c>
      <c r="M113" s="31">
        <v>7.3325300000000002</v>
      </c>
      <c r="N113" s="1"/>
      <c r="O113" s="1"/>
    </row>
    <row r="114" spans="1:15" ht="12.75" customHeight="1">
      <c r="A114" s="56">
        <v>105</v>
      </c>
      <c r="B114" s="31" t="s">
        <v>128</v>
      </c>
      <c r="C114" s="31">
        <v>671.85</v>
      </c>
      <c r="D114" s="40">
        <v>673.11666666666667</v>
      </c>
      <c r="E114" s="40">
        <v>665.5333333333333</v>
      </c>
      <c r="F114" s="40">
        <v>659.21666666666658</v>
      </c>
      <c r="G114" s="40">
        <v>651.63333333333321</v>
      </c>
      <c r="H114" s="40">
        <v>679.43333333333339</v>
      </c>
      <c r="I114" s="40">
        <v>687.01666666666665</v>
      </c>
      <c r="J114" s="40">
        <v>693.33333333333348</v>
      </c>
      <c r="K114" s="31">
        <v>680.7</v>
      </c>
      <c r="L114" s="31">
        <v>666.8</v>
      </c>
      <c r="M114" s="31">
        <v>10.38409</v>
      </c>
      <c r="N114" s="1"/>
      <c r="O114" s="1"/>
    </row>
    <row r="115" spans="1:15" ht="12.75" customHeight="1">
      <c r="A115" s="56">
        <v>106</v>
      </c>
      <c r="B115" s="31" t="s">
        <v>265</v>
      </c>
      <c r="C115" s="31">
        <v>758.35</v>
      </c>
      <c r="D115" s="40">
        <v>760.01666666666677</v>
      </c>
      <c r="E115" s="40">
        <v>750.03333333333353</v>
      </c>
      <c r="F115" s="40">
        <v>741.71666666666681</v>
      </c>
      <c r="G115" s="40">
        <v>731.73333333333358</v>
      </c>
      <c r="H115" s="40">
        <v>768.33333333333348</v>
      </c>
      <c r="I115" s="40">
        <v>778.31666666666683</v>
      </c>
      <c r="J115" s="40">
        <v>786.63333333333344</v>
      </c>
      <c r="K115" s="31">
        <v>770</v>
      </c>
      <c r="L115" s="31">
        <v>751.7</v>
      </c>
      <c r="M115" s="31">
        <v>2.8069799999999998</v>
      </c>
      <c r="N115" s="1"/>
      <c r="O115" s="1"/>
    </row>
    <row r="116" spans="1:15" ht="12.75" customHeight="1">
      <c r="A116" s="56">
        <v>107</v>
      </c>
      <c r="B116" s="31" t="s">
        <v>130</v>
      </c>
      <c r="C116" s="31">
        <v>47.65</v>
      </c>
      <c r="D116" s="40">
        <v>48.04999999999999</v>
      </c>
      <c r="E116" s="40">
        <v>46.899999999999977</v>
      </c>
      <c r="F116" s="40">
        <v>46.149999999999984</v>
      </c>
      <c r="G116" s="40">
        <v>44.999999999999972</v>
      </c>
      <c r="H116" s="40">
        <v>48.799999999999983</v>
      </c>
      <c r="I116" s="40">
        <v>49.95</v>
      </c>
      <c r="J116" s="40">
        <v>50.699999999999989</v>
      </c>
      <c r="K116" s="31">
        <v>49.2</v>
      </c>
      <c r="L116" s="31">
        <v>47.3</v>
      </c>
      <c r="M116" s="31">
        <v>310.89569</v>
      </c>
      <c r="N116" s="1"/>
      <c r="O116" s="1"/>
    </row>
    <row r="117" spans="1:15" ht="12.75" customHeight="1">
      <c r="A117" s="56">
        <v>108</v>
      </c>
      <c r="B117" s="31" t="s">
        <v>139</v>
      </c>
      <c r="C117" s="31">
        <v>236.15</v>
      </c>
      <c r="D117" s="40">
        <v>237.26666666666665</v>
      </c>
      <c r="E117" s="40">
        <v>234.1333333333333</v>
      </c>
      <c r="F117" s="40">
        <v>232.11666666666665</v>
      </c>
      <c r="G117" s="40">
        <v>228.98333333333329</v>
      </c>
      <c r="H117" s="40">
        <v>239.2833333333333</v>
      </c>
      <c r="I117" s="40">
        <v>242.41666666666663</v>
      </c>
      <c r="J117" s="40">
        <v>244.43333333333331</v>
      </c>
      <c r="K117" s="31">
        <v>240.4</v>
      </c>
      <c r="L117" s="31">
        <v>235.25</v>
      </c>
      <c r="M117" s="31">
        <v>163.57902000000001</v>
      </c>
      <c r="N117" s="1"/>
      <c r="O117" s="1"/>
    </row>
    <row r="118" spans="1:15" ht="12.75" customHeight="1">
      <c r="A118" s="56">
        <v>109</v>
      </c>
      <c r="B118" s="31" t="s">
        <v>125</v>
      </c>
      <c r="C118" s="31">
        <v>231.65</v>
      </c>
      <c r="D118" s="40">
        <v>232.38333333333333</v>
      </c>
      <c r="E118" s="40">
        <v>228.26666666666665</v>
      </c>
      <c r="F118" s="40">
        <v>224.88333333333333</v>
      </c>
      <c r="G118" s="40">
        <v>220.76666666666665</v>
      </c>
      <c r="H118" s="40">
        <v>235.76666666666665</v>
      </c>
      <c r="I118" s="40">
        <v>239.88333333333333</v>
      </c>
      <c r="J118" s="40">
        <v>243.26666666666665</v>
      </c>
      <c r="K118" s="31">
        <v>236.5</v>
      </c>
      <c r="L118" s="31">
        <v>229</v>
      </c>
      <c r="M118" s="31">
        <v>130.06778</v>
      </c>
      <c r="N118" s="1"/>
      <c r="O118" s="1"/>
    </row>
    <row r="119" spans="1:15" ht="12.75" customHeight="1">
      <c r="A119" s="56">
        <v>110</v>
      </c>
      <c r="B119" s="31" t="s">
        <v>266</v>
      </c>
      <c r="C119" s="31">
        <v>8378.9</v>
      </c>
      <c r="D119" s="40">
        <v>8392.6999999999989</v>
      </c>
      <c r="E119" s="40">
        <v>8208.7499999999982</v>
      </c>
      <c r="F119" s="40">
        <v>8038.5999999999985</v>
      </c>
      <c r="G119" s="40">
        <v>7854.6499999999978</v>
      </c>
      <c r="H119" s="40">
        <v>8562.8499999999985</v>
      </c>
      <c r="I119" s="40">
        <v>8746.7999999999993</v>
      </c>
      <c r="J119" s="40">
        <v>8916.9499999999989</v>
      </c>
      <c r="K119" s="31">
        <v>8576.65</v>
      </c>
      <c r="L119" s="31">
        <v>8222.5499999999993</v>
      </c>
      <c r="M119" s="31">
        <v>1.6339300000000001</v>
      </c>
      <c r="N119" s="1"/>
      <c r="O119" s="1"/>
    </row>
    <row r="120" spans="1:15" ht="12.75" customHeight="1">
      <c r="A120" s="56">
        <v>111</v>
      </c>
      <c r="B120" s="31" t="s">
        <v>132</v>
      </c>
      <c r="C120" s="31">
        <v>181.4</v>
      </c>
      <c r="D120" s="40">
        <v>183.16666666666666</v>
      </c>
      <c r="E120" s="40">
        <v>177.5333333333333</v>
      </c>
      <c r="F120" s="40">
        <v>173.66666666666666</v>
      </c>
      <c r="G120" s="40">
        <v>168.0333333333333</v>
      </c>
      <c r="H120" s="40">
        <v>187.0333333333333</v>
      </c>
      <c r="I120" s="40">
        <v>192.66666666666669</v>
      </c>
      <c r="J120" s="40">
        <v>196.5333333333333</v>
      </c>
      <c r="K120" s="31">
        <v>188.8</v>
      </c>
      <c r="L120" s="31">
        <v>179.3</v>
      </c>
      <c r="M120" s="31">
        <v>91.549869999999999</v>
      </c>
      <c r="N120" s="1"/>
      <c r="O120" s="1"/>
    </row>
    <row r="121" spans="1:15" ht="12.75" customHeight="1">
      <c r="A121" s="56">
        <v>112</v>
      </c>
      <c r="B121" s="31" t="s">
        <v>137</v>
      </c>
      <c r="C121" s="31">
        <v>125.3</v>
      </c>
      <c r="D121" s="40">
        <v>126.05</v>
      </c>
      <c r="E121" s="40">
        <v>123.6</v>
      </c>
      <c r="F121" s="40">
        <v>121.89999999999999</v>
      </c>
      <c r="G121" s="40">
        <v>119.44999999999999</v>
      </c>
      <c r="H121" s="40">
        <v>127.75</v>
      </c>
      <c r="I121" s="40">
        <v>130.20000000000002</v>
      </c>
      <c r="J121" s="40">
        <v>131.9</v>
      </c>
      <c r="K121" s="31">
        <v>128.5</v>
      </c>
      <c r="L121" s="31">
        <v>124.35</v>
      </c>
      <c r="M121" s="31">
        <v>119.97042999999999</v>
      </c>
      <c r="N121" s="1"/>
      <c r="O121" s="1"/>
    </row>
    <row r="122" spans="1:15" ht="12.75" customHeight="1">
      <c r="A122" s="56">
        <v>113</v>
      </c>
      <c r="B122" s="31" t="s">
        <v>138</v>
      </c>
      <c r="C122" s="31">
        <v>3798.5</v>
      </c>
      <c r="D122" s="40">
        <v>3818.5666666666671</v>
      </c>
      <c r="E122" s="40">
        <v>3757.1333333333341</v>
      </c>
      <c r="F122" s="40">
        <v>3715.7666666666669</v>
      </c>
      <c r="G122" s="40">
        <v>3654.3333333333339</v>
      </c>
      <c r="H122" s="40">
        <v>3859.9333333333343</v>
      </c>
      <c r="I122" s="40">
        <v>3921.3666666666677</v>
      </c>
      <c r="J122" s="40">
        <v>3962.7333333333345</v>
      </c>
      <c r="K122" s="31">
        <v>3880</v>
      </c>
      <c r="L122" s="31">
        <v>3777.2</v>
      </c>
      <c r="M122" s="31">
        <v>29.248919999999998</v>
      </c>
      <c r="N122" s="1"/>
      <c r="O122" s="1"/>
    </row>
    <row r="123" spans="1:15" ht="12.75" customHeight="1">
      <c r="A123" s="56">
        <v>114</v>
      </c>
      <c r="B123" s="31" t="s">
        <v>131</v>
      </c>
      <c r="C123" s="31">
        <v>533.1</v>
      </c>
      <c r="D123" s="40">
        <v>529.2833333333333</v>
      </c>
      <c r="E123" s="40">
        <v>523.31666666666661</v>
      </c>
      <c r="F123" s="40">
        <v>513.5333333333333</v>
      </c>
      <c r="G123" s="40">
        <v>507.56666666666661</v>
      </c>
      <c r="H123" s="40">
        <v>539.06666666666661</v>
      </c>
      <c r="I123" s="40">
        <v>545.0333333333333</v>
      </c>
      <c r="J123" s="40">
        <v>554.81666666666661</v>
      </c>
      <c r="K123" s="31">
        <v>535.25</v>
      </c>
      <c r="L123" s="31">
        <v>519.5</v>
      </c>
      <c r="M123" s="31">
        <v>38.783200000000001</v>
      </c>
      <c r="N123" s="1"/>
      <c r="O123" s="1"/>
    </row>
    <row r="124" spans="1:15" ht="12.75" customHeight="1">
      <c r="A124" s="56">
        <v>115</v>
      </c>
      <c r="B124" s="31" t="s">
        <v>135</v>
      </c>
      <c r="C124" s="31">
        <v>308.7</v>
      </c>
      <c r="D124" s="40">
        <v>312.56666666666666</v>
      </c>
      <c r="E124" s="40">
        <v>300.58333333333331</v>
      </c>
      <c r="F124" s="40">
        <v>292.46666666666664</v>
      </c>
      <c r="G124" s="40">
        <v>280.48333333333329</v>
      </c>
      <c r="H124" s="40">
        <v>320.68333333333334</v>
      </c>
      <c r="I124" s="40">
        <v>332.66666666666669</v>
      </c>
      <c r="J124" s="40">
        <v>340.78333333333336</v>
      </c>
      <c r="K124" s="31">
        <v>324.55</v>
      </c>
      <c r="L124" s="31">
        <v>304.45</v>
      </c>
      <c r="M124" s="31">
        <v>147.94626</v>
      </c>
      <c r="N124" s="1"/>
      <c r="O124" s="1"/>
    </row>
    <row r="125" spans="1:15" ht="12.75" customHeight="1">
      <c r="A125" s="56">
        <v>116</v>
      </c>
      <c r="B125" s="31" t="s">
        <v>134</v>
      </c>
      <c r="C125" s="31">
        <v>1111.9000000000001</v>
      </c>
      <c r="D125" s="40">
        <v>1117.9333333333334</v>
      </c>
      <c r="E125" s="40">
        <v>1100.9666666666667</v>
      </c>
      <c r="F125" s="40">
        <v>1090.0333333333333</v>
      </c>
      <c r="G125" s="40">
        <v>1073.0666666666666</v>
      </c>
      <c r="H125" s="40">
        <v>1128.8666666666668</v>
      </c>
      <c r="I125" s="40">
        <v>1145.8333333333335</v>
      </c>
      <c r="J125" s="40">
        <v>1156.7666666666669</v>
      </c>
      <c r="K125" s="31">
        <v>1134.9000000000001</v>
      </c>
      <c r="L125" s="31">
        <v>1107</v>
      </c>
      <c r="M125" s="31">
        <v>31.802669999999999</v>
      </c>
      <c r="N125" s="1"/>
      <c r="O125" s="1"/>
    </row>
    <row r="126" spans="1:15" ht="12.75" customHeight="1">
      <c r="A126" s="56">
        <v>117</v>
      </c>
      <c r="B126" s="31" t="s">
        <v>167</v>
      </c>
      <c r="C126" s="31">
        <v>6431.4</v>
      </c>
      <c r="D126" s="40">
        <v>6438.1333333333323</v>
      </c>
      <c r="E126" s="40">
        <v>6373.3166666666648</v>
      </c>
      <c r="F126" s="40">
        <v>6315.2333333333327</v>
      </c>
      <c r="G126" s="40">
        <v>6250.4166666666652</v>
      </c>
      <c r="H126" s="40">
        <v>6496.2166666666644</v>
      </c>
      <c r="I126" s="40">
        <v>6561.0333333333319</v>
      </c>
      <c r="J126" s="40">
        <v>6619.1166666666641</v>
      </c>
      <c r="K126" s="31">
        <v>6502.95</v>
      </c>
      <c r="L126" s="31">
        <v>6380.05</v>
      </c>
      <c r="M126" s="31">
        <v>3.3635000000000002</v>
      </c>
      <c r="N126" s="1"/>
      <c r="O126" s="1"/>
    </row>
    <row r="127" spans="1:15" ht="12.75" customHeight="1">
      <c r="A127" s="56">
        <v>118</v>
      </c>
      <c r="B127" s="31" t="s">
        <v>136</v>
      </c>
      <c r="C127" s="31">
        <v>1675.2</v>
      </c>
      <c r="D127" s="40">
        <v>1682.7666666666664</v>
      </c>
      <c r="E127" s="40">
        <v>1662.5333333333328</v>
      </c>
      <c r="F127" s="40">
        <v>1649.8666666666663</v>
      </c>
      <c r="G127" s="40">
        <v>1629.6333333333328</v>
      </c>
      <c r="H127" s="40">
        <v>1695.4333333333329</v>
      </c>
      <c r="I127" s="40">
        <v>1715.6666666666665</v>
      </c>
      <c r="J127" s="40">
        <v>1728.333333333333</v>
      </c>
      <c r="K127" s="31">
        <v>1703</v>
      </c>
      <c r="L127" s="31">
        <v>1670.1</v>
      </c>
      <c r="M127" s="31">
        <v>69.140309999999999</v>
      </c>
      <c r="N127" s="1"/>
      <c r="O127" s="1"/>
    </row>
    <row r="128" spans="1:15" ht="12.75" customHeight="1">
      <c r="A128" s="56">
        <v>119</v>
      </c>
      <c r="B128" s="31" t="s">
        <v>133</v>
      </c>
      <c r="C128" s="31">
        <v>2021.7</v>
      </c>
      <c r="D128" s="40">
        <v>2015.3333333333333</v>
      </c>
      <c r="E128" s="40">
        <v>1990.2166666666665</v>
      </c>
      <c r="F128" s="40">
        <v>1958.7333333333331</v>
      </c>
      <c r="G128" s="40">
        <v>1933.6166666666663</v>
      </c>
      <c r="H128" s="40">
        <v>2046.8166666666666</v>
      </c>
      <c r="I128" s="40">
        <v>2071.9333333333334</v>
      </c>
      <c r="J128" s="40">
        <v>2103.416666666667</v>
      </c>
      <c r="K128" s="31">
        <v>2040.45</v>
      </c>
      <c r="L128" s="31">
        <v>1983.85</v>
      </c>
      <c r="M128" s="31">
        <v>6.83725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2411.35</v>
      </c>
      <c r="D129" s="40">
        <v>2400.583333333333</v>
      </c>
      <c r="E129" s="40">
        <v>2364.2166666666662</v>
      </c>
      <c r="F129" s="40">
        <v>2317.083333333333</v>
      </c>
      <c r="G129" s="40">
        <v>2280.7166666666662</v>
      </c>
      <c r="H129" s="40">
        <v>2447.7166666666662</v>
      </c>
      <c r="I129" s="40">
        <v>2484.083333333333</v>
      </c>
      <c r="J129" s="40">
        <v>2531.2166666666662</v>
      </c>
      <c r="K129" s="31">
        <v>2436.9499999999998</v>
      </c>
      <c r="L129" s="31">
        <v>2353.4499999999998</v>
      </c>
      <c r="M129" s="31">
        <v>1.9035599999999999</v>
      </c>
      <c r="N129" s="1"/>
      <c r="O129" s="1"/>
    </row>
    <row r="130" spans="1:15" ht="12.75" customHeight="1">
      <c r="A130" s="56">
        <v>121</v>
      </c>
      <c r="B130" s="31" t="s">
        <v>268</v>
      </c>
      <c r="C130" s="31">
        <v>389.9</v>
      </c>
      <c r="D130" s="40">
        <v>390.13333333333338</v>
      </c>
      <c r="E130" s="40">
        <v>384.76666666666677</v>
      </c>
      <c r="F130" s="40">
        <v>379.63333333333338</v>
      </c>
      <c r="G130" s="40">
        <v>374.26666666666677</v>
      </c>
      <c r="H130" s="40">
        <v>395.26666666666677</v>
      </c>
      <c r="I130" s="40">
        <v>400.63333333333344</v>
      </c>
      <c r="J130" s="40">
        <v>405.76666666666677</v>
      </c>
      <c r="K130" s="31">
        <v>395.5</v>
      </c>
      <c r="L130" s="31">
        <v>385</v>
      </c>
      <c r="M130" s="31">
        <v>12.97879</v>
      </c>
      <c r="N130" s="1"/>
      <c r="O130" s="1"/>
    </row>
    <row r="131" spans="1:15" ht="12.75" customHeight="1">
      <c r="A131" s="56">
        <v>122</v>
      </c>
      <c r="B131" s="31" t="s">
        <v>141</v>
      </c>
      <c r="C131" s="31">
        <v>668.3</v>
      </c>
      <c r="D131" s="40">
        <v>672.61666666666667</v>
      </c>
      <c r="E131" s="40">
        <v>662.0333333333333</v>
      </c>
      <c r="F131" s="40">
        <v>655.76666666666665</v>
      </c>
      <c r="G131" s="40">
        <v>645.18333333333328</v>
      </c>
      <c r="H131" s="40">
        <v>678.88333333333333</v>
      </c>
      <c r="I131" s="40">
        <v>689.46666666666658</v>
      </c>
      <c r="J131" s="40">
        <v>695.73333333333335</v>
      </c>
      <c r="K131" s="31">
        <v>683.2</v>
      </c>
      <c r="L131" s="31">
        <v>666.35</v>
      </c>
      <c r="M131" s="31">
        <v>49.344990000000003</v>
      </c>
      <c r="N131" s="1"/>
      <c r="O131" s="1"/>
    </row>
    <row r="132" spans="1:15" ht="12.75" customHeight="1">
      <c r="A132" s="56">
        <v>123</v>
      </c>
      <c r="B132" s="31" t="s">
        <v>140</v>
      </c>
      <c r="C132" s="31">
        <v>389.25</v>
      </c>
      <c r="D132" s="40">
        <v>388.75</v>
      </c>
      <c r="E132" s="40">
        <v>382.7</v>
      </c>
      <c r="F132" s="40">
        <v>376.15</v>
      </c>
      <c r="G132" s="40">
        <v>370.09999999999997</v>
      </c>
      <c r="H132" s="40">
        <v>395.3</v>
      </c>
      <c r="I132" s="40">
        <v>401.34999999999997</v>
      </c>
      <c r="J132" s="40">
        <v>407.90000000000003</v>
      </c>
      <c r="K132" s="31">
        <v>394.8</v>
      </c>
      <c r="L132" s="31">
        <v>382.2</v>
      </c>
      <c r="M132" s="31">
        <v>114.25042000000001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4040.9</v>
      </c>
      <c r="D133" s="40">
        <v>4066.6</v>
      </c>
      <c r="E133" s="40">
        <v>3999.8499999999995</v>
      </c>
      <c r="F133" s="40">
        <v>3958.7999999999997</v>
      </c>
      <c r="G133" s="40">
        <v>3892.0499999999993</v>
      </c>
      <c r="H133" s="40">
        <v>4107.6499999999996</v>
      </c>
      <c r="I133" s="40">
        <v>4174.4000000000005</v>
      </c>
      <c r="J133" s="40">
        <v>4215.45</v>
      </c>
      <c r="K133" s="31">
        <v>4133.3500000000004</v>
      </c>
      <c r="L133" s="31">
        <v>4025.55</v>
      </c>
      <c r="M133" s="31">
        <v>4.6444400000000003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2005.5</v>
      </c>
      <c r="D134" s="40">
        <v>2012.4333333333334</v>
      </c>
      <c r="E134" s="40">
        <v>1989.8666666666668</v>
      </c>
      <c r="F134" s="40">
        <v>1974.2333333333333</v>
      </c>
      <c r="G134" s="40">
        <v>1951.6666666666667</v>
      </c>
      <c r="H134" s="40">
        <v>2028.0666666666668</v>
      </c>
      <c r="I134" s="40">
        <v>2050.6333333333332</v>
      </c>
      <c r="J134" s="40">
        <v>2066.2666666666669</v>
      </c>
      <c r="K134" s="31">
        <v>2035</v>
      </c>
      <c r="L134" s="31">
        <v>1996.8</v>
      </c>
      <c r="M134" s="31">
        <v>45.72748</v>
      </c>
      <c r="N134" s="1"/>
      <c r="O134" s="1"/>
    </row>
    <row r="135" spans="1:15" ht="12.75" customHeight="1">
      <c r="A135" s="56">
        <v>126</v>
      </c>
      <c r="B135" s="31" t="s">
        <v>144</v>
      </c>
      <c r="C135" s="31">
        <v>90.95</v>
      </c>
      <c r="D135" s="40">
        <v>91.083333333333329</v>
      </c>
      <c r="E135" s="40">
        <v>89.86666666666666</v>
      </c>
      <c r="F135" s="40">
        <v>88.783333333333331</v>
      </c>
      <c r="G135" s="40">
        <v>87.566666666666663</v>
      </c>
      <c r="H135" s="40">
        <v>92.166666666666657</v>
      </c>
      <c r="I135" s="40">
        <v>93.383333333333326</v>
      </c>
      <c r="J135" s="40">
        <v>94.466666666666654</v>
      </c>
      <c r="K135" s="31">
        <v>92.3</v>
      </c>
      <c r="L135" s="31">
        <v>90</v>
      </c>
      <c r="M135" s="31">
        <v>174.88011</v>
      </c>
      <c r="N135" s="1"/>
      <c r="O135" s="1"/>
    </row>
    <row r="136" spans="1:15" ht="12.75" customHeight="1">
      <c r="A136" s="56">
        <v>127</v>
      </c>
      <c r="B136" s="31" t="s">
        <v>149</v>
      </c>
      <c r="C136" s="31">
        <v>4697.55</v>
      </c>
      <c r="D136" s="40">
        <v>4700.2</v>
      </c>
      <c r="E136" s="40">
        <v>4617.3499999999995</v>
      </c>
      <c r="F136" s="40">
        <v>4537.1499999999996</v>
      </c>
      <c r="G136" s="40">
        <v>4454.2999999999993</v>
      </c>
      <c r="H136" s="40">
        <v>4780.3999999999996</v>
      </c>
      <c r="I136" s="40">
        <v>4863.25</v>
      </c>
      <c r="J136" s="40">
        <v>4943.45</v>
      </c>
      <c r="K136" s="31">
        <v>4783.05</v>
      </c>
      <c r="L136" s="31">
        <v>4620</v>
      </c>
      <c r="M136" s="31">
        <v>3.3084199999999999</v>
      </c>
      <c r="N136" s="1"/>
      <c r="O136" s="1"/>
    </row>
    <row r="137" spans="1:15" ht="12.75" customHeight="1">
      <c r="A137" s="56">
        <v>128</v>
      </c>
      <c r="B137" s="31" t="s">
        <v>146</v>
      </c>
      <c r="C137" s="31">
        <v>427.05</v>
      </c>
      <c r="D137" s="40">
        <v>429.41666666666669</v>
      </c>
      <c r="E137" s="40">
        <v>423.33333333333337</v>
      </c>
      <c r="F137" s="40">
        <v>419.61666666666667</v>
      </c>
      <c r="G137" s="40">
        <v>413.53333333333336</v>
      </c>
      <c r="H137" s="40">
        <v>433.13333333333338</v>
      </c>
      <c r="I137" s="40">
        <v>439.21666666666675</v>
      </c>
      <c r="J137" s="40">
        <v>442.93333333333339</v>
      </c>
      <c r="K137" s="31">
        <v>435.5</v>
      </c>
      <c r="L137" s="31">
        <v>425.7</v>
      </c>
      <c r="M137" s="31">
        <v>52.305750000000003</v>
      </c>
      <c r="N137" s="1"/>
      <c r="O137" s="1"/>
    </row>
    <row r="138" spans="1:15" ht="12.75" customHeight="1">
      <c r="A138" s="56">
        <v>129</v>
      </c>
      <c r="B138" s="31" t="s">
        <v>148</v>
      </c>
      <c r="C138" s="31">
        <v>5765.15</v>
      </c>
      <c r="D138" s="40">
        <v>5783</v>
      </c>
      <c r="E138" s="40">
        <v>5697.15</v>
      </c>
      <c r="F138" s="40">
        <v>5629.15</v>
      </c>
      <c r="G138" s="40">
        <v>5543.2999999999993</v>
      </c>
      <c r="H138" s="40">
        <v>5851</v>
      </c>
      <c r="I138" s="40">
        <v>5936.85</v>
      </c>
      <c r="J138" s="40">
        <v>6004.85</v>
      </c>
      <c r="K138" s="31">
        <v>5868.85</v>
      </c>
      <c r="L138" s="31">
        <v>5715</v>
      </c>
      <c r="M138" s="31">
        <v>2.8212100000000002</v>
      </c>
      <c r="N138" s="1"/>
      <c r="O138" s="1"/>
    </row>
    <row r="139" spans="1:15" ht="12.75" customHeight="1">
      <c r="A139" s="56">
        <v>130</v>
      </c>
      <c r="B139" s="31" t="s">
        <v>147</v>
      </c>
      <c r="C139" s="31">
        <v>1702.95</v>
      </c>
      <c r="D139" s="40">
        <v>1711.3999999999999</v>
      </c>
      <c r="E139" s="40">
        <v>1688.5499999999997</v>
      </c>
      <c r="F139" s="40">
        <v>1674.1499999999999</v>
      </c>
      <c r="G139" s="40">
        <v>1651.2999999999997</v>
      </c>
      <c r="H139" s="40">
        <v>1725.7999999999997</v>
      </c>
      <c r="I139" s="40">
        <v>1748.6499999999996</v>
      </c>
      <c r="J139" s="40">
        <v>1763.0499999999997</v>
      </c>
      <c r="K139" s="31">
        <v>1734.25</v>
      </c>
      <c r="L139" s="31">
        <v>1697</v>
      </c>
      <c r="M139" s="31">
        <v>17.920780000000001</v>
      </c>
      <c r="N139" s="1"/>
      <c r="O139" s="1"/>
    </row>
    <row r="140" spans="1:15" ht="12.75" customHeight="1">
      <c r="A140" s="56">
        <v>131</v>
      </c>
      <c r="B140" s="31" t="s">
        <v>269</v>
      </c>
      <c r="C140" s="31">
        <v>616.45000000000005</v>
      </c>
      <c r="D140" s="40">
        <v>614.23333333333335</v>
      </c>
      <c r="E140" s="40">
        <v>605.4666666666667</v>
      </c>
      <c r="F140" s="40">
        <v>594.48333333333335</v>
      </c>
      <c r="G140" s="40">
        <v>585.7166666666667</v>
      </c>
      <c r="H140" s="40">
        <v>625.2166666666667</v>
      </c>
      <c r="I140" s="40">
        <v>633.98333333333335</v>
      </c>
      <c r="J140" s="40">
        <v>644.9666666666667</v>
      </c>
      <c r="K140" s="31">
        <v>623</v>
      </c>
      <c r="L140" s="31">
        <v>603.25</v>
      </c>
      <c r="M140" s="31">
        <v>33.095829999999999</v>
      </c>
      <c r="N140" s="1"/>
      <c r="O140" s="1"/>
    </row>
    <row r="141" spans="1:15" ht="12.75" customHeight="1">
      <c r="A141" s="56">
        <v>132</v>
      </c>
      <c r="B141" s="31" t="s">
        <v>150</v>
      </c>
      <c r="C141" s="31">
        <v>951.6</v>
      </c>
      <c r="D141" s="40">
        <v>952.9</v>
      </c>
      <c r="E141" s="40">
        <v>944.9</v>
      </c>
      <c r="F141" s="40">
        <v>938.2</v>
      </c>
      <c r="G141" s="40">
        <v>930.2</v>
      </c>
      <c r="H141" s="40">
        <v>959.59999999999991</v>
      </c>
      <c r="I141" s="40">
        <v>967.59999999999991</v>
      </c>
      <c r="J141" s="40">
        <v>974.29999999999984</v>
      </c>
      <c r="K141" s="31">
        <v>960.9</v>
      </c>
      <c r="L141" s="31">
        <v>946.2</v>
      </c>
      <c r="M141" s="31">
        <v>13.96059</v>
      </c>
      <c r="N141" s="1"/>
      <c r="O141" s="1"/>
    </row>
    <row r="142" spans="1:15" ht="12.75" customHeight="1">
      <c r="A142" s="56">
        <v>133</v>
      </c>
      <c r="B142" s="31" t="s">
        <v>163</v>
      </c>
      <c r="C142" s="31">
        <v>79375.55</v>
      </c>
      <c r="D142" s="40">
        <v>79235.849999999991</v>
      </c>
      <c r="E142" s="40">
        <v>78791.749999999985</v>
      </c>
      <c r="F142" s="40">
        <v>78207.95</v>
      </c>
      <c r="G142" s="40">
        <v>77763.849999999991</v>
      </c>
      <c r="H142" s="40">
        <v>79819.64999999998</v>
      </c>
      <c r="I142" s="40">
        <v>80263.749999999985</v>
      </c>
      <c r="J142" s="40">
        <v>80847.549999999974</v>
      </c>
      <c r="K142" s="31">
        <v>79679.95</v>
      </c>
      <c r="L142" s="31">
        <v>78652.05</v>
      </c>
      <c r="M142" s="31">
        <v>0.16378999999999999</v>
      </c>
      <c r="N142" s="1"/>
      <c r="O142" s="1"/>
    </row>
    <row r="143" spans="1:15" ht="12.75" customHeight="1">
      <c r="A143" s="56">
        <v>134</v>
      </c>
      <c r="B143" s="31" t="s">
        <v>159</v>
      </c>
      <c r="C143" s="31">
        <v>1082.6500000000001</v>
      </c>
      <c r="D143" s="40">
        <v>1079.0833333333333</v>
      </c>
      <c r="E143" s="40">
        <v>1070.3666666666666</v>
      </c>
      <c r="F143" s="40">
        <v>1058.0833333333333</v>
      </c>
      <c r="G143" s="40">
        <v>1049.3666666666666</v>
      </c>
      <c r="H143" s="40">
        <v>1091.3666666666666</v>
      </c>
      <c r="I143" s="40">
        <v>1100.0833333333333</v>
      </c>
      <c r="J143" s="40">
        <v>1112.3666666666666</v>
      </c>
      <c r="K143" s="31">
        <v>1087.8</v>
      </c>
      <c r="L143" s="31">
        <v>1066.8</v>
      </c>
      <c r="M143" s="31">
        <v>5.46767</v>
      </c>
      <c r="N143" s="1"/>
      <c r="O143" s="1"/>
    </row>
    <row r="144" spans="1:15" ht="12.75" customHeight="1">
      <c r="A144" s="56">
        <v>135</v>
      </c>
      <c r="B144" s="31" t="s">
        <v>152</v>
      </c>
      <c r="C144" s="31">
        <v>185.2</v>
      </c>
      <c r="D144" s="40">
        <v>184.56666666666669</v>
      </c>
      <c r="E144" s="40">
        <v>182.38333333333338</v>
      </c>
      <c r="F144" s="40">
        <v>179.56666666666669</v>
      </c>
      <c r="G144" s="40">
        <v>177.38333333333338</v>
      </c>
      <c r="H144" s="40">
        <v>187.38333333333338</v>
      </c>
      <c r="I144" s="40">
        <v>189.56666666666672</v>
      </c>
      <c r="J144" s="40">
        <v>192.38333333333338</v>
      </c>
      <c r="K144" s="31">
        <v>186.75</v>
      </c>
      <c r="L144" s="31">
        <v>181.75</v>
      </c>
      <c r="M144" s="31">
        <v>46.170580000000001</v>
      </c>
      <c r="N144" s="1"/>
      <c r="O144" s="1"/>
    </row>
    <row r="145" spans="1:15" ht="12.75" customHeight="1">
      <c r="A145" s="56">
        <v>136</v>
      </c>
      <c r="B145" s="31" t="s">
        <v>151</v>
      </c>
      <c r="C145" s="31">
        <v>803.05</v>
      </c>
      <c r="D145" s="40">
        <v>807.25</v>
      </c>
      <c r="E145" s="40">
        <v>797.1</v>
      </c>
      <c r="F145" s="40">
        <v>791.15</v>
      </c>
      <c r="G145" s="40">
        <v>781</v>
      </c>
      <c r="H145" s="40">
        <v>813.2</v>
      </c>
      <c r="I145" s="40">
        <v>823.35000000000014</v>
      </c>
      <c r="J145" s="40">
        <v>829.30000000000007</v>
      </c>
      <c r="K145" s="31">
        <v>817.4</v>
      </c>
      <c r="L145" s="31">
        <v>801.3</v>
      </c>
      <c r="M145" s="31">
        <v>32.646889999999999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169.15</v>
      </c>
      <c r="D146" s="40">
        <v>170.45000000000002</v>
      </c>
      <c r="E146" s="40">
        <v>167.25000000000003</v>
      </c>
      <c r="F146" s="40">
        <v>165.35000000000002</v>
      </c>
      <c r="G146" s="40">
        <v>162.15000000000003</v>
      </c>
      <c r="H146" s="40">
        <v>172.35000000000002</v>
      </c>
      <c r="I146" s="40">
        <v>175.55</v>
      </c>
      <c r="J146" s="40">
        <v>177.45000000000002</v>
      </c>
      <c r="K146" s="31">
        <v>173.65</v>
      </c>
      <c r="L146" s="31">
        <v>168.55</v>
      </c>
      <c r="M146" s="31">
        <v>42.012830000000001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547.5</v>
      </c>
      <c r="D147" s="40">
        <v>549.2833333333333</v>
      </c>
      <c r="E147" s="40">
        <v>542.21666666666658</v>
      </c>
      <c r="F147" s="40">
        <v>536.93333333333328</v>
      </c>
      <c r="G147" s="40">
        <v>529.86666666666656</v>
      </c>
      <c r="H147" s="40">
        <v>554.56666666666661</v>
      </c>
      <c r="I147" s="40">
        <v>561.63333333333321</v>
      </c>
      <c r="J147" s="40">
        <v>566.91666666666663</v>
      </c>
      <c r="K147" s="31">
        <v>556.35</v>
      </c>
      <c r="L147" s="31">
        <v>544</v>
      </c>
      <c r="M147" s="31">
        <v>13.832649999999999</v>
      </c>
      <c r="N147" s="1"/>
      <c r="O147" s="1"/>
    </row>
    <row r="148" spans="1:15" ht="12.75" customHeight="1">
      <c r="A148" s="56">
        <v>139</v>
      </c>
      <c r="B148" s="31" t="s">
        <v>155</v>
      </c>
      <c r="C148" s="31">
        <v>7338.05</v>
      </c>
      <c r="D148" s="40">
        <v>7349.05</v>
      </c>
      <c r="E148" s="40">
        <v>7290.05</v>
      </c>
      <c r="F148" s="40">
        <v>7242.05</v>
      </c>
      <c r="G148" s="40">
        <v>7183.05</v>
      </c>
      <c r="H148" s="40">
        <v>7397.05</v>
      </c>
      <c r="I148" s="40">
        <v>7456.05</v>
      </c>
      <c r="J148" s="40">
        <v>7504.05</v>
      </c>
      <c r="K148" s="31">
        <v>7408.05</v>
      </c>
      <c r="L148" s="31">
        <v>7301.05</v>
      </c>
      <c r="M148" s="31">
        <v>6.2571700000000003</v>
      </c>
      <c r="N148" s="1"/>
      <c r="O148" s="1"/>
    </row>
    <row r="149" spans="1:15" ht="12.75" customHeight="1">
      <c r="A149" s="56">
        <v>140</v>
      </c>
      <c r="B149" s="31" t="s">
        <v>158</v>
      </c>
      <c r="C149" s="31">
        <v>1014.3</v>
      </c>
      <c r="D149" s="40">
        <v>1012.6666666666666</v>
      </c>
      <c r="E149" s="40">
        <v>999.33333333333326</v>
      </c>
      <c r="F149" s="40">
        <v>984.36666666666667</v>
      </c>
      <c r="G149" s="40">
        <v>971.0333333333333</v>
      </c>
      <c r="H149" s="40">
        <v>1027.6333333333332</v>
      </c>
      <c r="I149" s="40">
        <v>1040.9666666666665</v>
      </c>
      <c r="J149" s="40">
        <v>1055.9333333333332</v>
      </c>
      <c r="K149" s="31">
        <v>1026</v>
      </c>
      <c r="L149" s="31">
        <v>997.7</v>
      </c>
      <c r="M149" s="31">
        <v>7.8559400000000004</v>
      </c>
      <c r="N149" s="1"/>
      <c r="O149" s="1"/>
    </row>
    <row r="150" spans="1:15" ht="12.75" customHeight="1">
      <c r="A150" s="56">
        <v>141</v>
      </c>
      <c r="B150" s="31" t="s">
        <v>160</v>
      </c>
      <c r="C150" s="31">
        <v>4200.1000000000004</v>
      </c>
      <c r="D150" s="40">
        <v>4224.583333333333</v>
      </c>
      <c r="E150" s="40">
        <v>4160.2666666666664</v>
      </c>
      <c r="F150" s="40">
        <v>4120.4333333333334</v>
      </c>
      <c r="G150" s="40">
        <v>4056.1166666666668</v>
      </c>
      <c r="H150" s="40">
        <v>4264.4166666666661</v>
      </c>
      <c r="I150" s="40">
        <v>4328.7333333333336</v>
      </c>
      <c r="J150" s="40">
        <v>4368.5666666666657</v>
      </c>
      <c r="K150" s="31">
        <v>4288.8999999999996</v>
      </c>
      <c r="L150" s="31">
        <v>4184.75</v>
      </c>
      <c r="M150" s="31">
        <v>11.75517</v>
      </c>
      <c r="N150" s="1"/>
      <c r="O150" s="1"/>
    </row>
    <row r="151" spans="1:15" ht="12.75" customHeight="1">
      <c r="A151" s="56">
        <v>142</v>
      </c>
      <c r="B151" s="31" t="s">
        <v>162</v>
      </c>
      <c r="C151" s="31">
        <v>3104.4</v>
      </c>
      <c r="D151" s="40">
        <v>3124.8166666666671</v>
      </c>
      <c r="E151" s="40">
        <v>3074.6333333333341</v>
      </c>
      <c r="F151" s="40">
        <v>3044.8666666666672</v>
      </c>
      <c r="G151" s="40">
        <v>2994.6833333333343</v>
      </c>
      <c r="H151" s="40">
        <v>3154.5833333333339</v>
      </c>
      <c r="I151" s="40">
        <v>3204.7666666666673</v>
      </c>
      <c r="J151" s="40">
        <v>3234.5333333333338</v>
      </c>
      <c r="K151" s="31">
        <v>3175</v>
      </c>
      <c r="L151" s="31">
        <v>3095.05</v>
      </c>
      <c r="M151" s="31">
        <v>6.0058800000000003</v>
      </c>
      <c r="N151" s="1"/>
      <c r="O151" s="1"/>
    </row>
    <row r="152" spans="1:15" ht="12.75" customHeight="1">
      <c r="A152" s="56">
        <v>143</v>
      </c>
      <c r="B152" s="31" t="s">
        <v>164</v>
      </c>
      <c r="C152" s="31">
        <v>1450.3</v>
      </c>
      <c r="D152" s="40">
        <v>1458.4666666666665</v>
      </c>
      <c r="E152" s="40">
        <v>1438.1833333333329</v>
      </c>
      <c r="F152" s="40">
        <v>1426.0666666666664</v>
      </c>
      <c r="G152" s="40">
        <v>1405.7833333333328</v>
      </c>
      <c r="H152" s="40">
        <v>1470.583333333333</v>
      </c>
      <c r="I152" s="40">
        <v>1490.8666666666663</v>
      </c>
      <c r="J152" s="40">
        <v>1502.9833333333331</v>
      </c>
      <c r="K152" s="31">
        <v>1478.75</v>
      </c>
      <c r="L152" s="31">
        <v>1446.35</v>
      </c>
      <c r="M152" s="31">
        <v>5.4342699999999997</v>
      </c>
      <c r="N152" s="1"/>
      <c r="O152" s="1"/>
    </row>
    <row r="153" spans="1:15" ht="12.75" customHeight="1">
      <c r="A153" s="56">
        <v>144</v>
      </c>
      <c r="B153" s="31" t="s">
        <v>270</v>
      </c>
      <c r="C153" s="31">
        <v>891.55</v>
      </c>
      <c r="D153" s="40">
        <v>888.55000000000007</v>
      </c>
      <c r="E153" s="40">
        <v>882.10000000000014</v>
      </c>
      <c r="F153" s="40">
        <v>872.65000000000009</v>
      </c>
      <c r="G153" s="40">
        <v>866.20000000000016</v>
      </c>
      <c r="H153" s="40">
        <v>898.00000000000011</v>
      </c>
      <c r="I153" s="40">
        <v>904.45000000000016</v>
      </c>
      <c r="J153" s="40">
        <v>913.90000000000009</v>
      </c>
      <c r="K153" s="31">
        <v>895</v>
      </c>
      <c r="L153" s="31">
        <v>879.1</v>
      </c>
      <c r="M153" s="31">
        <v>1.4668300000000001</v>
      </c>
      <c r="N153" s="1"/>
      <c r="O153" s="1"/>
    </row>
    <row r="154" spans="1:15" ht="12.75" customHeight="1">
      <c r="A154" s="56">
        <v>145</v>
      </c>
      <c r="B154" s="31" t="s">
        <v>170</v>
      </c>
      <c r="C154" s="31">
        <v>143</v>
      </c>
      <c r="D154" s="40">
        <v>144.68333333333331</v>
      </c>
      <c r="E154" s="40">
        <v>140.96666666666661</v>
      </c>
      <c r="F154" s="40">
        <v>138.93333333333331</v>
      </c>
      <c r="G154" s="40">
        <v>135.21666666666661</v>
      </c>
      <c r="H154" s="40">
        <v>146.71666666666661</v>
      </c>
      <c r="I154" s="40">
        <v>150.43333333333331</v>
      </c>
      <c r="J154" s="40">
        <v>152.46666666666661</v>
      </c>
      <c r="K154" s="31">
        <v>148.4</v>
      </c>
      <c r="L154" s="31">
        <v>142.65</v>
      </c>
      <c r="M154" s="31">
        <v>186.33152999999999</v>
      </c>
      <c r="N154" s="1"/>
      <c r="O154" s="1"/>
    </row>
    <row r="155" spans="1:15" ht="12.75" customHeight="1">
      <c r="A155" s="56">
        <v>146</v>
      </c>
      <c r="B155" s="31" t="s">
        <v>172</v>
      </c>
      <c r="C155" s="31">
        <v>141.85</v>
      </c>
      <c r="D155" s="40">
        <v>141.38333333333333</v>
      </c>
      <c r="E155" s="40">
        <v>139.56666666666666</v>
      </c>
      <c r="F155" s="40">
        <v>137.28333333333333</v>
      </c>
      <c r="G155" s="40">
        <v>135.46666666666667</v>
      </c>
      <c r="H155" s="40">
        <v>143.66666666666666</v>
      </c>
      <c r="I155" s="40">
        <v>145.48333333333332</v>
      </c>
      <c r="J155" s="40">
        <v>147.76666666666665</v>
      </c>
      <c r="K155" s="31">
        <v>143.19999999999999</v>
      </c>
      <c r="L155" s="31">
        <v>139.1</v>
      </c>
      <c r="M155" s="31">
        <v>346.14825000000002</v>
      </c>
      <c r="N155" s="1"/>
      <c r="O155" s="1"/>
    </row>
    <row r="156" spans="1:15" ht="12.75" customHeight="1">
      <c r="A156" s="56">
        <v>147</v>
      </c>
      <c r="B156" s="31" t="s">
        <v>168</v>
      </c>
      <c r="C156" s="31">
        <v>3684.75</v>
      </c>
      <c r="D156" s="40">
        <v>3694.8666666666668</v>
      </c>
      <c r="E156" s="40">
        <v>3641.8833333333337</v>
      </c>
      <c r="F156" s="40">
        <v>3599.0166666666669</v>
      </c>
      <c r="G156" s="40">
        <v>3546.0333333333338</v>
      </c>
      <c r="H156" s="40">
        <v>3737.7333333333336</v>
      </c>
      <c r="I156" s="40">
        <v>3790.7166666666672</v>
      </c>
      <c r="J156" s="40">
        <v>3833.5833333333335</v>
      </c>
      <c r="K156" s="31">
        <v>3747.85</v>
      </c>
      <c r="L156" s="31">
        <v>3652</v>
      </c>
      <c r="M156" s="31">
        <v>2.04915</v>
      </c>
      <c r="N156" s="1"/>
      <c r="O156" s="1"/>
    </row>
    <row r="157" spans="1:15" ht="12.75" customHeight="1">
      <c r="A157" s="56">
        <v>148</v>
      </c>
      <c r="B157" s="31" t="s">
        <v>169</v>
      </c>
      <c r="C157" s="31">
        <v>19445.55</v>
      </c>
      <c r="D157" s="40">
        <v>19450.55</v>
      </c>
      <c r="E157" s="40">
        <v>19311.149999999998</v>
      </c>
      <c r="F157" s="40">
        <v>19176.75</v>
      </c>
      <c r="G157" s="40">
        <v>19037.349999999999</v>
      </c>
      <c r="H157" s="40">
        <v>19584.949999999997</v>
      </c>
      <c r="I157" s="40">
        <v>19724.349999999999</v>
      </c>
      <c r="J157" s="40">
        <v>19858.749999999996</v>
      </c>
      <c r="K157" s="31">
        <v>19589.95</v>
      </c>
      <c r="L157" s="31">
        <v>19316.150000000001</v>
      </c>
      <c r="M157" s="31">
        <v>0.44373000000000001</v>
      </c>
      <c r="N157" s="1"/>
      <c r="O157" s="1"/>
    </row>
    <row r="158" spans="1:15" ht="12.75" customHeight="1">
      <c r="A158" s="56">
        <v>149</v>
      </c>
      <c r="B158" s="31" t="s">
        <v>165</v>
      </c>
      <c r="C158" s="31">
        <v>425.35</v>
      </c>
      <c r="D158" s="40">
        <v>427.73333333333329</v>
      </c>
      <c r="E158" s="40">
        <v>421.26666666666659</v>
      </c>
      <c r="F158" s="40">
        <v>417.18333333333328</v>
      </c>
      <c r="G158" s="40">
        <v>410.71666666666658</v>
      </c>
      <c r="H158" s="40">
        <v>431.81666666666661</v>
      </c>
      <c r="I158" s="40">
        <v>438.2833333333333</v>
      </c>
      <c r="J158" s="40">
        <v>442.36666666666662</v>
      </c>
      <c r="K158" s="31">
        <v>434.2</v>
      </c>
      <c r="L158" s="31">
        <v>423.65</v>
      </c>
      <c r="M158" s="31">
        <v>9.5485900000000008</v>
      </c>
      <c r="N158" s="1"/>
      <c r="O158" s="1"/>
    </row>
    <row r="159" spans="1:15" ht="12.75" customHeight="1">
      <c r="A159" s="56">
        <v>150</v>
      </c>
      <c r="B159" s="31" t="s">
        <v>271</v>
      </c>
      <c r="C159" s="31">
        <v>964.2</v>
      </c>
      <c r="D159" s="40">
        <v>961.05000000000007</v>
      </c>
      <c r="E159" s="40">
        <v>939.15000000000009</v>
      </c>
      <c r="F159" s="40">
        <v>914.1</v>
      </c>
      <c r="G159" s="40">
        <v>892.2</v>
      </c>
      <c r="H159" s="40">
        <v>986.10000000000014</v>
      </c>
      <c r="I159" s="40">
        <v>1008</v>
      </c>
      <c r="J159" s="40">
        <v>1033.0500000000002</v>
      </c>
      <c r="K159" s="31">
        <v>982.95</v>
      </c>
      <c r="L159" s="31">
        <v>936</v>
      </c>
      <c r="M159" s="31">
        <v>14.99959</v>
      </c>
      <c r="N159" s="1"/>
      <c r="O159" s="1"/>
    </row>
    <row r="160" spans="1:15" ht="12.75" customHeight="1">
      <c r="A160" s="56">
        <v>151</v>
      </c>
      <c r="B160" s="31" t="s">
        <v>173</v>
      </c>
      <c r="C160" s="31">
        <v>144.5</v>
      </c>
      <c r="D160" s="40">
        <v>143.96666666666667</v>
      </c>
      <c r="E160" s="40">
        <v>141.88333333333333</v>
      </c>
      <c r="F160" s="40">
        <v>139.26666666666665</v>
      </c>
      <c r="G160" s="40">
        <v>137.18333333333331</v>
      </c>
      <c r="H160" s="40">
        <v>146.58333333333334</v>
      </c>
      <c r="I160" s="40">
        <v>148.66666666666666</v>
      </c>
      <c r="J160" s="40">
        <v>151.28333333333336</v>
      </c>
      <c r="K160" s="31">
        <v>146.05000000000001</v>
      </c>
      <c r="L160" s="31">
        <v>141.35</v>
      </c>
      <c r="M160" s="31">
        <v>267.1463</v>
      </c>
      <c r="N160" s="1"/>
      <c r="O160" s="1"/>
    </row>
    <row r="161" spans="1:15" ht="12.75" customHeight="1">
      <c r="A161" s="56">
        <v>152</v>
      </c>
      <c r="B161" s="31" t="s">
        <v>272</v>
      </c>
      <c r="C161" s="31">
        <v>260.2</v>
      </c>
      <c r="D161" s="40">
        <v>260.45</v>
      </c>
      <c r="E161" s="40">
        <v>254.2</v>
      </c>
      <c r="F161" s="40">
        <v>248.2</v>
      </c>
      <c r="G161" s="40">
        <v>241.95</v>
      </c>
      <c r="H161" s="40">
        <v>266.45</v>
      </c>
      <c r="I161" s="40">
        <v>272.7</v>
      </c>
      <c r="J161" s="40">
        <v>278.7</v>
      </c>
      <c r="K161" s="31">
        <v>266.7</v>
      </c>
      <c r="L161" s="31">
        <v>254.45</v>
      </c>
      <c r="M161" s="31">
        <v>70.956829999999997</v>
      </c>
      <c r="N161" s="1"/>
      <c r="O161" s="1"/>
    </row>
    <row r="162" spans="1:15" ht="12.75" customHeight="1">
      <c r="A162" s="56">
        <v>153</v>
      </c>
      <c r="B162" s="31" t="s">
        <v>180</v>
      </c>
      <c r="C162" s="31">
        <v>3178.35</v>
      </c>
      <c r="D162" s="40">
        <v>3197.9166666666665</v>
      </c>
      <c r="E162" s="40">
        <v>3122.4333333333329</v>
      </c>
      <c r="F162" s="40">
        <v>3066.5166666666664</v>
      </c>
      <c r="G162" s="40">
        <v>2991.0333333333328</v>
      </c>
      <c r="H162" s="40">
        <v>3253.833333333333</v>
      </c>
      <c r="I162" s="40">
        <v>3329.3166666666666</v>
      </c>
      <c r="J162" s="40">
        <v>3385.2333333333331</v>
      </c>
      <c r="K162" s="31">
        <v>3273.4</v>
      </c>
      <c r="L162" s="31">
        <v>3142</v>
      </c>
      <c r="M162" s="31">
        <v>3.3776999999999999</v>
      </c>
      <c r="N162" s="1"/>
      <c r="O162" s="1"/>
    </row>
    <row r="163" spans="1:15" ht="12.75" customHeight="1">
      <c r="A163" s="56">
        <v>154</v>
      </c>
      <c r="B163" s="31" t="s">
        <v>174</v>
      </c>
      <c r="C163" s="31">
        <v>31704.9</v>
      </c>
      <c r="D163" s="40">
        <v>32111.316666666669</v>
      </c>
      <c r="E163" s="40">
        <v>31223.833333333336</v>
      </c>
      <c r="F163" s="40">
        <v>30742.766666666666</v>
      </c>
      <c r="G163" s="40">
        <v>29855.283333333333</v>
      </c>
      <c r="H163" s="40">
        <v>32592.383333333339</v>
      </c>
      <c r="I163" s="40">
        <v>33479.866666666669</v>
      </c>
      <c r="J163" s="40">
        <v>33960.933333333342</v>
      </c>
      <c r="K163" s="31">
        <v>32998.800000000003</v>
      </c>
      <c r="L163" s="31">
        <v>31630.25</v>
      </c>
      <c r="M163" s="31">
        <v>0.26346000000000003</v>
      </c>
      <c r="N163" s="1"/>
      <c r="O163" s="1"/>
    </row>
    <row r="164" spans="1:15" ht="12.75" customHeight="1">
      <c r="A164" s="56">
        <v>155</v>
      </c>
      <c r="B164" s="31" t="s">
        <v>176</v>
      </c>
      <c r="C164" s="31">
        <v>238.55</v>
      </c>
      <c r="D164" s="40">
        <v>238</v>
      </c>
      <c r="E164" s="40">
        <v>235.5</v>
      </c>
      <c r="F164" s="40">
        <v>232.45</v>
      </c>
      <c r="G164" s="40">
        <v>229.95</v>
      </c>
      <c r="H164" s="40">
        <v>241.05</v>
      </c>
      <c r="I164" s="40">
        <v>243.55</v>
      </c>
      <c r="J164" s="40">
        <v>246.60000000000002</v>
      </c>
      <c r="K164" s="31">
        <v>240.5</v>
      </c>
      <c r="L164" s="31">
        <v>234.95</v>
      </c>
      <c r="M164" s="31">
        <v>95.630769999999998</v>
      </c>
      <c r="N164" s="1"/>
      <c r="O164" s="1"/>
    </row>
    <row r="165" spans="1:15" ht="12.75" customHeight="1">
      <c r="A165" s="56">
        <v>156</v>
      </c>
      <c r="B165" s="31" t="s">
        <v>178</v>
      </c>
      <c r="C165" s="31">
        <v>5581.1</v>
      </c>
      <c r="D165" s="40">
        <v>5615.6833333333334</v>
      </c>
      <c r="E165" s="40">
        <v>5537.416666666667</v>
      </c>
      <c r="F165" s="40">
        <v>5493.7333333333336</v>
      </c>
      <c r="G165" s="40">
        <v>5415.4666666666672</v>
      </c>
      <c r="H165" s="40">
        <v>5659.3666666666668</v>
      </c>
      <c r="I165" s="40">
        <v>5737.6333333333332</v>
      </c>
      <c r="J165" s="40">
        <v>5781.3166666666666</v>
      </c>
      <c r="K165" s="31">
        <v>5693.95</v>
      </c>
      <c r="L165" s="31">
        <v>5572</v>
      </c>
      <c r="M165" s="31">
        <v>0.30251</v>
      </c>
      <c r="N165" s="1"/>
      <c r="O165" s="1"/>
    </row>
    <row r="166" spans="1:15" ht="12.75" customHeight="1">
      <c r="A166" s="56">
        <v>157</v>
      </c>
      <c r="B166" s="31" t="s">
        <v>179</v>
      </c>
      <c r="C166" s="31">
        <v>2381.9499999999998</v>
      </c>
      <c r="D166" s="40">
        <v>2390.1666666666665</v>
      </c>
      <c r="E166" s="40">
        <v>2366.7833333333328</v>
      </c>
      <c r="F166" s="40">
        <v>2351.6166666666663</v>
      </c>
      <c r="G166" s="40">
        <v>2328.2333333333327</v>
      </c>
      <c r="H166" s="40">
        <v>2405.333333333333</v>
      </c>
      <c r="I166" s="40">
        <v>2428.7166666666672</v>
      </c>
      <c r="J166" s="40">
        <v>2443.8833333333332</v>
      </c>
      <c r="K166" s="31">
        <v>2413.5500000000002</v>
      </c>
      <c r="L166" s="31">
        <v>2375</v>
      </c>
      <c r="M166" s="31">
        <v>3.7372200000000002</v>
      </c>
      <c r="N166" s="1"/>
      <c r="O166" s="1"/>
    </row>
    <row r="167" spans="1:15" ht="12.75" customHeight="1">
      <c r="A167" s="56">
        <v>158</v>
      </c>
      <c r="B167" s="31" t="s">
        <v>175</v>
      </c>
      <c r="C167" s="31">
        <v>2595.8000000000002</v>
      </c>
      <c r="D167" s="40">
        <v>2615.6166666666668</v>
      </c>
      <c r="E167" s="40">
        <v>2564.2333333333336</v>
      </c>
      <c r="F167" s="40">
        <v>2532.666666666667</v>
      </c>
      <c r="G167" s="40">
        <v>2481.2833333333338</v>
      </c>
      <c r="H167" s="40">
        <v>2647.1833333333334</v>
      </c>
      <c r="I167" s="40">
        <v>2698.5666666666666</v>
      </c>
      <c r="J167" s="40">
        <v>2730.1333333333332</v>
      </c>
      <c r="K167" s="31">
        <v>2667</v>
      </c>
      <c r="L167" s="31">
        <v>2584.0500000000002</v>
      </c>
      <c r="M167" s="31">
        <v>7.8689200000000001</v>
      </c>
      <c r="N167" s="1"/>
      <c r="O167" s="1"/>
    </row>
    <row r="168" spans="1:15" ht="12.75" customHeight="1">
      <c r="A168" s="56">
        <v>159</v>
      </c>
      <c r="B168" s="31" t="s">
        <v>273</v>
      </c>
      <c r="C168" s="31">
        <v>2389</v>
      </c>
      <c r="D168" s="40">
        <v>2381.6666666666665</v>
      </c>
      <c r="E168" s="40">
        <v>2339.333333333333</v>
      </c>
      <c r="F168" s="40">
        <v>2289.6666666666665</v>
      </c>
      <c r="G168" s="40">
        <v>2247.333333333333</v>
      </c>
      <c r="H168" s="40">
        <v>2431.333333333333</v>
      </c>
      <c r="I168" s="40">
        <v>2473.6666666666661</v>
      </c>
      <c r="J168" s="40">
        <v>2523.333333333333</v>
      </c>
      <c r="K168" s="31">
        <v>2424</v>
      </c>
      <c r="L168" s="31">
        <v>2332</v>
      </c>
      <c r="M168" s="31">
        <v>5.7192299999999996</v>
      </c>
      <c r="N168" s="1"/>
      <c r="O168" s="1"/>
    </row>
    <row r="169" spans="1:15" ht="12.75" customHeight="1">
      <c r="A169" s="56">
        <v>160</v>
      </c>
      <c r="B169" s="31" t="s">
        <v>177</v>
      </c>
      <c r="C169" s="31">
        <v>142.1</v>
      </c>
      <c r="D169" s="40">
        <v>143.16666666666666</v>
      </c>
      <c r="E169" s="40">
        <v>139.93333333333331</v>
      </c>
      <c r="F169" s="40">
        <v>137.76666666666665</v>
      </c>
      <c r="G169" s="40">
        <v>134.5333333333333</v>
      </c>
      <c r="H169" s="40">
        <v>145.33333333333331</v>
      </c>
      <c r="I169" s="40">
        <v>148.56666666666666</v>
      </c>
      <c r="J169" s="40">
        <v>150.73333333333332</v>
      </c>
      <c r="K169" s="31">
        <v>146.4</v>
      </c>
      <c r="L169" s="31">
        <v>141</v>
      </c>
      <c r="M169" s="31">
        <v>74.905320000000003</v>
      </c>
      <c r="N169" s="1"/>
      <c r="O169" s="1"/>
    </row>
    <row r="170" spans="1:15" ht="12.75" customHeight="1">
      <c r="A170" s="56">
        <v>161</v>
      </c>
      <c r="B170" s="31" t="s">
        <v>182</v>
      </c>
      <c r="C170" s="31">
        <v>189.9</v>
      </c>
      <c r="D170" s="40">
        <v>192.18333333333331</v>
      </c>
      <c r="E170" s="40">
        <v>186.36666666666662</v>
      </c>
      <c r="F170" s="40">
        <v>182.83333333333331</v>
      </c>
      <c r="G170" s="40">
        <v>177.01666666666662</v>
      </c>
      <c r="H170" s="40">
        <v>195.71666666666661</v>
      </c>
      <c r="I170" s="40">
        <v>201.53333333333327</v>
      </c>
      <c r="J170" s="40">
        <v>205.06666666666661</v>
      </c>
      <c r="K170" s="31">
        <v>198</v>
      </c>
      <c r="L170" s="31">
        <v>188.65</v>
      </c>
      <c r="M170" s="31">
        <v>177.13650000000001</v>
      </c>
      <c r="N170" s="1"/>
      <c r="O170" s="1"/>
    </row>
    <row r="171" spans="1:15" ht="12.75" customHeight="1">
      <c r="A171" s="56">
        <v>162</v>
      </c>
      <c r="B171" s="31" t="s">
        <v>274</v>
      </c>
      <c r="C171" s="31">
        <v>490.85</v>
      </c>
      <c r="D171" s="40">
        <v>487.64999999999992</v>
      </c>
      <c r="E171" s="40">
        <v>479.09999999999985</v>
      </c>
      <c r="F171" s="40">
        <v>467.34999999999991</v>
      </c>
      <c r="G171" s="40">
        <v>458.79999999999984</v>
      </c>
      <c r="H171" s="40">
        <v>499.39999999999986</v>
      </c>
      <c r="I171" s="40">
        <v>507.94999999999993</v>
      </c>
      <c r="J171" s="40">
        <v>519.69999999999982</v>
      </c>
      <c r="K171" s="31">
        <v>496.2</v>
      </c>
      <c r="L171" s="31">
        <v>475.9</v>
      </c>
      <c r="M171" s="31">
        <v>19.6053</v>
      </c>
      <c r="N171" s="1"/>
      <c r="O171" s="1"/>
    </row>
    <row r="172" spans="1:15" ht="12.75" customHeight="1">
      <c r="A172" s="56">
        <v>163</v>
      </c>
      <c r="B172" s="31" t="s">
        <v>275</v>
      </c>
      <c r="C172" s="31">
        <v>14073.8</v>
      </c>
      <c r="D172" s="40">
        <v>14018.6</v>
      </c>
      <c r="E172" s="40">
        <v>13749.2</v>
      </c>
      <c r="F172" s="40">
        <v>13424.6</v>
      </c>
      <c r="G172" s="40">
        <v>13155.2</v>
      </c>
      <c r="H172" s="40">
        <v>14343.2</v>
      </c>
      <c r="I172" s="40">
        <v>14612.599999999999</v>
      </c>
      <c r="J172" s="40">
        <v>14937.2</v>
      </c>
      <c r="K172" s="31">
        <v>14288</v>
      </c>
      <c r="L172" s="31">
        <v>13694</v>
      </c>
      <c r="M172" s="31">
        <v>6.2770000000000006E-2</v>
      </c>
      <c r="N172" s="1"/>
      <c r="O172" s="1"/>
    </row>
    <row r="173" spans="1:15" ht="12.75" customHeight="1">
      <c r="A173" s="56">
        <v>164</v>
      </c>
      <c r="B173" s="31" t="s">
        <v>181</v>
      </c>
      <c r="C173" s="31">
        <v>40.1</v>
      </c>
      <c r="D173" s="40">
        <v>40.316666666666663</v>
      </c>
      <c r="E173" s="40">
        <v>39.383333333333326</v>
      </c>
      <c r="F173" s="40">
        <v>38.666666666666664</v>
      </c>
      <c r="G173" s="40">
        <v>37.733333333333327</v>
      </c>
      <c r="H173" s="40">
        <v>41.033333333333324</v>
      </c>
      <c r="I173" s="40">
        <v>41.966666666666661</v>
      </c>
      <c r="J173" s="40">
        <v>42.683333333333323</v>
      </c>
      <c r="K173" s="31">
        <v>41.25</v>
      </c>
      <c r="L173" s="31">
        <v>39.6</v>
      </c>
      <c r="M173" s="31">
        <v>836.65463999999997</v>
      </c>
      <c r="N173" s="1"/>
      <c r="O173" s="1"/>
    </row>
    <row r="174" spans="1:15" ht="12.75" customHeight="1">
      <c r="A174" s="56">
        <v>165</v>
      </c>
      <c r="B174" s="31" t="s">
        <v>186</v>
      </c>
      <c r="C174" s="31">
        <v>190.9</v>
      </c>
      <c r="D174" s="40">
        <v>190.5</v>
      </c>
      <c r="E174" s="40">
        <v>188.35</v>
      </c>
      <c r="F174" s="40">
        <v>185.79999999999998</v>
      </c>
      <c r="G174" s="40">
        <v>183.64999999999998</v>
      </c>
      <c r="H174" s="40">
        <v>193.05</v>
      </c>
      <c r="I174" s="40">
        <v>195.2</v>
      </c>
      <c r="J174" s="40">
        <v>197.75000000000003</v>
      </c>
      <c r="K174" s="31">
        <v>192.65</v>
      </c>
      <c r="L174" s="31">
        <v>187.95</v>
      </c>
      <c r="M174" s="31">
        <v>83.211119999999994</v>
      </c>
      <c r="N174" s="1"/>
      <c r="O174" s="1"/>
    </row>
    <row r="175" spans="1:15" ht="12.75" customHeight="1">
      <c r="A175" s="56">
        <v>166</v>
      </c>
      <c r="B175" s="31" t="s">
        <v>187</v>
      </c>
      <c r="C175" s="31">
        <v>157.85</v>
      </c>
      <c r="D175" s="40">
        <v>159.6</v>
      </c>
      <c r="E175" s="40">
        <v>155.25</v>
      </c>
      <c r="F175" s="40">
        <v>152.65</v>
      </c>
      <c r="G175" s="40">
        <v>148.30000000000001</v>
      </c>
      <c r="H175" s="40">
        <v>162.19999999999999</v>
      </c>
      <c r="I175" s="40">
        <v>166.54999999999995</v>
      </c>
      <c r="J175" s="40">
        <v>169.14999999999998</v>
      </c>
      <c r="K175" s="31">
        <v>163.95</v>
      </c>
      <c r="L175" s="31">
        <v>157</v>
      </c>
      <c r="M175" s="31">
        <v>86.685079999999999</v>
      </c>
      <c r="N175" s="1"/>
      <c r="O175" s="1"/>
    </row>
    <row r="176" spans="1:15" ht="12.75" customHeight="1">
      <c r="A176" s="56">
        <v>167</v>
      </c>
      <c r="B176" s="31" t="s">
        <v>188</v>
      </c>
      <c r="C176" s="31">
        <v>2519.25</v>
      </c>
      <c r="D176" s="40">
        <v>2518.0666666666671</v>
      </c>
      <c r="E176" s="40">
        <v>2501.5333333333342</v>
      </c>
      <c r="F176" s="40">
        <v>2483.8166666666671</v>
      </c>
      <c r="G176" s="40">
        <v>2467.2833333333342</v>
      </c>
      <c r="H176" s="40">
        <v>2535.7833333333342</v>
      </c>
      <c r="I176" s="40">
        <v>2552.3166666666671</v>
      </c>
      <c r="J176" s="40">
        <v>2570.0333333333342</v>
      </c>
      <c r="K176" s="31">
        <v>2534.6</v>
      </c>
      <c r="L176" s="31">
        <v>2500.35</v>
      </c>
      <c r="M176" s="31">
        <v>62.720849999999999</v>
      </c>
      <c r="N176" s="1"/>
      <c r="O176" s="1"/>
    </row>
    <row r="177" spans="1:15" ht="12.75" customHeight="1">
      <c r="A177" s="56">
        <v>168</v>
      </c>
      <c r="B177" s="31" t="s">
        <v>276</v>
      </c>
      <c r="C177" s="31">
        <v>1029.5999999999999</v>
      </c>
      <c r="D177" s="40">
        <v>1029.55</v>
      </c>
      <c r="E177" s="40">
        <v>1020.1499999999999</v>
      </c>
      <c r="F177" s="40">
        <v>1010.6999999999999</v>
      </c>
      <c r="G177" s="40">
        <v>1001.2999999999998</v>
      </c>
      <c r="H177" s="40">
        <v>1039</v>
      </c>
      <c r="I177" s="40">
        <v>1048.4000000000001</v>
      </c>
      <c r="J177" s="40">
        <v>1057.8499999999999</v>
      </c>
      <c r="K177" s="31">
        <v>1038.95</v>
      </c>
      <c r="L177" s="31">
        <v>1020.1</v>
      </c>
      <c r="M177" s="31">
        <v>28.176410000000001</v>
      </c>
      <c r="N177" s="1"/>
      <c r="O177" s="1"/>
    </row>
    <row r="178" spans="1:15" ht="12.75" customHeight="1">
      <c r="A178" s="56">
        <v>169</v>
      </c>
      <c r="B178" s="31" t="s">
        <v>190</v>
      </c>
      <c r="C178" s="31">
        <v>1215.0999999999999</v>
      </c>
      <c r="D178" s="40">
        <v>1210.2833333333333</v>
      </c>
      <c r="E178" s="40">
        <v>1201.5666666666666</v>
      </c>
      <c r="F178" s="40">
        <v>1188.0333333333333</v>
      </c>
      <c r="G178" s="40">
        <v>1179.3166666666666</v>
      </c>
      <c r="H178" s="40">
        <v>1223.8166666666666</v>
      </c>
      <c r="I178" s="40">
        <v>1232.5333333333333</v>
      </c>
      <c r="J178" s="40">
        <v>1246.0666666666666</v>
      </c>
      <c r="K178" s="31">
        <v>1219</v>
      </c>
      <c r="L178" s="31">
        <v>1196.75</v>
      </c>
      <c r="M178" s="31">
        <v>12.34882</v>
      </c>
      <c r="N178" s="1"/>
      <c r="O178" s="1"/>
    </row>
    <row r="179" spans="1:15" ht="12.75" customHeight="1">
      <c r="A179" s="56">
        <v>170</v>
      </c>
      <c r="B179" s="31" t="s">
        <v>194</v>
      </c>
      <c r="C179" s="31">
        <v>11279.1</v>
      </c>
      <c r="D179" s="40">
        <v>11217.516666666668</v>
      </c>
      <c r="E179" s="40">
        <v>11098.133333333337</v>
      </c>
      <c r="F179" s="40">
        <v>10917.166666666668</v>
      </c>
      <c r="G179" s="40">
        <v>10797.783333333336</v>
      </c>
      <c r="H179" s="40">
        <v>11398.483333333337</v>
      </c>
      <c r="I179" s="40">
        <v>11517.866666666669</v>
      </c>
      <c r="J179" s="40">
        <v>11698.833333333338</v>
      </c>
      <c r="K179" s="31">
        <v>11336.9</v>
      </c>
      <c r="L179" s="31">
        <v>11036.55</v>
      </c>
      <c r="M179" s="31">
        <v>3.3000500000000001</v>
      </c>
      <c r="N179" s="1"/>
      <c r="O179" s="1"/>
    </row>
    <row r="180" spans="1:15" ht="12.75" customHeight="1">
      <c r="A180" s="56">
        <v>171</v>
      </c>
      <c r="B180" s="31" t="s">
        <v>277</v>
      </c>
      <c r="C180" s="31">
        <v>7799.8</v>
      </c>
      <c r="D180" s="40">
        <v>7809.9333333333334</v>
      </c>
      <c r="E180" s="40">
        <v>7769.8666666666668</v>
      </c>
      <c r="F180" s="40">
        <v>7739.9333333333334</v>
      </c>
      <c r="G180" s="40">
        <v>7699.8666666666668</v>
      </c>
      <c r="H180" s="40">
        <v>7839.8666666666668</v>
      </c>
      <c r="I180" s="40">
        <v>7879.9333333333343</v>
      </c>
      <c r="J180" s="40">
        <v>7909.8666666666668</v>
      </c>
      <c r="K180" s="31">
        <v>7850</v>
      </c>
      <c r="L180" s="31">
        <v>7780</v>
      </c>
      <c r="M180" s="31">
        <v>0.24612999999999999</v>
      </c>
      <c r="N180" s="1"/>
      <c r="O180" s="1"/>
    </row>
    <row r="181" spans="1:15" ht="12.75" customHeight="1">
      <c r="A181" s="56">
        <v>172</v>
      </c>
      <c r="B181" s="31" t="s">
        <v>192</v>
      </c>
      <c r="C181" s="31">
        <v>28901.55</v>
      </c>
      <c r="D181" s="40">
        <v>29017.166666666668</v>
      </c>
      <c r="E181" s="40">
        <v>28634.383333333335</v>
      </c>
      <c r="F181" s="40">
        <v>28367.216666666667</v>
      </c>
      <c r="G181" s="40">
        <v>27984.433333333334</v>
      </c>
      <c r="H181" s="40">
        <v>29284.333333333336</v>
      </c>
      <c r="I181" s="40">
        <v>29667.116666666669</v>
      </c>
      <c r="J181" s="40">
        <v>29934.283333333336</v>
      </c>
      <c r="K181" s="31">
        <v>29399.95</v>
      </c>
      <c r="L181" s="31">
        <v>28750</v>
      </c>
      <c r="M181" s="31">
        <v>0.29347000000000001</v>
      </c>
      <c r="N181" s="1"/>
      <c r="O181" s="1"/>
    </row>
    <row r="182" spans="1:15" ht="12.75" customHeight="1">
      <c r="A182" s="56">
        <v>173</v>
      </c>
      <c r="B182" s="31" t="s">
        <v>195</v>
      </c>
      <c r="C182" s="31">
        <v>1298.8499999999999</v>
      </c>
      <c r="D182" s="40">
        <v>1306.2833333333333</v>
      </c>
      <c r="E182" s="40">
        <v>1285.5666666666666</v>
      </c>
      <c r="F182" s="40">
        <v>1272.2833333333333</v>
      </c>
      <c r="G182" s="40">
        <v>1251.5666666666666</v>
      </c>
      <c r="H182" s="40">
        <v>1319.5666666666666</v>
      </c>
      <c r="I182" s="40">
        <v>1340.2833333333333</v>
      </c>
      <c r="J182" s="40">
        <v>1353.5666666666666</v>
      </c>
      <c r="K182" s="31">
        <v>1327</v>
      </c>
      <c r="L182" s="31">
        <v>1293</v>
      </c>
      <c r="M182" s="31">
        <v>15.963760000000001</v>
      </c>
      <c r="N182" s="1"/>
      <c r="O182" s="1"/>
    </row>
    <row r="183" spans="1:15" ht="12.75" customHeight="1">
      <c r="A183" s="56">
        <v>174</v>
      </c>
      <c r="B183" s="31" t="s">
        <v>193</v>
      </c>
      <c r="C183" s="31">
        <v>2129.4</v>
      </c>
      <c r="D183" s="40">
        <v>2132.65</v>
      </c>
      <c r="E183" s="40">
        <v>2108.3000000000002</v>
      </c>
      <c r="F183" s="40">
        <v>2087.2000000000003</v>
      </c>
      <c r="G183" s="40">
        <v>2062.8500000000004</v>
      </c>
      <c r="H183" s="40">
        <v>2153.75</v>
      </c>
      <c r="I183" s="40">
        <v>2178.0999999999995</v>
      </c>
      <c r="J183" s="40">
        <v>2199.1999999999998</v>
      </c>
      <c r="K183" s="31">
        <v>2157</v>
      </c>
      <c r="L183" s="31">
        <v>2111.5500000000002</v>
      </c>
      <c r="M183" s="31">
        <v>3.8972600000000002</v>
      </c>
      <c r="N183" s="1"/>
      <c r="O183" s="1"/>
    </row>
    <row r="184" spans="1:15" ht="12.75" customHeight="1">
      <c r="A184" s="56">
        <v>175</v>
      </c>
      <c r="B184" s="31" t="s">
        <v>191</v>
      </c>
      <c r="C184" s="31">
        <v>453</v>
      </c>
      <c r="D184" s="40">
        <v>456.43333333333334</v>
      </c>
      <c r="E184" s="40">
        <v>447.9666666666667</v>
      </c>
      <c r="F184" s="40">
        <v>442.93333333333334</v>
      </c>
      <c r="G184" s="40">
        <v>434.4666666666667</v>
      </c>
      <c r="H184" s="40">
        <v>461.4666666666667</v>
      </c>
      <c r="I184" s="40">
        <v>469.93333333333328</v>
      </c>
      <c r="J184" s="40">
        <v>474.9666666666667</v>
      </c>
      <c r="K184" s="31">
        <v>464.9</v>
      </c>
      <c r="L184" s="31">
        <v>451.4</v>
      </c>
      <c r="M184" s="31">
        <v>265.30369000000002</v>
      </c>
      <c r="N184" s="1"/>
      <c r="O184" s="1"/>
    </row>
    <row r="185" spans="1:15" ht="12.75" customHeight="1">
      <c r="A185" s="56">
        <v>176</v>
      </c>
      <c r="B185" s="31" t="s">
        <v>189</v>
      </c>
      <c r="C185" s="31">
        <v>113.65</v>
      </c>
      <c r="D185" s="40">
        <v>114.93333333333334</v>
      </c>
      <c r="E185" s="40">
        <v>111.91666666666667</v>
      </c>
      <c r="F185" s="40">
        <v>110.18333333333334</v>
      </c>
      <c r="G185" s="40">
        <v>107.16666666666667</v>
      </c>
      <c r="H185" s="40">
        <v>116.66666666666667</v>
      </c>
      <c r="I185" s="40">
        <v>119.68333333333332</v>
      </c>
      <c r="J185" s="40">
        <v>121.41666666666667</v>
      </c>
      <c r="K185" s="31">
        <v>117.95</v>
      </c>
      <c r="L185" s="31">
        <v>113.2</v>
      </c>
      <c r="M185" s="31">
        <v>591.07984999999996</v>
      </c>
      <c r="N185" s="1"/>
      <c r="O185" s="1"/>
    </row>
    <row r="186" spans="1:15" ht="12.75" customHeight="1">
      <c r="A186" s="56">
        <v>177</v>
      </c>
      <c r="B186" s="31" t="s">
        <v>196</v>
      </c>
      <c r="C186" s="31">
        <v>818.25</v>
      </c>
      <c r="D186" s="40">
        <v>819.26666666666677</v>
      </c>
      <c r="E186" s="40">
        <v>805.58333333333348</v>
      </c>
      <c r="F186" s="40">
        <v>792.91666666666674</v>
      </c>
      <c r="G186" s="40">
        <v>779.23333333333346</v>
      </c>
      <c r="H186" s="40">
        <v>831.93333333333351</v>
      </c>
      <c r="I186" s="40">
        <v>845.61666666666667</v>
      </c>
      <c r="J186" s="40">
        <v>858.28333333333353</v>
      </c>
      <c r="K186" s="31">
        <v>832.95</v>
      </c>
      <c r="L186" s="31">
        <v>806.6</v>
      </c>
      <c r="M186" s="31">
        <v>104.78552999999999</v>
      </c>
      <c r="N186" s="1"/>
      <c r="O186" s="1"/>
    </row>
    <row r="187" spans="1:15" ht="12.75" customHeight="1">
      <c r="A187" s="56">
        <v>178</v>
      </c>
      <c r="B187" s="31" t="s">
        <v>197</v>
      </c>
      <c r="C187" s="31">
        <v>505.35</v>
      </c>
      <c r="D187" s="40">
        <v>503.4666666666667</v>
      </c>
      <c r="E187" s="40">
        <v>498.18333333333339</v>
      </c>
      <c r="F187" s="40">
        <v>491.01666666666671</v>
      </c>
      <c r="G187" s="40">
        <v>485.73333333333341</v>
      </c>
      <c r="H187" s="40">
        <v>510.63333333333338</v>
      </c>
      <c r="I187" s="40">
        <v>515.91666666666674</v>
      </c>
      <c r="J187" s="40">
        <v>523.08333333333337</v>
      </c>
      <c r="K187" s="31">
        <v>508.75</v>
      </c>
      <c r="L187" s="31">
        <v>496.3</v>
      </c>
      <c r="M187" s="31">
        <v>31.264130000000002</v>
      </c>
      <c r="N187" s="1"/>
      <c r="O187" s="1"/>
    </row>
    <row r="188" spans="1:15" ht="12.75" customHeight="1">
      <c r="A188" s="56">
        <v>179</v>
      </c>
      <c r="B188" s="31" t="s">
        <v>278</v>
      </c>
      <c r="C188" s="31">
        <v>599.9</v>
      </c>
      <c r="D188" s="40">
        <v>603.83333333333337</v>
      </c>
      <c r="E188" s="40">
        <v>590.16666666666674</v>
      </c>
      <c r="F188" s="40">
        <v>580.43333333333339</v>
      </c>
      <c r="G188" s="40">
        <v>566.76666666666677</v>
      </c>
      <c r="H188" s="40">
        <v>613.56666666666672</v>
      </c>
      <c r="I188" s="40">
        <v>627.23333333333346</v>
      </c>
      <c r="J188" s="40">
        <v>636.9666666666667</v>
      </c>
      <c r="K188" s="31">
        <v>617.5</v>
      </c>
      <c r="L188" s="31">
        <v>594.1</v>
      </c>
      <c r="M188" s="31">
        <v>15.22941</v>
      </c>
      <c r="N188" s="1"/>
      <c r="O188" s="1"/>
    </row>
    <row r="189" spans="1:15" ht="12.75" customHeight="1">
      <c r="A189" s="56">
        <v>180</v>
      </c>
      <c r="B189" s="31" t="s">
        <v>209</v>
      </c>
      <c r="C189" s="31">
        <v>549.45000000000005</v>
      </c>
      <c r="D189" s="40">
        <v>552.13333333333333</v>
      </c>
      <c r="E189" s="40">
        <v>545.51666666666665</v>
      </c>
      <c r="F189" s="40">
        <v>541.58333333333337</v>
      </c>
      <c r="G189" s="40">
        <v>534.9666666666667</v>
      </c>
      <c r="H189" s="40">
        <v>556.06666666666661</v>
      </c>
      <c r="I189" s="40">
        <v>562.68333333333317</v>
      </c>
      <c r="J189" s="40">
        <v>566.61666666666656</v>
      </c>
      <c r="K189" s="31">
        <v>558.75</v>
      </c>
      <c r="L189" s="31">
        <v>548.20000000000005</v>
      </c>
      <c r="M189" s="31">
        <v>13.39499</v>
      </c>
      <c r="N189" s="1"/>
      <c r="O189" s="1"/>
    </row>
    <row r="190" spans="1:15" ht="12.75" customHeight="1">
      <c r="A190" s="56">
        <v>181</v>
      </c>
      <c r="B190" s="31" t="s">
        <v>198</v>
      </c>
      <c r="C190" s="31">
        <v>919.3</v>
      </c>
      <c r="D190" s="40">
        <v>926.73333333333323</v>
      </c>
      <c r="E190" s="40">
        <v>907.96666666666647</v>
      </c>
      <c r="F190" s="40">
        <v>896.63333333333321</v>
      </c>
      <c r="G190" s="40">
        <v>877.86666666666645</v>
      </c>
      <c r="H190" s="40">
        <v>938.06666666666649</v>
      </c>
      <c r="I190" s="40">
        <v>956.83333333333314</v>
      </c>
      <c r="J190" s="40">
        <v>968.16666666666652</v>
      </c>
      <c r="K190" s="31">
        <v>945.5</v>
      </c>
      <c r="L190" s="31">
        <v>915.4</v>
      </c>
      <c r="M190" s="31">
        <v>38.231549999999999</v>
      </c>
      <c r="N190" s="1"/>
      <c r="O190" s="1"/>
    </row>
    <row r="191" spans="1:15" ht="12.75" customHeight="1">
      <c r="A191" s="56">
        <v>182</v>
      </c>
      <c r="B191" s="31" t="s">
        <v>203</v>
      </c>
      <c r="C191" s="31">
        <v>3775.55</v>
      </c>
      <c r="D191" s="40">
        <v>3776.8833333333332</v>
      </c>
      <c r="E191" s="40">
        <v>3748.7666666666664</v>
      </c>
      <c r="F191" s="40">
        <v>3721.9833333333331</v>
      </c>
      <c r="G191" s="40">
        <v>3693.8666666666663</v>
      </c>
      <c r="H191" s="40">
        <v>3803.6666666666665</v>
      </c>
      <c r="I191" s="40">
        <v>3831.7833333333333</v>
      </c>
      <c r="J191" s="40">
        <v>3858.5666666666666</v>
      </c>
      <c r="K191" s="31">
        <v>3805</v>
      </c>
      <c r="L191" s="31">
        <v>3750.1</v>
      </c>
      <c r="M191" s="31">
        <v>22.52412</v>
      </c>
      <c r="N191" s="1"/>
      <c r="O191" s="1"/>
    </row>
    <row r="192" spans="1:15" ht="12.75" customHeight="1">
      <c r="A192" s="56">
        <v>183</v>
      </c>
      <c r="B192" s="31" t="s">
        <v>199</v>
      </c>
      <c r="C192" s="31">
        <v>813.6</v>
      </c>
      <c r="D192" s="40">
        <v>816.13333333333333</v>
      </c>
      <c r="E192" s="40">
        <v>808.31666666666661</v>
      </c>
      <c r="F192" s="40">
        <v>803.0333333333333</v>
      </c>
      <c r="G192" s="40">
        <v>795.21666666666658</v>
      </c>
      <c r="H192" s="40">
        <v>821.41666666666663</v>
      </c>
      <c r="I192" s="40">
        <v>829.23333333333346</v>
      </c>
      <c r="J192" s="40">
        <v>834.51666666666665</v>
      </c>
      <c r="K192" s="31">
        <v>823.95</v>
      </c>
      <c r="L192" s="31">
        <v>810.85</v>
      </c>
      <c r="M192" s="31">
        <v>16.220140000000001</v>
      </c>
      <c r="N192" s="1"/>
      <c r="O192" s="1"/>
    </row>
    <row r="193" spans="1:15" ht="12.75" customHeight="1">
      <c r="A193" s="56">
        <v>184</v>
      </c>
      <c r="B193" s="31" t="s">
        <v>279</v>
      </c>
      <c r="C193" s="31">
        <v>5594.05</v>
      </c>
      <c r="D193" s="40">
        <v>5614.0166666666664</v>
      </c>
      <c r="E193" s="40">
        <v>5560.0333333333328</v>
      </c>
      <c r="F193" s="40">
        <v>5526.0166666666664</v>
      </c>
      <c r="G193" s="40">
        <v>5472.0333333333328</v>
      </c>
      <c r="H193" s="40">
        <v>5648.0333333333328</v>
      </c>
      <c r="I193" s="40">
        <v>5702.0166666666664</v>
      </c>
      <c r="J193" s="40">
        <v>5736.0333333333328</v>
      </c>
      <c r="K193" s="31">
        <v>5668</v>
      </c>
      <c r="L193" s="31">
        <v>5580</v>
      </c>
      <c r="M193" s="31">
        <v>1.4499200000000001</v>
      </c>
      <c r="N193" s="1"/>
      <c r="O193" s="1"/>
    </row>
    <row r="194" spans="1:15" ht="12.75" customHeight="1">
      <c r="A194" s="56">
        <v>185</v>
      </c>
      <c r="B194" s="31" t="s">
        <v>200</v>
      </c>
      <c r="C194" s="31">
        <v>333.35</v>
      </c>
      <c r="D194" s="40">
        <v>333.45</v>
      </c>
      <c r="E194" s="40">
        <v>329</v>
      </c>
      <c r="F194" s="40">
        <v>324.65000000000003</v>
      </c>
      <c r="G194" s="40">
        <v>320.20000000000005</v>
      </c>
      <c r="H194" s="40">
        <v>337.79999999999995</v>
      </c>
      <c r="I194" s="40">
        <v>342.24999999999989</v>
      </c>
      <c r="J194" s="40">
        <v>346.59999999999991</v>
      </c>
      <c r="K194" s="31">
        <v>337.9</v>
      </c>
      <c r="L194" s="31">
        <v>329.1</v>
      </c>
      <c r="M194" s="31">
        <v>302.68517000000003</v>
      </c>
      <c r="N194" s="1"/>
      <c r="O194" s="1"/>
    </row>
    <row r="195" spans="1:15" ht="12.75" customHeight="1">
      <c r="A195" s="56">
        <v>186</v>
      </c>
      <c r="B195" s="31" t="s">
        <v>201</v>
      </c>
      <c r="C195" s="31">
        <v>158.75</v>
      </c>
      <c r="D195" s="40">
        <v>157.08333333333334</v>
      </c>
      <c r="E195" s="40">
        <v>152.9666666666667</v>
      </c>
      <c r="F195" s="40">
        <v>147.18333333333337</v>
      </c>
      <c r="G195" s="40">
        <v>143.06666666666672</v>
      </c>
      <c r="H195" s="40">
        <v>162.86666666666667</v>
      </c>
      <c r="I195" s="40">
        <v>166.98333333333329</v>
      </c>
      <c r="J195" s="40">
        <v>172.76666666666665</v>
      </c>
      <c r="K195" s="31">
        <v>161.19999999999999</v>
      </c>
      <c r="L195" s="31">
        <v>151.30000000000001</v>
      </c>
      <c r="M195" s="31">
        <v>1113.0231100000001</v>
      </c>
      <c r="N195" s="1"/>
      <c r="O195" s="1"/>
    </row>
    <row r="196" spans="1:15" ht="12.75" customHeight="1">
      <c r="A196" s="56">
        <v>187</v>
      </c>
      <c r="B196" s="31" t="s">
        <v>202</v>
      </c>
      <c r="C196" s="31">
        <v>1288.9000000000001</v>
      </c>
      <c r="D196" s="40">
        <v>1296.3833333333334</v>
      </c>
      <c r="E196" s="40">
        <v>1276.3666666666668</v>
      </c>
      <c r="F196" s="40">
        <v>1263.8333333333333</v>
      </c>
      <c r="G196" s="40">
        <v>1243.8166666666666</v>
      </c>
      <c r="H196" s="40">
        <v>1308.916666666667</v>
      </c>
      <c r="I196" s="40">
        <v>1328.9333333333338</v>
      </c>
      <c r="J196" s="40">
        <v>1341.4666666666672</v>
      </c>
      <c r="K196" s="31">
        <v>1316.4</v>
      </c>
      <c r="L196" s="31">
        <v>1283.8499999999999</v>
      </c>
      <c r="M196" s="31">
        <v>75.145679999999999</v>
      </c>
      <c r="N196" s="1"/>
      <c r="O196" s="1"/>
    </row>
    <row r="197" spans="1:15" ht="12.75" customHeight="1">
      <c r="A197" s="56">
        <v>188</v>
      </c>
      <c r="B197" s="31" t="s">
        <v>204</v>
      </c>
      <c r="C197" s="31">
        <v>1380.6</v>
      </c>
      <c r="D197" s="40">
        <v>1386.75</v>
      </c>
      <c r="E197" s="40">
        <v>1370.85</v>
      </c>
      <c r="F197" s="40">
        <v>1361.1</v>
      </c>
      <c r="G197" s="40">
        <v>1345.1999999999998</v>
      </c>
      <c r="H197" s="40">
        <v>1396.5</v>
      </c>
      <c r="I197" s="40">
        <v>1412.4</v>
      </c>
      <c r="J197" s="40">
        <v>1422.15</v>
      </c>
      <c r="K197" s="31">
        <v>1402.65</v>
      </c>
      <c r="L197" s="31">
        <v>1377</v>
      </c>
      <c r="M197" s="31">
        <v>38.566299999999998</v>
      </c>
      <c r="N197" s="1"/>
      <c r="O197" s="1"/>
    </row>
    <row r="198" spans="1:15" ht="12.75" customHeight="1">
      <c r="A198" s="56">
        <v>189</v>
      </c>
      <c r="B198" s="31" t="s">
        <v>185</v>
      </c>
      <c r="C198" s="31">
        <v>984.65</v>
      </c>
      <c r="D198" s="40">
        <v>988.79999999999984</v>
      </c>
      <c r="E198" s="40">
        <v>974.14999999999964</v>
      </c>
      <c r="F198" s="40">
        <v>963.64999999999975</v>
      </c>
      <c r="G198" s="40">
        <v>948.99999999999955</v>
      </c>
      <c r="H198" s="40">
        <v>999.29999999999973</v>
      </c>
      <c r="I198" s="40">
        <v>1013.95</v>
      </c>
      <c r="J198" s="40">
        <v>1024.4499999999998</v>
      </c>
      <c r="K198" s="31">
        <v>1003.45</v>
      </c>
      <c r="L198" s="31">
        <v>978.3</v>
      </c>
      <c r="M198" s="31">
        <v>3.9400300000000001</v>
      </c>
      <c r="N198" s="1"/>
      <c r="O198" s="1"/>
    </row>
    <row r="199" spans="1:15" ht="12.75" customHeight="1">
      <c r="A199" s="56">
        <v>190</v>
      </c>
      <c r="B199" s="31" t="s">
        <v>205</v>
      </c>
      <c r="C199" s="31">
        <v>2161.85</v>
      </c>
      <c r="D199" s="40">
        <v>2161.0500000000002</v>
      </c>
      <c r="E199" s="40">
        <v>2137.1000000000004</v>
      </c>
      <c r="F199" s="40">
        <v>2112.3500000000004</v>
      </c>
      <c r="G199" s="40">
        <v>2088.4000000000005</v>
      </c>
      <c r="H199" s="40">
        <v>2185.8000000000002</v>
      </c>
      <c r="I199" s="40">
        <v>2209.75</v>
      </c>
      <c r="J199" s="40">
        <v>2234.5</v>
      </c>
      <c r="K199" s="31">
        <v>2185</v>
      </c>
      <c r="L199" s="31">
        <v>2136.3000000000002</v>
      </c>
      <c r="M199" s="31">
        <v>13.742649999999999</v>
      </c>
      <c r="N199" s="1"/>
      <c r="O199" s="1"/>
    </row>
    <row r="200" spans="1:15" ht="12.75" customHeight="1">
      <c r="A200" s="56">
        <v>191</v>
      </c>
      <c r="B200" s="31" t="s">
        <v>206</v>
      </c>
      <c r="C200" s="31">
        <v>3085.5</v>
      </c>
      <c r="D200" s="40">
        <v>3128.9</v>
      </c>
      <c r="E200" s="40">
        <v>3007.6000000000004</v>
      </c>
      <c r="F200" s="40">
        <v>2929.7000000000003</v>
      </c>
      <c r="G200" s="40">
        <v>2808.4000000000005</v>
      </c>
      <c r="H200" s="40">
        <v>3206.8</v>
      </c>
      <c r="I200" s="40">
        <v>3328.1000000000004</v>
      </c>
      <c r="J200" s="40">
        <v>3406</v>
      </c>
      <c r="K200" s="31">
        <v>3250.2</v>
      </c>
      <c r="L200" s="31">
        <v>3051</v>
      </c>
      <c r="M200" s="31">
        <v>4.8454699999999997</v>
      </c>
      <c r="N200" s="1"/>
      <c r="O200" s="1"/>
    </row>
    <row r="201" spans="1:15" ht="12.75" customHeight="1">
      <c r="A201" s="56">
        <v>192</v>
      </c>
      <c r="B201" s="31" t="s">
        <v>207</v>
      </c>
      <c r="C201" s="31">
        <v>505.05</v>
      </c>
      <c r="D201" s="40">
        <v>509.0333333333333</v>
      </c>
      <c r="E201" s="40">
        <v>499.06666666666661</v>
      </c>
      <c r="F201" s="40">
        <v>493.08333333333331</v>
      </c>
      <c r="G201" s="40">
        <v>483.11666666666662</v>
      </c>
      <c r="H201" s="40">
        <v>515.01666666666665</v>
      </c>
      <c r="I201" s="40">
        <v>524.98333333333335</v>
      </c>
      <c r="J201" s="40">
        <v>530.96666666666658</v>
      </c>
      <c r="K201" s="31">
        <v>519</v>
      </c>
      <c r="L201" s="31">
        <v>503.05</v>
      </c>
      <c r="M201" s="31">
        <v>11.40668</v>
      </c>
      <c r="N201" s="1"/>
      <c r="O201" s="1"/>
    </row>
    <row r="202" spans="1:15" ht="12.75" customHeight="1">
      <c r="A202" s="56">
        <v>193</v>
      </c>
      <c r="B202" s="31" t="s">
        <v>208</v>
      </c>
      <c r="C202" s="31">
        <v>1025.8499999999999</v>
      </c>
      <c r="D202" s="40">
        <v>1022.9</v>
      </c>
      <c r="E202" s="40">
        <v>1004.2</v>
      </c>
      <c r="F202" s="40">
        <v>982.55000000000007</v>
      </c>
      <c r="G202" s="40">
        <v>963.85000000000014</v>
      </c>
      <c r="H202" s="40">
        <v>1044.55</v>
      </c>
      <c r="I202" s="40">
        <v>1063.25</v>
      </c>
      <c r="J202" s="40">
        <v>1084.8999999999999</v>
      </c>
      <c r="K202" s="31">
        <v>1041.5999999999999</v>
      </c>
      <c r="L202" s="31">
        <v>1001.25</v>
      </c>
      <c r="M202" s="31">
        <v>9.4167699999999996</v>
      </c>
      <c r="N202" s="1"/>
      <c r="O202" s="1"/>
    </row>
    <row r="203" spans="1:15" ht="12.75" customHeight="1">
      <c r="A203" s="56">
        <v>194</v>
      </c>
      <c r="B203" s="31" t="s">
        <v>212</v>
      </c>
      <c r="C203" s="31">
        <v>707.7</v>
      </c>
      <c r="D203" s="40">
        <v>711.25</v>
      </c>
      <c r="E203" s="40">
        <v>702.6</v>
      </c>
      <c r="F203" s="40">
        <v>697.5</v>
      </c>
      <c r="G203" s="40">
        <v>688.85</v>
      </c>
      <c r="H203" s="40">
        <v>716.35</v>
      </c>
      <c r="I203" s="40">
        <v>725.00000000000011</v>
      </c>
      <c r="J203" s="40">
        <v>730.1</v>
      </c>
      <c r="K203" s="31">
        <v>719.9</v>
      </c>
      <c r="L203" s="31">
        <v>706.15</v>
      </c>
      <c r="M203" s="31">
        <v>24.87764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7396.1</v>
      </c>
      <c r="D204" s="40">
        <v>7422</v>
      </c>
      <c r="E204" s="40">
        <v>7345.1</v>
      </c>
      <c r="F204" s="40">
        <v>7294.1</v>
      </c>
      <c r="G204" s="40">
        <v>7217.2000000000007</v>
      </c>
      <c r="H204" s="40">
        <v>7473</v>
      </c>
      <c r="I204" s="40">
        <v>7549.9</v>
      </c>
      <c r="J204" s="40">
        <v>7600.9</v>
      </c>
      <c r="K204" s="31">
        <v>7498.9</v>
      </c>
      <c r="L204" s="31">
        <v>7371</v>
      </c>
      <c r="M204" s="31">
        <v>4.2290400000000004</v>
      </c>
      <c r="N204" s="1"/>
      <c r="O204" s="1"/>
    </row>
    <row r="205" spans="1:15" ht="12.75" customHeight="1">
      <c r="A205" s="56">
        <v>196</v>
      </c>
      <c r="B205" s="31" t="s">
        <v>280</v>
      </c>
      <c r="C205" s="31">
        <v>36.25</v>
      </c>
      <c r="D205" s="40">
        <v>36.533333333333331</v>
      </c>
      <c r="E205" s="40">
        <v>35.766666666666666</v>
      </c>
      <c r="F205" s="40">
        <v>35.283333333333331</v>
      </c>
      <c r="G205" s="40">
        <v>34.516666666666666</v>
      </c>
      <c r="H205" s="40">
        <v>37.016666666666666</v>
      </c>
      <c r="I205" s="40">
        <v>37.783333333333331</v>
      </c>
      <c r="J205" s="40">
        <v>38.266666666666666</v>
      </c>
      <c r="K205" s="31">
        <v>37.299999999999997</v>
      </c>
      <c r="L205" s="31">
        <v>36.049999999999997</v>
      </c>
      <c r="M205" s="31">
        <v>256.34746000000001</v>
      </c>
      <c r="N205" s="1"/>
      <c r="O205" s="1"/>
    </row>
    <row r="206" spans="1:15" ht="12.75" customHeight="1">
      <c r="A206" s="56">
        <v>197</v>
      </c>
      <c r="B206" s="31" t="s">
        <v>210</v>
      </c>
      <c r="C206" s="31">
        <v>1571.5</v>
      </c>
      <c r="D206" s="40">
        <v>1578.3999999999999</v>
      </c>
      <c r="E206" s="40">
        <v>1546.7999999999997</v>
      </c>
      <c r="F206" s="40">
        <v>1522.1</v>
      </c>
      <c r="G206" s="40">
        <v>1490.4999999999998</v>
      </c>
      <c r="H206" s="40">
        <v>1603.0999999999997</v>
      </c>
      <c r="I206" s="40">
        <v>1634.6999999999996</v>
      </c>
      <c r="J206" s="40">
        <v>1659.3999999999996</v>
      </c>
      <c r="K206" s="31">
        <v>1610</v>
      </c>
      <c r="L206" s="31">
        <v>1553.7</v>
      </c>
      <c r="M206" s="31">
        <v>8.2815600000000007</v>
      </c>
      <c r="N206" s="1"/>
      <c r="O206" s="1"/>
    </row>
    <row r="207" spans="1:15" ht="12.75" customHeight="1">
      <c r="A207" s="56">
        <v>198</v>
      </c>
      <c r="B207" s="31" t="s">
        <v>156</v>
      </c>
      <c r="C207" s="31">
        <v>853.1</v>
      </c>
      <c r="D207" s="40">
        <v>848.35</v>
      </c>
      <c r="E207" s="40">
        <v>830.75</v>
      </c>
      <c r="F207" s="40">
        <v>808.4</v>
      </c>
      <c r="G207" s="40">
        <v>790.8</v>
      </c>
      <c r="H207" s="40">
        <v>870.7</v>
      </c>
      <c r="I207" s="40">
        <v>888.30000000000018</v>
      </c>
      <c r="J207" s="40">
        <v>910.65000000000009</v>
      </c>
      <c r="K207" s="31">
        <v>865.95</v>
      </c>
      <c r="L207" s="31">
        <v>826</v>
      </c>
      <c r="M207" s="31">
        <v>79.81474</v>
      </c>
      <c r="N207" s="1"/>
      <c r="O207" s="1"/>
    </row>
    <row r="208" spans="1:15" ht="12.75" customHeight="1">
      <c r="A208" s="56">
        <v>199</v>
      </c>
      <c r="B208" s="31" t="s">
        <v>281</v>
      </c>
      <c r="C208" s="31">
        <v>257.95</v>
      </c>
      <c r="D208" s="40">
        <v>258.15000000000003</v>
      </c>
      <c r="E208" s="40">
        <v>256.35000000000008</v>
      </c>
      <c r="F208" s="40">
        <v>254.75000000000006</v>
      </c>
      <c r="G208" s="40">
        <v>252.9500000000001</v>
      </c>
      <c r="H208" s="40">
        <v>259.75000000000006</v>
      </c>
      <c r="I208" s="40">
        <v>261.55</v>
      </c>
      <c r="J208" s="40">
        <v>263.15000000000003</v>
      </c>
      <c r="K208" s="31">
        <v>259.95</v>
      </c>
      <c r="L208" s="31">
        <v>256.55</v>
      </c>
      <c r="M208" s="31">
        <v>2.4037899999999999</v>
      </c>
      <c r="N208" s="1"/>
      <c r="O208" s="1"/>
    </row>
    <row r="209" spans="1:15" ht="12.75" customHeight="1">
      <c r="A209" s="56">
        <v>200</v>
      </c>
      <c r="B209" s="31" t="s">
        <v>282</v>
      </c>
      <c r="C209" s="31">
        <v>897.6</v>
      </c>
      <c r="D209" s="40">
        <v>900.93333333333339</v>
      </c>
      <c r="E209" s="40">
        <v>881.66666666666674</v>
      </c>
      <c r="F209" s="40">
        <v>865.73333333333335</v>
      </c>
      <c r="G209" s="40">
        <v>846.4666666666667</v>
      </c>
      <c r="H209" s="40">
        <v>916.86666666666679</v>
      </c>
      <c r="I209" s="40">
        <v>936.13333333333344</v>
      </c>
      <c r="J209" s="40">
        <v>952.06666666666683</v>
      </c>
      <c r="K209" s="31">
        <v>920.2</v>
      </c>
      <c r="L209" s="31">
        <v>885</v>
      </c>
      <c r="M209" s="31">
        <v>4.9424999999999999</v>
      </c>
      <c r="N209" s="1"/>
      <c r="O209" s="1"/>
    </row>
    <row r="210" spans="1:15" ht="12.75" customHeight="1">
      <c r="A210" s="56">
        <v>201</v>
      </c>
      <c r="B210" s="31" t="s">
        <v>213</v>
      </c>
      <c r="C210" s="31">
        <v>287.64999999999998</v>
      </c>
      <c r="D210" s="40">
        <v>289.21666666666664</v>
      </c>
      <c r="E210" s="40">
        <v>284.93333333333328</v>
      </c>
      <c r="F210" s="40">
        <v>282.21666666666664</v>
      </c>
      <c r="G210" s="40">
        <v>277.93333333333328</v>
      </c>
      <c r="H210" s="40">
        <v>291.93333333333328</v>
      </c>
      <c r="I210" s="40">
        <v>296.2166666666667</v>
      </c>
      <c r="J210" s="40">
        <v>298.93333333333328</v>
      </c>
      <c r="K210" s="31">
        <v>293.5</v>
      </c>
      <c r="L210" s="31">
        <v>286.5</v>
      </c>
      <c r="M210" s="31">
        <v>68.243510000000001</v>
      </c>
      <c r="N210" s="1"/>
      <c r="O210" s="1"/>
    </row>
    <row r="211" spans="1:15" ht="12.75" customHeight="1">
      <c r="A211" s="56">
        <v>202</v>
      </c>
      <c r="B211" s="31" t="s">
        <v>129</v>
      </c>
      <c r="C211" s="31">
        <v>11.9</v>
      </c>
      <c r="D211" s="40">
        <v>11.75</v>
      </c>
      <c r="E211" s="40">
        <v>11.4</v>
      </c>
      <c r="F211" s="40">
        <v>10.9</v>
      </c>
      <c r="G211" s="40">
        <v>10.55</v>
      </c>
      <c r="H211" s="40">
        <v>12.25</v>
      </c>
      <c r="I211" s="40">
        <v>12.600000000000001</v>
      </c>
      <c r="J211" s="40">
        <v>13.1</v>
      </c>
      <c r="K211" s="31">
        <v>12.1</v>
      </c>
      <c r="L211" s="31">
        <v>11.25</v>
      </c>
      <c r="M211" s="31">
        <v>10042.13104</v>
      </c>
      <c r="N211" s="1"/>
      <c r="O211" s="1"/>
    </row>
    <row r="212" spans="1:15" ht="12.75" customHeight="1">
      <c r="A212" s="56">
        <v>203</v>
      </c>
      <c r="B212" s="31" t="s">
        <v>214</v>
      </c>
      <c r="C212" s="31">
        <v>1218.05</v>
      </c>
      <c r="D212" s="40">
        <v>1222.5166666666667</v>
      </c>
      <c r="E212" s="40">
        <v>1202.2333333333333</v>
      </c>
      <c r="F212" s="40">
        <v>1186.4166666666667</v>
      </c>
      <c r="G212" s="40">
        <v>1166.1333333333334</v>
      </c>
      <c r="H212" s="40">
        <v>1238.3333333333333</v>
      </c>
      <c r="I212" s="40">
        <v>1258.6166666666666</v>
      </c>
      <c r="J212" s="40">
        <v>1274.4333333333332</v>
      </c>
      <c r="K212" s="31">
        <v>1242.8</v>
      </c>
      <c r="L212" s="31">
        <v>1206.7</v>
      </c>
      <c r="M212" s="31">
        <v>17.573920000000001</v>
      </c>
      <c r="N212" s="1"/>
      <c r="O212" s="1"/>
    </row>
    <row r="213" spans="1:15" ht="12.75" customHeight="1">
      <c r="A213" s="56">
        <v>204</v>
      </c>
      <c r="B213" s="31" t="s">
        <v>283</v>
      </c>
      <c r="C213" s="31">
        <v>2284.9499999999998</v>
      </c>
      <c r="D213" s="40">
        <v>2290.0499999999997</v>
      </c>
      <c r="E213" s="40">
        <v>2267.3999999999996</v>
      </c>
      <c r="F213" s="40">
        <v>2249.85</v>
      </c>
      <c r="G213" s="40">
        <v>2227.1999999999998</v>
      </c>
      <c r="H213" s="40">
        <v>2307.5999999999995</v>
      </c>
      <c r="I213" s="40">
        <v>2330.25</v>
      </c>
      <c r="J213" s="40">
        <v>2347.7999999999993</v>
      </c>
      <c r="K213" s="31">
        <v>2312.6999999999998</v>
      </c>
      <c r="L213" s="31">
        <v>2272.5</v>
      </c>
      <c r="M213" s="31">
        <v>0.54895000000000005</v>
      </c>
      <c r="N213" s="1"/>
      <c r="O213" s="1"/>
    </row>
    <row r="214" spans="1:15" ht="12.75" customHeight="1">
      <c r="A214" s="56">
        <v>205</v>
      </c>
      <c r="B214" s="31" t="s">
        <v>215</v>
      </c>
      <c r="C214" s="40">
        <v>634.1</v>
      </c>
      <c r="D214" s="40">
        <v>637.79999999999995</v>
      </c>
      <c r="E214" s="40">
        <v>628.84999999999991</v>
      </c>
      <c r="F214" s="40">
        <v>623.59999999999991</v>
      </c>
      <c r="G214" s="40">
        <v>614.64999999999986</v>
      </c>
      <c r="H214" s="40">
        <v>643.04999999999995</v>
      </c>
      <c r="I214" s="40">
        <v>652</v>
      </c>
      <c r="J214" s="40">
        <v>657.25</v>
      </c>
      <c r="K214" s="40">
        <v>646.75</v>
      </c>
      <c r="L214" s="40">
        <v>632.54999999999995</v>
      </c>
      <c r="M214" s="40">
        <v>60.139589999999998</v>
      </c>
      <c r="N214" s="1"/>
      <c r="O214" s="1"/>
    </row>
    <row r="215" spans="1:15" ht="12.75" customHeight="1">
      <c r="A215" s="56">
        <v>206</v>
      </c>
      <c r="B215" s="31" t="s">
        <v>284</v>
      </c>
      <c r="C215" s="40">
        <v>12.55</v>
      </c>
      <c r="D215" s="40">
        <v>12.533333333333333</v>
      </c>
      <c r="E215" s="40">
        <v>12.316666666666666</v>
      </c>
      <c r="F215" s="40">
        <v>12.083333333333334</v>
      </c>
      <c r="G215" s="40">
        <v>11.866666666666667</v>
      </c>
      <c r="H215" s="40">
        <v>12.766666666666666</v>
      </c>
      <c r="I215" s="40">
        <v>12.983333333333331</v>
      </c>
      <c r="J215" s="40">
        <v>13.216666666666665</v>
      </c>
      <c r="K215" s="40">
        <v>12.75</v>
      </c>
      <c r="L215" s="40">
        <v>12.3</v>
      </c>
      <c r="M215" s="40">
        <v>677.06218000000001</v>
      </c>
      <c r="N215" s="1"/>
      <c r="O215" s="1"/>
    </row>
    <row r="216" spans="1:15" ht="12.75" customHeight="1">
      <c r="A216" s="56">
        <v>207</v>
      </c>
      <c r="B216" s="31" t="s">
        <v>216</v>
      </c>
      <c r="C216" s="40">
        <v>303.2</v>
      </c>
      <c r="D216" s="40">
        <v>304.26666666666665</v>
      </c>
      <c r="E216" s="40">
        <v>298.93333333333328</v>
      </c>
      <c r="F216" s="40">
        <v>294.66666666666663</v>
      </c>
      <c r="G216" s="40">
        <v>289.33333333333326</v>
      </c>
      <c r="H216" s="40">
        <v>308.5333333333333</v>
      </c>
      <c r="I216" s="40">
        <v>313.86666666666667</v>
      </c>
      <c r="J216" s="40">
        <v>318.13333333333333</v>
      </c>
      <c r="K216" s="40">
        <v>309.60000000000002</v>
      </c>
      <c r="L216" s="40">
        <v>300</v>
      </c>
      <c r="M216" s="40">
        <v>308.72327000000001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285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286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287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217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218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219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220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221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222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223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224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225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226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227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228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229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230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231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C23" sqref="C23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59"/>
      <c r="B1" s="560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44470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552" t="s">
        <v>16</v>
      </c>
      <c r="B9" s="554" t="s">
        <v>18</v>
      </c>
      <c r="C9" s="558" t="s">
        <v>20</v>
      </c>
      <c r="D9" s="558" t="s">
        <v>21</v>
      </c>
      <c r="E9" s="549" t="s">
        <v>22</v>
      </c>
      <c r="F9" s="550"/>
      <c r="G9" s="551"/>
      <c r="H9" s="549" t="s">
        <v>23</v>
      </c>
      <c r="I9" s="550"/>
      <c r="J9" s="551"/>
      <c r="K9" s="26"/>
      <c r="L9" s="27"/>
      <c r="M9" s="53"/>
      <c r="N9" s="1"/>
      <c r="O9" s="1"/>
    </row>
    <row r="10" spans="1:15" ht="42.75" customHeight="1">
      <c r="A10" s="556"/>
      <c r="B10" s="557"/>
      <c r="C10" s="557"/>
      <c r="D10" s="55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24832.5</v>
      </c>
      <c r="D11" s="40">
        <v>24758.350000000002</v>
      </c>
      <c r="E11" s="40">
        <v>24536.650000000005</v>
      </c>
      <c r="F11" s="40">
        <v>24240.800000000003</v>
      </c>
      <c r="G11" s="40">
        <v>24019.100000000006</v>
      </c>
      <c r="H11" s="40">
        <v>25054.200000000004</v>
      </c>
      <c r="I11" s="40">
        <v>25275.9</v>
      </c>
      <c r="J11" s="40">
        <v>25571.750000000004</v>
      </c>
      <c r="K11" s="31">
        <v>24980.05</v>
      </c>
      <c r="L11" s="31">
        <v>24462.5</v>
      </c>
      <c r="M11" s="31">
        <v>1.8450000000000001E-2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1870.6</v>
      </c>
      <c r="D12" s="40">
        <v>1856.9666666666665</v>
      </c>
      <c r="E12" s="40">
        <v>1834.9333333333329</v>
      </c>
      <c r="F12" s="40">
        <v>1799.2666666666664</v>
      </c>
      <c r="G12" s="40">
        <v>1777.2333333333329</v>
      </c>
      <c r="H12" s="40">
        <v>1892.633333333333</v>
      </c>
      <c r="I12" s="40">
        <v>1914.6666666666663</v>
      </c>
      <c r="J12" s="40">
        <v>1950.333333333333</v>
      </c>
      <c r="K12" s="31">
        <v>1879</v>
      </c>
      <c r="L12" s="31">
        <v>1821.3</v>
      </c>
      <c r="M12" s="31">
        <v>0.70989999999999998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2438.8000000000002</v>
      </c>
      <c r="D13" s="40">
        <v>2431.15</v>
      </c>
      <c r="E13" s="40">
        <v>2387.65</v>
      </c>
      <c r="F13" s="40">
        <v>2336.5</v>
      </c>
      <c r="G13" s="40">
        <v>2293</v>
      </c>
      <c r="H13" s="40">
        <v>2482.3000000000002</v>
      </c>
      <c r="I13" s="40">
        <v>2525.8000000000002</v>
      </c>
      <c r="J13" s="40">
        <v>2576.9500000000003</v>
      </c>
      <c r="K13" s="31">
        <v>2474.65</v>
      </c>
      <c r="L13" s="31">
        <v>2380</v>
      </c>
      <c r="M13" s="31">
        <v>0.70377999999999996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2254.5</v>
      </c>
      <c r="D14" s="40">
        <v>2260.8666666666663</v>
      </c>
      <c r="E14" s="40">
        <v>2244.8333333333326</v>
      </c>
      <c r="F14" s="40">
        <v>2235.1666666666661</v>
      </c>
      <c r="G14" s="40">
        <v>2219.1333333333323</v>
      </c>
      <c r="H14" s="40">
        <v>2270.5333333333328</v>
      </c>
      <c r="I14" s="40">
        <v>2286.5666666666666</v>
      </c>
      <c r="J14" s="40">
        <v>2296.2333333333331</v>
      </c>
      <c r="K14" s="31">
        <v>2276.9</v>
      </c>
      <c r="L14" s="31">
        <v>2251.1999999999998</v>
      </c>
      <c r="M14" s="31">
        <v>3.0036800000000001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1955.3</v>
      </c>
      <c r="D15" s="40">
        <v>1944.9000000000003</v>
      </c>
      <c r="E15" s="40">
        <v>1921.3000000000006</v>
      </c>
      <c r="F15" s="40">
        <v>1887.3000000000004</v>
      </c>
      <c r="G15" s="40">
        <v>1863.7000000000007</v>
      </c>
      <c r="H15" s="40">
        <v>1978.9000000000005</v>
      </c>
      <c r="I15" s="40">
        <v>2002.5000000000005</v>
      </c>
      <c r="J15" s="40">
        <v>2036.5000000000005</v>
      </c>
      <c r="K15" s="31">
        <v>1968.5</v>
      </c>
      <c r="L15" s="31">
        <v>1910.9</v>
      </c>
      <c r="M15" s="31">
        <v>0.31905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821.8</v>
      </c>
      <c r="D16" s="40">
        <v>820.81666666666661</v>
      </c>
      <c r="E16" s="40">
        <v>805.08333333333326</v>
      </c>
      <c r="F16" s="40">
        <v>788.36666666666667</v>
      </c>
      <c r="G16" s="40">
        <v>772.63333333333333</v>
      </c>
      <c r="H16" s="40">
        <v>837.53333333333319</v>
      </c>
      <c r="I16" s="40">
        <v>853.26666666666654</v>
      </c>
      <c r="J16" s="40">
        <v>869.98333333333312</v>
      </c>
      <c r="K16" s="31">
        <v>836.55</v>
      </c>
      <c r="L16" s="31">
        <v>804.1</v>
      </c>
      <c r="M16" s="31">
        <v>9.2619100000000003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1164.25</v>
      </c>
      <c r="D17" s="40">
        <v>1169.2833333333333</v>
      </c>
      <c r="E17" s="40">
        <v>1149.9666666666667</v>
      </c>
      <c r="F17" s="40">
        <v>1135.6833333333334</v>
      </c>
      <c r="G17" s="40">
        <v>1116.3666666666668</v>
      </c>
      <c r="H17" s="40">
        <v>1183.5666666666666</v>
      </c>
      <c r="I17" s="40">
        <v>1202.8833333333332</v>
      </c>
      <c r="J17" s="40">
        <v>1217.1666666666665</v>
      </c>
      <c r="K17" s="31">
        <v>1188.5999999999999</v>
      </c>
      <c r="L17" s="31">
        <v>1155</v>
      </c>
      <c r="M17" s="31">
        <v>23.116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607.29999999999995</v>
      </c>
      <c r="D18" s="40">
        <v>609.48333333333323</v>
      </c>
      <c r="E18" s="40">
        <v>603.96666666666647</v>
      </c>
      <c r="F18" s="40">
        <v>600.63333333333321</v>
      </c>
      <c r="G18" s="40">
        <v>595.11666666666645</v>
      </c>
      <c r="H18" s="40">
        <v>612.81666666666649</v>
      </c>
      <c r="I18" s="40">
        <v>618.33333333333314</v>
      </c>
      <c r="J18" s="40">
        <v>621.66666666666652</v>
      </c>
      <c r="K18" s="31">
        <v>615</v>
      </c>
      <c r="L18" s="31">
        <v>606.15</v>
      </c>
      <c r="M18" s="31">
        <v>0.95787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929.85</v>
      </c>
      <c r="D19" s="40">
        <v>935.0333333333333</v>
      </c>
      <c r="E19" s="40">
        <v>922.66666666666663</v>
      </c>
      <c r="F19" s="40">
        <v>915.48333333333335</v>
      </c>
      <c r="G19" s="40">
        <v>903.11666666666667</v>
      </c>
      <c r="H19" s="40">
        <v>942.21666666666658</v>
      </c>
      <c r="I19" s="40">
        <v>954.58333333333337</v>
      </c>
      <c r="J19" s="40">
        <v>961.76666666666654</v>
      </c>
      <c r="K19" s="31">
        <v>947.4</v>
      </c>
      <c r="L19" s="31">
        <v>927.85</v>
      </c>
      <c r="M19" s="31">
        <v>7.1406599999999996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2560</v>
      </c>
      <c r="D20" s="40">
        <v>2574.5166666666664</v>
      </c>
      <c r="E20" s="40">
        <v>2515.833333333333</v>
      </c>
      <c r="F20" s="40">
        <v>2471.6666666666665</v>
      </c>
      <c r="G20" s="40">
        <v>2412.9833333333331</v>
      </c>
      <c r="H20" s="40">
        <v>2618.6833333333329</v>
      </c>
      <c r="I20" s="40">
        <v>2677.3666666666663</v>
      </c>
      <c r="J20" s="40">
        <v>2721.5333333333328</v>
      </c>
      <c r="K20" s="31">
        <v>2633.2</v>
      </c>
      <c r="L20" s="31">
        <v>2530.35</v>
      </c>
      <c r="M20" s="31">
        <v>1.17083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20517.8</v>
      </c>
      <c r="D21" s="40">
        <v>20287.666666666668</v>
      </c>
      <c r="E21" s="40">
        <v>19933.333333333336</v>
      </c>
      <c r="F21" s="40">
        <v>19348.866666666669</v>
      </c>
      <c r="G21" s="40">
        <v>18994.533333333336</v>
      </c>
      <c r="H21" s="40">
        <v>20872.133333333335</v>
      </c>
      <c r="I21" s="40">
        <v>21226.466666666671</v>
      </c>
      <c r="J21" s="40">
        <v>21810.933333333334</v>
      </c>
      <c r="K21" s="31">
        <v>20642</v>
      </c>
      <c r="L21" s="31">
        <v>19703.2</v>
      </c>
      <c r="M21" s="31">
        <v>0.50607000000000002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1468.1</v>
      </c>
      <c r="D22" s="40">
        <v>1483.4833333333333</v>
      </c>
      <c r="E22" s="40">
        <v>1447.9666666666667</v>
      </c>
      <c r="F22" s="40">
        <v>1427.8333333333333</v>
      </c>
      <c r="G22" s="40">
        <v>1392.3166666666666</v>
      </c>
      <c r="H22" s="40">
        <v>1503.6166666666668</v>
      </c>
      <c r="I22" s="40">
        <v>1539.1333333333337</v>
      </c>
      <c r="J22" s="40">
        <v>1559.2666666666669</v>
      </c>
      <c r="K22" s="31">
        <v>1519</v>
      </c>
      <c r="L22" s="31">
        <v>1463.35</v>
      </c>
      <c r="M22" s="31">
        <v>20.721450000000001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1146.5999999999999</v>
      </c>
      <c r="D23" s="40">
        <v>1143.5333333333333</v>
      </c>
      <c r="E23" s="40">
        <v>1128.0666666666666</v>
      </c>
      <c r="F23" s="40">
        <v>1109.5333333333333</v>
      </c>
      <c r="G23" s="40">
        <v>1094.0666666666666</v>
      </c>
      <c r="H23" s="40">
        <v>1162.0666666666666</v>
      </c>
      <c r="I23" s="40">
        <v>1177.5333333333333</v>
      </c>
      <c r="J23" s="40">
        <v>1196.0666666666666</v>
      </c>
      <c r="K23" s="31">
        <v>1159</v>
      </c>
      <c r="L23" s="31">
        <v>1125</v>
      </c>
      <c r="M23" s="31">
        <v>15.512790000000001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737.9</v>
      </c>
      <c r="D24" s="40">
        <v>743.4666666666667</v>
      </c>
      <c r="E24" s="40">
        <v>730.43333333333339</v>
      </c>
      <c r="F24" s="40">
        <v>722.9666666666667</v>
      </c>
      <c r="G24" s="40">
        <v>709.93333333333339</v>
      </c>
      <c r="H24" s="40">
        <v>750.93333333333339</v>
      </c>
      <c r="I24" s="40">
        <v>763.9666666666667</v>
      </c>
      <c r="J24" s="40">
        <v>771.43333333333339</v>
      </c>
      <c r="K24" s="31">
        <v>756.5</v>
      </c>
      <c r="L24" s="31">
        <v>736</v>
      </c>
      <c r="M24" s="31">
        <v>43.564689999999999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1423.15</v>
      </c>
      <c r="D25" s="40">
        <v>1416.6333333333332</v>
      </c>
      <c r="E25" s="40">
        <v>1401.5166666666664</v>
      </c>
      <c r="F25" s="40">
        <v>1379.8833333333332</v>
      </c>
      <c r="G25" s="40">
        <v>1364.7666666666664</v>
      </c>
      <c r="H25" s="40">
        <v>1438.2666666666664</v>
      </c>
      <c r="I25" s="40">
        <v>1453.3833333333332</v>
      </c>
      <c r="J25" s="40">
        <v>1475.0166666666664</v>
      </c>
      <c r="K25" s="31">
        <v>1431.75</v>
      </c>
      <c r="L25" s="31">
        <v>1395</v>
      </c>
      <c r="M25" s="31">
        <v>5.7592499999999998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1558.5</v>
      </c>
      <c r="D26" s="40">
        <v>1544.5</v>
      </c>
      <c r="E26" s="40">
        <v>1525</v>
      </c>
      <c r="F26" s="40">
        <v>1491.5</v>
      </c>
      <c r="G26" s="40">
        <v>1472</v>
      </c>
      <c r="H26" s="40">
        <v>1578</v>
      </c>
      <c r="I26" s="40">
        <v>1597.5</v>
      </c>
      <c r="J26" s="40">
        <v>1631</v>
      </c>
      <c r="K26" s="31">
        <v>1564</v>
      </c>
      <c r="L26" s="31">
        <v>1511</v>
      </c>
      <c r="M26" s="31">
        <v>1.56084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112.75</v>
      </c>
      <c r="D27" s="40">
        <v>113.31666666666666</v>
      </c>
      <c r="E27" s="40">
        <v>111.73333333333332</v>
      </c>
      <c r="F27" s="40">
        <v>110.71666666666665</v>
      </c>
      <c r="G27" s="40">
        <v>109.13333333333331</v>
      </c>
      <c r="H27" s="40">
        <v>114.33333333333333</v>
      </c>
      <c r="I27" s="40">
        <v>115.91666666666667</v>
      </c>
      <c r="J27" s="40">
        <v>116.93333333333334</v>
      </c>
      <c r="K27" s="31">
        <v>114.9</v>
      </c>
      <c r="L27" s="31">
        <v>112.3</v>
      </c>
      <c r="M27" s="31">
        <v>23.50461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246.35</v>
      </c>
      <c r="D28" s="40">
        <v>241.85</v>
      </c>
      <c r="E28" s="40">
        <v>233.79999999999998</v>
      </c>
      <c r="F28" s="40">
        <v>221.25</v>
      </c>
      <c r="G28" s="40">
        <v>213.2</v>
      </c>
      <c r="H28" s="40">
        <v>254.39999999999998</v>
      </c>
      <c r="I28" s="40">
        <v>262.45</v>
      </c>
      <c r="J28" s="40">
        <v>275</v>
      </c>
      <c r="K28" s="31">
        <v>249.9</v>
      </c>
      <c r="L28" s="31">
        <v>229.3</v>
      </c>
      <c r="M28" s="31">
        <v>200.51452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388.55</v>
      </c>
      <c r="D29" s="40">
        <v>390.51666666666671</v>
      </c>
      <c r="E29" s="40">
        <v>385.18333333333339</v>
      </c>
      <c r="F29" s="40">
        <v>381.81666666666666</v>
      </c>
      <c r="G29" s="40">
        <v>376.48333333333335</v>
      </c>
      <c r="H29" s="40">
        <v>393.88333333333344</v>
      </c>
      <c r="I29" s="40">
        <v>399.21666666666681</v>
      </c>
      <c r="J29" s="40">
        <v>402.58333333333348</v>
      </c>
      <c r="K29" s="31">
        <v>395.85</v>
      </c>
      <c r="L29" s="31">
        <v>387.15</v>
      </c>
      <c r="M29" s="31">
        <v>2.3598300000000001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227.6</v>
      </c>
      <c r="D30" s="40">
        <v>230.03333333333333</v>
      </c>
      <c r="E30" s="40">
        <v>224.56666666666666</v>
      </c>
      <c r="F30" s="40">
        <v>221.53333333333333</v>
      </c>
      <c r="G30" s="40">
        <v>216.06666666666666</v>
      </c>
      <c r="H30" s="40">
        <v>233.06666666666666</v>
      </c>
      <c r="I30" s="40">
        <v>238.5333333333333</v>
      </c>
      <c r="J30" s="40">
        <v>241.56666666666666</v>
      </c>
      <c r="K30" s="31">
        <v>235.5</v>
      </c>
      <c r="L30" s="31">
        <v>227</v>
      </c>
      <c r="M30" s="31">
        <v>7.0668699999999998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5344.45</v>
      </c>
      <c r="D31" s="40">
        <v>5368.1500000000005</v>
      </c>
      <c r="E31" s="40">
        <v>5281.3000000000011</v>
      </c>
      <c r="F31" s="40">
        <v>5218.1500000000005</v>
      </c>
      <c r="G31" s="40">
        <v>5131.3000000000011</v>
      </c>
      <c r="H31" s="40">
        <v>5431.3000000000011</v>
      </c>
      <c r="I31" s="40">
        <v>5518.1500000000015</v>
      </c>
      <c r="J31" s="40">
        <v>5581.3000000000011</v>
      </c>
      <c r="K31" s="31">
        <v>5455</v>
      </c>
      <c r="L31" s="31">
        <v>5305</v>
      </c>
      <c r="M31" s="31">
        <v>0.87217999999999996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2278.1</v>
      </c>
      <c r="D32" s="40">
        <v>2283.0333333333333</v>
      </c>
      <c r="E32" s="40">
        <v>2236.0666666666666</v>
      </c>
      <c r="F32" s="40">
        <v>2194.0333333333333</v>
      </c>
      <c r="G32" s="40">
        <v>2147.0666666666666</v>
      </c>
      <c r="H32" s="40">
        <v>2325.0666666666666</v>
      </c>
      <c r="I32" s="40">
        <v>2372.0333333333328</v>
      </c>
      <c r="J32" s="40">
        <v>2414.0666666666666</v>
      </c>
      <c r="K32" s="31">
        <v>2330</v>
      </c>
      <c r="L32" s="31">
        <v>2241</v>
      </c>
      <c r="M32" s="31">
        <v>1.1416200000000001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2284.35</v>
      </c>
      <c r="D33" s="40">
        <v>2273.7833333333333</v>
      </c>
      <c r="E33" s="40">
        <v>2250.5666666666666</v>
      </c>
      <c r="F33" s="40">
        <v>2216.7833333333333</v>
      </c>
      <c r="G33" s="40">
        <v>2193.5666666666666</v>
      </c>
      <c r="H33" s="40">
        <v>2307.5666666666666</v>
      </c>
      <c r="I33" s="40">
        <v>2330.7833333333328</v>
      </c>
      <c r="J33" s="40">
        <v>2364.5666666666666</v>
      </c>
      <c r="K33" s="31">
        <v>2297</v>
      </c>
      <c r="L33" s="31">
        <v>2240</v>
      </c>
      <c r="M33" s="31">
        <v>0.19878999999999999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115.2</v>
      </c>
      <c r="D34" s="40">
        <v>115.76666666666665</v>
      </c>
      <c r="E34" s="40">
        <v>114.0333333333333</v>
      </c>
      <c r="F34" s="40">
        <v>112.86666666666665</v>
      </c>
      <c r="G34" s="40">
        <v>111.1333333333333</v>
      </c>
      <c r="H34" s="40">
        <v>116.93333333333331</v>
      </c>
      <c r="I34" s="40">
        <v>118.66666666666666</v>
      </c>
      <c r="J34" s="40">
        <v>119.83333333333331</v>
      </c>
      <c r="K34" s="31">
        <v>117.5</v>
      </c>
      <c r="L34" s="31">
        <v>114.6</v>
      </c>
      <c r="M34" s="31">
        <v>2.38958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789.1</v>
      </c>
      <c r="D35" s="40">
        <v>791.68333333333339</v>
      </c>
      <c r="E35" s="40">
        <v>783.41666666666674</v>
      </c>
      <c r="F35" s="40">
        <v>777.73333333333335</v>
      </c>
      <c r="G35" s="40">
        <v>769.4666666666667</v>
      </c>
      <c r="H35" s="40">
        <v>797.36666666666679</v>
      </c>
      <c r="I35" s="40">
        <v>805.63333333333344</v>
      </c>
      <c r="J35" s="40">
        <v>811.31666666666683</v>
      </c>
      <c r="K35" s="31">
        <v>799.95</v>
      </c>
      <c r="L35" s="31">
        <v>786</v>
      </c>
      <c r="M35" s="31">
        <v>2.9074499999999999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3980.75</v>
      </c>
      <c r="D36" s="40">
        <v>3958.5666666666671</v>
      </c>
      <c r="E36" s="40">
        <v>3917.1333333333341</v>
      </c>
      <c r="F36" s="40">
        <v>3853.5166666666669</v>
      </c>
      <c r="G36" s="40">
        <v>3812.0833333333339</v>
      </c>
      <c r="H36" s="40">
        <v>4022.1833333333343</v>
      </c>
      <c r="I36" s="40">
        <v>4063.6166666666677</v>
      </c>
      <c r="J36" s="40">
        <v>4127.2333333333345</v>
      </c>
      <c r="K36" s="31">
        <v>4000</v>
      </c>
      <c r="L36" s="31">
        <v>3894.95</v>
      </c>
      <c r="M36" s="31">
        <v>1.1470199999999999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3825.55</v>
      </c>
      <c r="D37" s="40">
        <v>3823.5166666666664</v>
      </c>
      <c r="E37" s="40">
        <v>3792.0333333333328</v>
      </c>
      <c r="F37" s="40">
        <v>3758.5166666666664</v>
      </c>
      <c r="G37" s="40">
        <v>3727.0333333333328</v>
      </c>
      <c r="H37" s="40">
        <v>3857.0333333333328</v>
      </c>
      <c r="I37" s="40">
        <v>3888.5166666666664</v>
      </c>
      <c r="J37" s="40">
        <v>3922.0333333333328</v>
      </c>
      <c r="K37" s="31">
        <v>3855</v>
      </c>
      <c r="L37" s="31">
        <v>3790</v>
      </c>
      <c r="M37" s="31">
        <v>0.40787000000000001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23.8</v>
      </c>
      <c r="D38" s="40">
        <v>23.933333333333334</v>
      </c>
      <c r="E38" s="40">
        <v>23.616666666666667</v>
      </c>
      <c r="F38" s="40">
        <v>23.433333333333334</v>
      </c>
      <c r="G38" s="40">
        <v>23.116666666666667</v>
      </c>
      <c r="H38" s="40">
        <v>24.116666666666667</v>
      </c>
      <c r="I38" s="40">
        <v>24.433333333333337</v>
      </c>
      <c r="J38" s="40">
        <v>24.616666666666667</v>
      </c>
      <c r="K38" s="31">
        <v>24.25</v>
      </c>
      <c r="L38" s="31">
        <v>23.75</v>
      </c>
      <c r="M38" s="31">
        <v>41.268160000000002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749.8</v>
      </c>
      <c r="D39" s="40">
        <v>752.76666666666677</v>
      </c>
      <c r="E39" s="40">
        <v>745.03333333333353</v>
      </c>
      <c r="F39" s="40">
        <v>740.26666666666677</v>
      </c>
      <c r="G39" s="40">
        <v>732.53333333333353</v>
      </c>
      <c r="H39" s="40">
        <v>757.53333333333353</v>
      </c>
      <c r="I39" s="40">
        <v>765.26666666666688</v>
      </c>
      <c r="J39" s="40">
        <v>770.03333333333353</v>
      </c>
      <c r="K39" s="31">
        <v>760.5</v>
      </c>
      <c r="L39" s="31">
        <v>748</v>
      </c>
      <c r="M39" s="31">
        <v>11.44824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3263.7</v>
      </c>
      <c r="D40" s="40">
        <v>3223.2333333333336</v>
      </c>
      <c r="E40" s="40">
        <v>3136.4666666666672</v>
      </c>
      <c r="F40" s="40">
        <v>3009.2333333333336</v>
      </c>
      <c r="G40" s="40">
        <v>2922.4666666666672</v>
      </c>
      <c r="H40" s="40">
        <v>3350.4666666666672</v>
      </c>
      <c r="I40" s="40">
        <v>3437.2333333333336</v>
      </c>
      <c r="J40" s="40">
        <v>3564.4666666666672</v>
      </c>
      <c r="K40" s="31">
        <v>3310</v>
      </c>
      <c r="L40" s="31">
        <v>3096</v>
      </c>
      <c r="M40" s="31">
        <v>2.6981099999999998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400.2</v>
      </c>
      <c r="D41" s="40">
        <v>402.31666666666661</v>
      </c>
      <c r="E41" s="40">
        <v>396.28333333333319</v>
      </c>
      <c r="F41" s="40">
        <v>392.36666666666656</v>
      </c>
      <c r="G41" s="40">
        <v>386.33333333333314</v>
      </c>
      <c r="H41" s="40">
        <v>406.23333333333323</v>
      </c>
      <c r="I41" s="40">
        <v>412.26666666666665</v>
      </c>
      <c r="J41" s="40">
        <v>416.18333333333328</v>
      </c>
      <c r="K41" s="31">
        <v>408.35</v>
      </c>
      <c r="L41" s="31">
        <v>398.4</v>
      </c>
      <c r="M41" s="31">
        <v>93.120050000000006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1322.75</v>
      </c>
      <c r="D42" s="40">
        <v>1319.2833333333333</v>
      </c>
      <c r="E42" s="40">
        <v>1288.5666666666666</v>
      </c>
      <c r="F42" s="40">
        <v>1254.3833333333332</v>
      </c>
      <c r="G42" s="40">
        <v>1223.6666666666665</v>
      </c>
      <c r="H42" s="40">
        <v>1353.4666666666667</v>
      </c>
      <c r="I42" s="40">
        <v>1384.1833333333334</v>
      </c>
      <c r="J42" s="40">
        <v>1418.3666666666668</v>
      </c>
      <c r="K42" s="31">
        <v>1350</v>
      </c>
      <c r="L42" s="31">
        <v>1285.0999999999999</v>
      </c>
      <c r="M42" s="31">
        <v>8.3388500000000008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4481.6000000000004</v>
      </c>
      <c r="D43" s="40">
        <v>4455.3</v>
      </c>
      <c r="E43" s="40">
        <v>4409.9500000000007</v>
      </c>
      <c r="F43" s="40">
        <v>4338.3</v>
      </c>
      <c r="G43" s="40">
        <v>4292.9500000000007</v>
      </c>
      <c r="H43" s="40">
        <v>4526.9500000000007</v>
      </c>
      <c r="I43" s="40">
        <v>4572.3000000000011</v>
      </c>
      <c r="J43" s="40">
        <v>4643.9500000000007</v>
      </c>
      <c r="K43" s="31">
        <v>4500.6499999999996</v>
      </c>
      <c r="L43" s="31">
        <v>4383.6499999999996</v>
      </c>
      <c r="M43" s="31">
        <v>8.08446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225.7</v>
      </c>
      <c r="D44" s="40">
        <v>226.06666666666669</v>
      </c>
      <c r="E44" s="40">
        <v>223.68333333333339</v>
      </c>
      <c r="F44" s="40">
        <v>221.66666666666671</v>
      </c>
      <c r="G44" s="40">
        <v>219.28333333333342</v>
      </c>
      <c r="H44" s="40">
        <v>228.08333333333337</v>
      </c>
      <c r="I44" s="40">
        <v>230.46666666666664</v>
      </c>
      <c r="J44" s="40">
        <v>232.48333333333335</v>
      </c>
      <c r="K44" s="31">
        <v>228.45</v>
      </c>
      <c r="L44" s="31">
        <v>224.05</v>
      </c>
      <c r="M44" s="31">
        <v>31.982320000000001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362.7</v>
      </c>
      <c r="D45" s="40">
        <v>361.08333333333331</v>
      </c>
      <c r="E45" s="40">
        <v>357.46666666666664</v>
      </c>
      <c r="F45" s="40">
        <v>352.23333333333335</v>
      </c>
      <c r="G45" s="40">
        <v>348.61666666666667</v>
      </c>
      <c r="H45" s="40">
        <v>366.31666666666661</v>
      </c>
      <c r="I45" s="40">
        <v>369.93333333333328</v>
      </c>
      <c r="J45" s="40">
        <v>375.16666666666657</v>
      </c>
      <c r="K45" s="31">
        <v>364.7</v>
      </c>
      <c r="L45" s="31">
        <v>355.85</v>
      </c>
      <c r="M45" s="31">
        <v>1.4567300000000001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133.80000000000001</v>
      </c>
      <c r="D46" s="40">
        <v>132.26666666666668</v>
      </c>
      <c r="E46" s="40">
        <v>130.03333333333336</v>
      </c>
      <c r="F46" s="40">
        <v>126.26666666666668</v>
      </c>
      <c r="G46" s="40">
        <v>124.03333333333336</v>
      </c>
      <c r="H46" s="40">
        <v>136.03333333333336</v>
      </c>
      <c r="I46" s="40">
        <v>138.26666666666665</v>
      </c>
      <c r="J46" s="40">
        <v>142.03333333333336</v>
      </c>
      <c r="K46" s="31">
        <v>134.5</v>
      </c>
      <c r="L46" s="31">
        <v>128.5</v>
      </c>
      <c r="M46" s="31">
        <v>366.30466999999999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98.45</v>
      </c>
      <c r="D47" s="40">
        <v>99.066666666666663</v>
      </c>
      <c r="E47" s="40">
        <v>97.133333333333326</v>
      </c>
      <c r="F47" s="40">
        <v>95.816666666666663</v>
      </c>
      <c r="G47" s="40">
        <v>93.883333333333326</v>
      </c>
      <c r="H47" s="40">
        <v>100.38333333333333</v>
      </c>
      <c r="I47" s="40">
        <v>102.31666666666666</v>
      </c>
      <c r="J47" s="40">
        <v>103.63333333333333</v>
      </c>
      <c r="K47" s="31">
        <v>101</v>
      </c>
      <c r="L47" s="31">
        <v>97.75</v>
      </c>
      <c r="M47" s="31">
        <v>11.53683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3244.65</v>
      </c>
      <c r="D48" s="40">
        <v>3270.7833333333333</v>
      </c>
      <c r="E48" s="40">
        <v>3193.8666666666668</v>
      </c>
      <c r="F48" s="40">
        <v>3143.0833333333335</v>
      </c>
      <c r="G48" s="40">
        <v>3066.166666666667</v>
      </c>
      <c r="H48" s="40">
        <v>3321.5666666666666</v>
      </c>
      <c r="I48" s="40">
        <v>3398.4833333333336</v>
      </c>
      <c r="J48" s="40">
        <v>3449.2666666666664</v>
      </c>
      <c r="K48" s="31">
        <v>3347.7</v>
      </c>
      <c r="L48" s="31">
        <v>3220</v>
      </c>
      <c r="M48" s="31">
        <v>20.778960000000001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207.55</v>
      </c>
      <c r="D49" s="40">
        <v>208.83333333333334</v>
      </c>
      <c r="E49" s="40">
        <v>205.7166666666667</v>
      </c>
      <c r="F49" s="40">
        <v>203.88333333333335</v>
      </c>
      <c r="G49" s="40">
        <v>200.76666666666671</v>
      </c>
      <c r="H49" s="40">
        <v>210.66666666666669</v>
      </c>
      <c r="I49" s="40">
        <v>213.7833333333333</v>
      </c>
      <c r="J49" s="40">
        <v>215.61666666666667</v>
      </c>
      <c r="K49" s="31">
        <v>211.95</v>
      </c>
      <c r="L49" s="31">
        <v>207</v>
      </c>
      <c r="M49" s="31">
        <v>5.9680900000000001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3089.6</v>
      </c>
      <c r="D50" s="40">
        <v>3111.7666666666664</v>
      </c>
      <c r="E50" s="40">
        <v>3064.833333333333</v>
      </c>
      <c r="F50" s="40">
        <v>3040.0666666666666</v>
      </c>
      <c r="G50" s="40">
        <v>2993.1333333333332</v>
      </c>
      <c r="H50" s="40">
        <v>3136.5333333333328</v>
      </c>
      <c r="I50" s="40">
        <v>3183.4666666666662</v>
      </c>
      <c r="J50" s="40">
        <v>3208.2333333333327</v>
      </c>
      <c r="K50" s="31">
        <v>3158.7</v>
      </c>
      <c r="L50" s="31">
        <v>3087</v>
      </c>
      <c r="M50" s="31">
        <v>0.18703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2160.4</v>
      </c>
      <c r="D51" s="40">
        <v>2172.9333333333329</v>
      </c>
      <c r="E51" s="40">
        <v>2117.8666666666659</v>
      </c>
      <c r="F51" s="40">
        <v>2075.333333333333</v>
      </c>
      <c r="G51" s="40">
        <v>2020.266666666666</v>
      </c>
      <c r="H51" s="40">
        <v>2215.4666666666658</v>
      </c>
      <c r="I51" s="40">
        <v>2270.5333333333324</v>
      </c>
      <c r="J51" s="40">
        <v>2313.0666666666657</v>
      </c>
      <c r="K51" s="31">
        <v>2228</v>
      </c>
      <c r="L51" s="31">
        <v>2130.4</v>
      </c>
      <c r="M51" s="31">
        <v>6.60968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9462.5499999999993</v>
      </c>
      <c r="D52" s="40">
        <v>9499.1333333333332</v>
      </c>
      <c r="E52" s="40">
        <v>9359.4166666666661</v>
      </c>
      <c r="F52" s="40">
        <v>9256.2833333333328</v>
      </c>
      <c r="G52" s="40">
        <v>9116.5666666666657</v>
      </c>
      <c r="H52" s="40">
        <v>9602.2666666666664</v>
      </c>
      <c r="I52" s="40">
        <v>9741.9833333333336</v>
      </c>
      <c r="J52" s="40">
        <v>9845.1166666666668</v>
      </c>
      <c r="K52" s="31">
        <v>9638.85</v>
      </c>
      <c r="L52" s="31">
        <v>9396</v>
      </c>
      <c r="M52" s="31">
        <v>0.22628000000000001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724.8</v>
      </c>
      <c r="D53" s="40">
        <v>727</v>
      </c>
      <c r="E53" s="40">
        <v>718.15</v>
      </c>
      <c r="F53" s="40">
        <v>711.5</v>
      </c>
      <c r="G53" s="40">
        <v>702.65</v>
      </c>
      <c r="H53" s="40">
        <v>733.65</v>
      </c>
      <c r="I53" s="40">
        <v>742.49999999999989</v>
      </c>
      <c r="J53" s="40">
        <v>749.15</v>
      </c>
      <c r="K53" s="31">
        <v>735.85</v>
      </c>
      <c r="L53" s="31">
        <v>720.35</v>
      </c>
      <c r="M53" s="31">
        <v>19.9315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539.15</v>
      </c>
      <c r="D54" s="40">
        <v>540.58333333333337</v>
      </c>
      <c r="E54" s="40">
        <v>536.81666666666672</v>
      </c>
      <c r="F54" s="40">
        <v>534.48333333333335</v>
      </c>
      <c r="G54" s="40">
        <v>530.7166666666667</v>
      </c>
      <c r="H54" s="40">
        <v>542.91666666666674</v>
      </c>
      <c r="I54" s="40">
        <v>546.68333333333339</v>
      </c>
      <c r="J54" s="40">
        <v>549.01666666666677</v>
      </c>
      <c r="K54" s="31">
        <v>544.35</v>
      </c>
      <c r="L54" s="31">
        <v>538.25</v>
      </c>
      <c r="M54" s="31">
        <v>0.97333000000000003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4250.2</v>
      </c>
      <c r="D55" s="40">
        <v>4255.1500000000005</v>
      </c>
      <c r="E55" s="40">
        <v>4200.3000000000011</v>
      </c>
      <c r="F55" s="40">
        <v>4150.4000000000005</v>
      </c>
      <c r="G55" s="40">
        <v>4095.5500000000011</v>
      </c>
      <c r="H55" s="40">
        <v>4305.0500000000011</v>
      </c>
      <c r="I55" s="40">
        <v>4359.9000000000015</v>
      </c>
      <c r="J55" s="40">
        <v>4409.8000000000011</v>
      </c>
      <c r="K55" s="31">
        <v>4310</v>
      </c>
      <c r="L55" s="31">
        <v>4205.25</v>
      </c>
      <c r="M55" s="31">
        <v>3.3996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766.55</v>
      </c>
      <c r="D56" s="40">
        <v>772.91666666666663</v>
      </c>
      <c r="E56" s="40">
        <v>758.48333333333323</v>
      </c>
      <c r="F56" s="40">
        <v>750.41666666666663</v>
      </c>
      <c r="G56" s="40">
        <v>735.98333333333323</v>
      </c>
      <c r="H56" s="40">
        <v>780.98333333333323</v>
      </c>
      <c r="I56" s="40">
        <v>795.41666666666663</v>
      </c>
      <c r="J56" s="40">
        <v>803.48333333333323</v>
      </c>
      <c r="K56" s="31">
        <v>787.35</v>
      </c>
      <c r="L56" s="31">
        <v>764.85</v>
      </c>
      <c r="M56" s="31">
        <v>91.781869999999998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3427.75</v>
      </c>
      <c r="D57" s="40">
        <v>3386.8833333333332</v>
      </c>
      <c r="E57" s="40">
        <v>3308.8666666666663</v>
      </c>
      <c r="F57" s="40">
        <v>3189.9833333333331</v>
      </c>
      <c r="G57" s="40">
        <v>3111.9666666666662</v>
      </c>
      <c r="H57" s="40">
        <v>3505.7666666666664</v>
      </c>
      <c r="I57" s="40">
        <v>3583.7833333333328</v>
      </c>
      <c r="J57" s="40">
        <v>3702.6666666666665</v>
      </c>
      <c r="K57" s="31">
        <v>3464.9</v>
      </c>
      <c r="L57" s="31">
        <v>3268</v>
      </c>
      <c r="M57" s="31">
        <v>0.71428000000000003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1433.5</v>
      </c>
      <c r="D58" s="40">
        <v>1435.4166666666667</v>
      </c>
      <c r="E58" s="40">
        <v>1423.0833333333335</v>
      </c>
      <c r="F58" s="40">
        <v>1412.6666666666667</v>
      </c>
      <c r="G58" s="40">
        <v>1400.3333333333335</v>
      </c>
      <c r="H58" s="40">
        <v>1445.8333333333335</v>
      </c>
      <c r="I58" s="40">
        <v>1458.166666666667</v>
      </c>
      <c r="J58" s="40">
        <v>1468.5833333333335</v>
      </c>
      <c r="K58" s="31">
        <v>1447.75</v>
      </c>
      <c r="L58" s="31">
        <v>1425</v>
      </c>
      <c r="M58" s="31">
        <v>1.55406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1231.25</v>
      </c>
      <c r="D59" s="40">
        <v>1236.0833333333333</v>
      </c>
      <c r="E59" s="40">
        <v>1220.1666666666665</v>
      </c>
      <c r="F59" s="40">
        <v>1209.0833333333333</v>
      </c>
      <c r="G59" s="40">
        <v>1193.1666666666665</v>
      </c>
      <c r="H59" s="40">
        <v>1247.1666666666665</v>
      </c>
      <c r="I59" s="40">
        <v>1263.083333333333</v>
      </c>
      <c r="J59" s="40">
        <v>1274.1666666666665</v>
      </c>
      <c r="K59" s="31">
        <v>1252</v>
      </c>
      <c r="L59" s="31">
        <v>1225</v>
      </c>
      <c r="M59" s="31">
        <v>2.9625499999999998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3832.65</v>
      </c>
      <c r="D60" s="40">
        <v>3847.0166666666664</v>
      </c>
      <c r="E60" s="40">
        <v>3797.6333333333328</v>
      </c>
      <c r="F60" s="40">
        <v>3762.6166666666663</v>
      </c>
      <c r="G60" s="40">
        <v>3713.2333333333327</v>
      </c>
      <c r="H60" s="40">
        <v>3882.0333333333328</v>
      </c>
      <c r="I60" s="40">
        <v>3931.4166666666661</v>
      </c>
      <c r="J60" s="40">
        <v>3966.4333333333329</v>
      </c>
      <c r="K60" s="31">
        <v>3896.4</v>
      </c>
      <c r="L60" s="31">
        <v>3812</v>
      </c>
      <c r="M60" s="31">
        <v>5.7671099999999997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252.4</v>
      </c>
      <c r="D61" s="40">
        <v>254.30000000000004</v>
      </c>
      <c r="E61" s="40">
        <v>250.05000000000007</v>
      </c>
      <c r="F61" s="40">
        <v>247.70000000000002</v>
      </c>
      <c r="G61" s="40">
        <v>243.45000000000005</v>
      </c>
      <c r="H61" s="40">
        <v>256.65000000000009</v>
      </c>
      <c r="I61" s="40">
        <v>260.90000000000003</v>
      </c>
      <c r="J61" s="40">
        <v>263.25000000000011</v>
      </c>
      <c r="K61" s="31">
        <v>258.55</v>
      </c>
      <c r="L61" s="31">
        <v>251.95</v>
      </c>
      <c r="M61" s="31">
        <v>4.6139000000000001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1305.6500000000001</v>
      </c>
      <c r="D62" s="40">
        <v>1324.7666666666667</v>
      </c>
      <c r="E62" s="40">
        <v>1274.5333333333333</v>
      </c>
      <c r="F62" s="40">
        <v>1243.4166666666667</v>
      </c>
      <c r="G62" s="40">
        <v>1193.1833333333334</v>
      </c>
      <c r="H62" s="40">
        <v>1355.8833333333332</v>
      </c>
      <c r="I62" s="40">
        <v>1406.1166666666663</v>
      </c>
      <c r="J62" s="40">
        <v>1437.2333333333331</v>
      </c>
      <c r="K62" s="31">
        <v>1375</v>
      </c>
      <c r="L62" s="31">
        <v>1293.6500000000001</v>
      </c>
      <c r="M62" s="31">
        <v>5.8678900000000001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7668.1</v>
      </c>
      <c r="D63" s="40">
        <v>7619.666666666667</v>
      </c>
      <c r="E63" s="40">
        <v>7539.3333333333339</v>
      </c>
      <c r="F63" s="40">
        <v>7410.5666666666666</v>
      </c>
      <c r="G63" s="40">
        <v>7330.2333333333336</v>
      </c>
      <c r="H63" s="40">
        <v>7748.4333333333343</v>
      </c>
      <c r="I63" s="40">
        <v>7828.7666666666682</v>
      </c>
      <c r="J63" s="40">
        <v>7957.5333333333347</v>
      </c>
      <c r="K63" s="31">
        <v>7700</v>
      </c>
      <c r="L63" s="31">
        <v>7490.9</v>
      </c>
      <c r="M63" s="31">
        <v>14.907069999999999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17786.75</v>
      </c>
      <c r="D64" s="40">
        <v>17686.3</v>
      </c>
      <c r="E64" s="40">
        <v>17512.649999999998</v>
      </c>
      <c r="F64" s="40">
        <v>17238.55</v>
      </c>
      <c r="G64" s="40">
        <v>17064.899999999998</v>
      </c>
      <c r="H64" s="40">
        <v>17960.399999999998</v>
      </c>
      <c r="I64" s="40">
        <v>18134.05</v>
      </c>
      <c r="J64" s="40">
        <v>18408.149999999998</v>
      </c>
      <c r="K64" s="31">
        <v>17859.95</v>
      </c>
      <c r="L64" s="31">
        <v>17412.2</v>
      </c>
      <c r="M64" s="31">
        <v>3.43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4808.6000000000004</v>
      </c>
      <c r="D65" s="40">
        <v>4791.833333333333</v>
      </c>
      <c r="E65" s="40">
        <v>4741.7666666666664</v>
      </c>
      <c r="F65" s="40">
        <v>4674.9333333333334</v>
      </c>
      <c r="G65" s="40">
        <v>4624.8666666666668</v>
      </c>
      <c r="H65" s="40">
        <v>4858.6666666666661</v>
      </c>
      <c r="I65" s="40">
        <v>4908.7333333333336</v>
      </c>
      <c r="J65" s="40">
        <v>4975.5666666666657</v>
      </c>
      <c r="K65" s="31">
        <v>4841.8999999999996</v>
      </c>
      <c r="L65" s="31">
        <v>4725</v>
      </c>
      <c r="M65" s="31">
        <v>0.62195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4517.3999999999996</v>
      </c>
      <c r="D66" s="40">
        <v>4553.8166666666666</v>
      </c>
      <c r="E66" s="40">
        <v>4472.583333333333</v>
      </c>
      <c r="F66" s="40">
        <v>4427.7666666666664</v>
      </c>
      <c r="G66" s="40">
        <v>4346.5333333333328</v>
      </c>
      <c r="H66" s="40">
        <v>4598.6333333333332</v>
      </c>
      <c r="I66" s="40">
        <v>4679.8666666666668</v>
      </c>
      <c r="J66" s="40">
        <v>4724.6833333333334</v>
      </c>
      <c r="K66" s="31">
        <v>4635.05</v>
      </c>
      <c r="L66" s="31">
        <v>4509</v>
      </c>
      <c r="M66" s="31">
        <v>0.36026000000000002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2533.65</v>
      </c>
      <c r="D67" s="40">
        <v>2523.7999999999997</v>
      </c>
      <c r="E67" s="40">
        <v>2501.4999999999995</v>
      </c>
      <c r="F67" s="40">
        <v>2469.35</v>
      </c>
      <c r="G67" s="40">
        <v>2447.0499999999997</v>
      </c>
      <c r="H67" s="40">
        <v>2555.9499999999994</v>
      </c>
      <c r="I67" s="40">
        <v>2578.2499999999995</v>
      </c>
      <c r="J67" s="40">
        <v>2610.3999999999992</v>
      </c>
      <c r="K67" s="31">
        <v>2546.1</v>
      </c>
      <c r="L67" s="31">
        <v>2491.65</v>
      </c>
      <c r="M67" s="31">
        <v>4.1387099999999997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129.30000000000001</v>
      </c>
      <c r="D68" s="40">
        <v>129.63333333333333</v>
      </c>
      <c r="E68" s="40">
        <v>127.66666666666666</v>
      </c>
      <c r="F68" s="40">
        <v>126.03333333333333</v>
      </c>
      <c r="G68" s="40">
        <v>124.06666666666666</v>
      </c>
      <c r="H68" s="40">
        <v>131.26666666666665</v>
      </c>
      <c r="I68" s="40">
        <v>133.23333333333335</v>
      </c>
      <c r="J68" s="40">
        <v>134.86666666666665</v>
      </c>
      <c r="K68" s="31">
        <v>131.6</v>
      </c>
      <c r="L68" s="31">
        <v>128</v>
      </c>
      <c r="M68" s="31">
        <v>5.1796499999999996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366.5</v>
      </c>
      <c r="D69" s="40">
        <v>364.15000000000003</v>
      </c>
      <c r="E69" s="40">
        <v>360.15000000000009</v>
      </c>
      <c r="F69" s="40">
        <v>353.80000000000007</v>
      </c>
      <c r="G69" s="40">
        <v>349.80000000000013</v>
      </c>
      <c r="H69" s="40">
        <v>370.50000000000006</v>
      </c>
      <c r="I69" s="40">
        <v>374.49999999999994</v>
      </c>
      <c r="J69" s="40">
        <v>380.85</v>
      </c>
      <c r="K69" s="31">
        <v>368.15</v>
      </c>
      <c r="L69" s="31">
        <v>357.8</v>
      </c>
      <c r="M69" s="31">
        <v>14.285869999999999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283</v>
      </c>
      <c r="D70" s="40">
        <v>285.3</v>
      </c>
      <c r="E70" s="40">
        <v>279.70000000000005</v>
      </c>
      <c r="F70" s="40">
        <v>276.40000000000003</v>
      </c>
      <c r="G70" s="40">
        <v>270.80000000000007</v>
      </c>
      <c r="H70" s="40">
        <v>288.60000000000002</v>
      </c>
      <c r="I70" s="40">
        <v>294.20000000000005</v>
      </c>
      <c r="J70" s="40">
        <v>297.5</v>
      </c>
      <c r="K70" s="31">
        <v>290.89999999999998</v>
      </c>
      <c r="L70" s="31">
        <v>282</v>
      </c>
      <c r="M70" s="31">
        <v>62.795839999999998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81.75</v>
      </c>
      <c r="D71" s="40">
        <v>82.233333333333334</v>
      </c>
      <c r="E71" s="40">
        <v>80.766666666666666</v>
      </c>
      <c r="F71" s="40">
        <v>79.783333333333331</v>
      </c>
      <c r="G71" s="40">
        <v>78.316666666666663</v>
      </c>
      <c r="H71" s="40">
        <v>83.216666666666669</v>
      </c>
      <c r="I71" s="40">
        <v>84.683333333333337</v>
      </c>
      <c r="J71" s="40">
        <v>85.666666666666671</v>
      </c>
      <c r="K71" s="31">
        <v>83.7</v>
      </c>
      <c r="L71" s="31">
        <v>81.25</v>
      </c>
      <c r="M71" s="31">
        <v>371.28255999999999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55.5</v>
      </c>
      <c r="D72" s="40">
        <v>56.216666666666669</v>
      </c>
      <c r="E72" s="40">
        <v>54.533333333333339</v>
      </c>
      <c r="F72" s="40">
        <v>53.56666666666667</v>
      </c>
      <c r="G72" s="40">
        <v>51.88333333333334</v>
      </c>
      <c r="H72" s="40">
        <v>57.183333333333337</v>
      </c>
      <c r="I72" s="40">
        <v>58.866666666666674</v>
      </c>
      <c r="J72" s="40">
        <v>59.833333333333336</v>
      </c>
      <c r="K72" s="31">
        <v>57.9</v>
      </c>
      <c r="L72" s="31">
        <v>55.25</v>
      </c>
      <c r="M72" s="31">
        <v>182.35785999999999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20.05</v>
      </c>
      <c r="D73" s="40">
        <v>20.100000000000001</v>
      </c>
      <c r="E73" s="40">
        <v>19.050000000000004</v>
      </c>
      <c r="F73" s="40">
        <v>18.050000000000004</v>
      </c>
      <c r="G73" s="40">
        <v>17.000000000000007</v>
      </c>
      <c r="H73" s="40">
        <v>21.1</v>
      </c>
      <c r="I73" s="40">
        <v>22.15</v>
      </c>
      <c r="J73" s="40">
        <v>23.15</v>
      </c>
      <c r="K73" s="31">
        <v>21.15</v>
      </c>
      <c r="L73" s="31">
        <v>19.100000000000001</v>
      </c>
      <c r="M73" s="31">
        <v>447.29608000000002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1778.15</v>
      </c>
      <c r="D74" s="40">
        <v>1776.1166666666668</v>
      </c>
      <c r="E74" s="40">
        <v>1763.0833333333335</v>
      </c>
      <c r="F74" s="40">
        <v>1748.0166666666667</v>
      </c>
      <c r="G74" s="40">
        <v>1734.9833333333333</v>
      </c>
      <c r="H74" s="40">
        <v>1791.1833333333336</v>
      </c>
      <c r="I74" s="40">
        <v>1804.2166666666669</v>
      </c>
      <c r="J74" s="40">
        <v>1819.2833333333338</v>
      </c>
      <c r="K74" s="31">
        <v>1789.15</v>
      </c>
      <c r="L74" s="31">
        <v>1761.05</v>
      </c>
      <c r="M74" s="31">
        <v>2.95085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5298.05</v>
      </c>
      <c r="D75" s="40">
        <v>5305.7</v>
      </c>
      <c r="E75" s="40">
        <v>5266.4</v>
      </c>
      <c r="F75" s="40">
        <v>5234.75</v>
      </c>
      <c r="G75" s="40">
        <v>5195.45</v>
      </c>
      <c r="H75" s="40">
        <v>5337.3499999999995</v>
      </c>
      <c r="I75" s="40">
        <v>5376.6500000000005</v>
      </c>
      <c r="J75" s="40">
        <v>5408.2999999999993</v>
      </c>
      <c r="K75" s="31">
        <v>5345</v>
      </c>
      <c r="L75" s="31">
        <v>5274.05</v>
      </c>
      <c r="M75" s="31">
        <v>0.10417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809</v>
      </c>
      <c r="D76" s="40">
        <v>813.11666666666679</v>
      </c>
      <c r="E76" s="40">
        <v>803.0833333333336</v>
      </c>
      <c r="F76" s="40">
        <v>797.16666666666686</v>
      </c>
      <c r="G76" s="40">
        <v>787.13333333333367</v>
      </c>
      <c r="H76" s="40">
        <v>819.03333333333353</v>
      </c>
      <c r="I76" s="40">
        <v>829.06666666666683</v>
      </c>
      <c r="J76" s="40">
        <v>834.98333333333346</v>
      </c>
      <c r="K76" s="31">
        <v>823.15</v>
      </c>
      <c r="L76" s="31">
        <v>807.2</v>
      </c>
      <c r="M76" s="31">
        <v>6.1985400000000004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382.95</v>
      </c>
      <c r="D77" s="40">
        <v>385.7</v>
      </c>
      <c r="E77" s="40">
        <v>378.95</v>
      </c>
      <c r="F77" s="40">
        <v>374.95</v>
      </c>
      <c r="G77" s="40">
        <v>368.2</v>
      </c>
      <c r="H77" s="40">
        <v>389.7</v>
      </c>
      <c r="I77" s="40">
        <v>396.45</v>
      </c>
      <c r="J77" s="40">
        <v>400.45</v>
      </c>
      <c r="K77" s="31">
        <v>392.45</v>
      </c>
      <c r="L77" s="31">
        <v>381.7</v>
      </c>
      <c r="M77" s="31">
        <v>3.4139900000000001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202.95</v>
      </c>
      <c r="D78" s="40">
        <v>204.06666666666669</v>
      </c>
      <c r="E78" s="40">
        <v>200.58333333333337</v>
      </c>
      <c r="F78" s="40">
        <v>198.21666666666667</v>
      </c>
      <c r="G78" s="40">
        <v>194.73333333333335</v>
      </c>
      <c r="H78" s="40">
        <v>206.43333333333339</v>
      </c>
      <c r="I78" s="40">
        <v>209.91666666666669</v>
      </c>
      <c r="J78" s="40">
        <v>212.28333333333342</v>
      </c>
      <c r="K78" s="31">
        <v>207.55</v>
      </c>
      <c r="L78" s="31">
        <v>201.7</v>
      </c>
      <c r="M78" s="31">
        <v>114.12417000000001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737.45</v>
      </c>
      <c r="D79" s="40">
        <v>741.4666666666667</v>
      </c>
      <c r="E79" s="40">
        <v>730.98333333333335</v>
      </c>
      <c r="F79" s="40">
        <v>724.51666666666665</v>
      </c>
      <c r="G79" s="40">
        <v>714.0333333333333</v>
      </c>
      <c r="H79" s="40">
        <v>747.93333333333339</v>
      </c>
      <c r="I79" s="40">
        <v>758.41666666666674</v>
      </c>
      <c r="J79" s="40">
        <v>764.88333333333344</v>
      </c>
      <c r="K79" s="31">
        <v>751.95</v>
      </c>
      <c r="L79" s="31">
        <v>735</v>
      </c>
      <c r="M79" s="31">
        <v>25.475249999999999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64.650000000000006</v>
      </c>
      <c r="D80" s="40">
        <v>64.116666666666674</v>
      </c>
      <c r="E80" s="40">
        <v>62.983333333333348</v>
      </c>
      <c r="F80" s="40">
        <v>61.316666666666677</v>
      </c>
      <c r="G80" s="40">
        <v>60.183333333333351</v>
      </c>
      <c r="H80" s="40">
        <v>65.783333333333346</v>
      </c>
      <c r="I80" s="40">
        <v>66.916666666666671</v>
      </c>
      <c r="J80" s="40">
        <v>68.583333333333343</v>
      </c>
      <c r="K80" s="31">
        <v>65.25</v>
      </c>
      <c r="L80" s="31">
        <v>62.45</v>
      </c>
      <c r="M80" s="31">
        <v>849.62917000000004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432.2</v>
      </c>
      <c r="D81" s="40">
        <v>434.5333333333333</v>
      </c>
      <c r="E81" s="40">
        <v>428.66666666666663</v>
      </c>
      <c r="F81" s="40">
        <v>425.13333333333333</v>
      </c>
      <c r="G81" s="40">
        <v>419.26666666666665</v>
      </c>
      <c r="H81" s="40">
        <v>438.06666666666661</v>
      </c>
      <c r="I81" s="40">
        <v>443.93333333333328</v>
      </c>
      <c r="J81" s="40">
        <v>447.46666666666658</v>
      </c>
      <c r="K81" s="31">
        <v>440.4</v>
      </c>
      <c r="L81" s="31">
        <v>431</v>
      </c>
      <c r="M81" s="31">
        <v>44.673659999999998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12154.05</v>
      </c>
      <c r="D82" s="40">
        <v>12184.35</v>
      </c>
      <c r="E82" s="40">
        <v>12069.7</v>
      </c>
      <c r="F82" s="40">
        <v>11985.35</v>
      </c>
      <c r="G82" s="40">
        <v>11870.7</v>
      </c>
      <c r="H82" s="40">
        <v>12268.7</v>
      </c>
      <c r="I82" s="40">
        <v>12383.349999999999</v>
      </c>
      <c r="J82" s="40">
        <v>12467.7</v>
      </c>
      <c r="K82" s="31">
        <v>12299</v>
      </c>
      <c r="L82" s="31">
        <v>12100</v>
      </c>
      <c r="M82" s="31">
        <v>9.3900000000000008E-3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688.3</v>
      </c>
      <c r="D83" s="40">
        <v>694.96666666666658</v>
      </c>
      <c r="E83" s="40">
        <v>680.13333333333321</v>
      </c>
      <c r="F83" s="40">
        <v>671.96666666666658</v>
      </c>
      <c r="G83" s="40">
        <v>657.13333333333321</v>
      </c>
      <c r="H83" s="40">
        <v>703.13333333333321</v>
      </c>
      <c r="I83" s="40">
        <v>717.96666666666647</v>
      </c>
      <c r="J83" s="40">
        <v>726.13333333333321</v>
      </c>
      <c r="K83" s="31">
        <v>709.8</v>
      </c>
      <c r="L83" s="31">
        <v>686.8</v>
      </c>
      <c r="M83" s="31">
        <v>139.11568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362.7</v>
      </c>
      <c r="D84" s="40">
        <v>364.3</v>
      </c>
      <c r="E84" s="40">
        <v>359.55</v>
      </c>
      <c r="F84" s="40">
        <v>356.4</v>
      </c>
      <c r="G84" s="40">
        <v>351.65</v>
      </c>
      <c r="H84" s="40">
        <v>367.45000000000005</v>
      </c>
      <c r="I84" s="40">
        <v>372.20000000000005</v>
      </c>
      <c r="J84" s="40">
        <v>375.35000000000008</v>
      </c>
      <c r="K84" s="31">
        <v>369.05</v>
      </c>
      <c r="L84" s="31">
        <v>361.15</v>
      </c>
      <c r="M84" s="31">
        <v>21.477139999999999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1435.7</v>
      </c>
      <c r="D85" s="40">
        <v>1417.8333333333333</v>
      </c>
      <c r="E85" s="40">
        <v>1387.8666666666666</v>
      </c>
      <c r="F85" s="40">
        <v>1340.0333333333333</v>
      </c>
      <c r="G85" s="40">
        <v>1310.0666666666666</v>
      </c>
      <c r="H85" s="40">
        <v>1465.6666666666665</v>
      </c>
      <c r="I85" s="40">
        <v>1495.6333333333332</v>
      </c>
      <c r="J85" s="40">
        <v>1543.4666666666665</v>
      </c>
      <c r="K85" s="31">
        <v>1447.8</v>
      </c>
      <c r="L85" s="31">
        <v>1370</v>
      </c>
      <c r="M85" s="31">
        <v>6.4046399999999997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409.65</v>
      </c>
      <c r="D86" s="40">
        <v>410.91666666666669</v>
      </c>
      <c r="E86" s="40">
        <v>406.83333333333337</v>
      </c>
      <c r="F86" s="40">
        <v>404.01666666666671</v>
      </c>
      <c r="G86" s="40">
        <v>399.93333333333339</v>
      </c>
      <c r="H86" s="40">
        <v>413.73333333333335</v>
      </c>
      <c r="I86" s="40">
        <v>417.81666666666672</v>
      </c>
      <c r="J86" s="40">
        <v>420.63333333333333</v>
      </c>
      <c r="K86" s="31">
        <v>415</v>
      </c>
      <c r="L86" s="31">
        <v>408.1</v>
      </c>
      <c r="M86" s="31">
        <v>9.9491499999999995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109.85</v>
      </c>
      <c r="D87" s="40">
        <v>110.28333333333335</v>
      </c>
      <c r="E87" s="40">
        <v>109.16666666666669</v>
      </c>
      <c r="F87" s="40">
        <v>108.48333333333333</v>
      </c>
      <c r="G87" s="40">
        <v>107.36666666666667</v>
      </c>
      <c r="H87" s="40">
        <v>110.9666666666667</v>
      </c>
      <c r="I87" s="40">
        <v>112.08333333333334</v>
      </c>
      <c r="J87" s="40">
        <v>112.76666666666671</v>
      </c>
      <c r="K87" s="31">
        <v>111.4</v>
      </c>
      <c r="L87" s="31">
        <v>109.6</v>
      </c>
      <c r="M87" s="31">
        <v>1.39602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6506.9</v>
      </c>
      <c r="D88" s="40">
        <v>6527.4833333333336</v>
      </c>
      <c r="E88" s="40">
        <v>6435.9666666666672</v>
      </c>
      <c r="F88" s="40">
        <v>6365.0333333333338</v>
      </c>
      <c r="G88" s="40">
        <v>6273.5166666666673</v>
      </c>
      <c r="H88" s="40">
        <v>6598.416666666667</v>
      </c>
      <c r="I88" s="40">
        <v>6689.9333333333334</v>
      </c>
      <c r="J88" s="40">
        <v>6760.8666666666668</v>
      </c>
      <c r="K88" s="31">
        <v>6619</v>
      </c>
      <c r="L88" s="31">
        <v>6456.55</v>
      </c>
      <c r="M88" s="31">
        <v>0.45988000000000001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910.25</v>
      </c>
      <c r="D89" s="40">
        <v>901.11666666666667</v>
      </c>
      <c r="E89" s="40">
        <v>886.23333333333335</v>
      </c>
      <c r="F89" s="40">
        <v>862.2166666666667</v>
      </c>
      <c r="G89" s="40">
        <v>847.33333333333337</v>
      </c>
      <c r="H89" s="40">
        <v>925.13333333333333</v>
      </c>
      <c r="I89" s="40">
        <v>940.01666666666677</v>
      </c>
      <c r="J89" s="40">
        <v>964.0333333333333</v>
      </c>
      <c r="K89" s="31">
        <v>916</v>
      </c>
      <c r="L89" s="31">
        <v>877.1</v>
      </c>
      <c r="M89" s="31">
        <v>1.42408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1147.75</v>
      </c>
      <c r="D90" s="40">
        <v>1148.5833333333333</v>
      </c>
      <c r="E90" s="40">
        <v>1139.1666666666665</v>
      </c>
      <c r="F90" s="40">
        <v>1130.5833333333333</v>
      </c>
      <c r="G90" s="40">
        <v>1121.1666666666665</v>
      </c>
      <c r="H90" s="40">
        <v>1157.1666666666665</v>
      </c>
      <c r="I90" s="40">
        <v>1166.583333333333</v>
      </c>
      <c r="J90" s="40">
        <v>1175.1666666666665</v>
      </c>
      <c r="K90" s="31">
        <v>1158</v>
      </c>
      <c r="L90" s="31">
        <v>1140</v>
      </c>
      <c r="M90" s="31">
        <v>0.38447999999999999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15474.5</v>
      </c>
      <c r="D91" s="40">
        <v>15542.550000000001</v>
      </c>
      <c r="E91" s="40">
        <v>15331.950000000003</v>
      </c>
      <c r="F91" s="40">
        <v>15189.400000000001</v>
      </c>
      <c r="G91" s="40">
        <v>14978.800000000003</v>
      </c>
      <c r="H91" s="40">
        <v>15685.100000000002</v>
      </c>
      <c r="I91" s="40">
        <v>15895.7</v>
      </c>
      <c r="J91" s="40">
        <v>16038.250000000002</v>
      </c>
      <c r="K91" s="31">
        <v>15753.15</v>
      </c>
      <c r="L91" s="31">
        <v>15400</v>
      </c>
      <c r="M91" s="31">
        <v>0.26956999999999998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410</v>
      </c>
      <c r="D92" s="40">
        <v>407.18333333333334</v>
      </c>
      <c r="E92" s="40">
        <v>395.86666666666667</v>
      </c>
      <c r="F92" s="40">
        <v>381.73333333333335</v>
      </c>
      <c r="G92" s="40">
        <v>370.41666666666669</v>
      </c>
      <c r="H92" s="40">
        <v>421.31666666666666</v>
      </c>
      <c r="I92" s="40">
        <v>432.63333333333338</v>
      </c>
      <c r="J92" s="40">
        <v>446.76666666666665</v>
      </c>
      <c r="K92" s="31">
        <v>418.5</v>
      </c>
      <c r="L92" s="31">
        <v>393.05</v>
      </c>
      <c r="M92" s="31">
        <v>11.96651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3948.95</v>
      </c>
      <c r="D93" s="40">
        <v>3960.75</v>
      </c>
      <c r="E93" s="40">
        <v>3928.5</v>
      </c>
      <c r="F93" s="40">
        <v>3908.05</v>
      </c>
      <c r="G93" s="40">
        <v>3875.8</v>
      </c>
      <c r="H93" s="40">
        <v>3981.2</v>
      </c>
      <c r="I93" s="40">
        <v>4013.45</v>
      </c>
      <c r="J93" s="40">
        <v>4033.8999999999996</v>
      </c>
      <c r="K93" s="31">
        <v>3993</v>
      </c>
      <c r="L93" s="31">
        <v>3940.3</v>
      </c>
      <c r="M93" s="31">
        <v>2.1750099999999999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162.44999999999999</v>
      </c>
      <c r="D94" s="40">
        <v>162.86666666666667</v>
      </c>
      <c r="E94" s="40">
        <v>161.23333333333335</v>
      </c>
      <c r="F94" s="40">
        <v>160.01666666666668</v>
      </c>
      <c r="G94" s="40">
        <v>158.38333333333335</v>
      </c>
      <c r="H94" s="40">
        <v>164.08333333333334</v>
      </c>
      <c r="I94" s="40">
        <v>165.71666666666667</v>
      </c>
      <c r="J94" s="40">
        <v>166.93333333333334</v>
      </c>
      <c r="K94" s="31">
        <v>164.5</v>
      </c>
      <c r="L94" s="31">
        <v>161.65</v>
      </c>
      <c r="M94" s="31">
        <v>9.18262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384.55</v>
      </c>
      <c r="D95" s="40">
        <v>385.25</v>
      </c>
      <c r="E95" s="40">
        <v>381.8</v>
      </c>
      <c r="F95" s="40">
        <v>379.05</v>
      </c>
      <c r="G95" s="40">
        <v>375.6</v>
      </c>
      <c r="H95" s="40">
        <v>388</v>
      </c>
      <c r="I95" s="40">
        <v>391.45000000000005</v>
      </c>
      <c r="J95" s="40">
        <v>394.2</v>
      </c>
      <c r="K95" s="31">
        <v>388.7</v>
      </c>
      <c r="L95" s="31">
        <v>382.5</v>
      </c>
      <c r="M95" s="31">
        <v>1.8252900000000001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91.55</v>
      </c>
      <c r="D96" s="40">
        <v>90.15000000000002</v>
      </c>
      <c r="E96" s="40">
        <v>88.30000000000004</v>
      </c>
      <c r="F96" s="40">
        <v>85.050000000000026</v>
      </c>
      <c r="G96" s="40">
        <v>83.200000000000045</v>
      </c>
      <c r="H96" s="40">
        <v>93.400000000000034</v>
      </c>
      <c r="I96" s="40">
        <v>95.250000000000028</v>
      </c>
      <c r="J96" s="40">
        <v>98.500000000000028</v>
      </c>
      <c r="K96" s="31">
        <v>92</v>
      </c>
      <c r="L96" s="31">
        <v>86.9</v>
      </c>
      <c r="M96" s="31">
        <v>150.09512000000001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2718.3</v>
      </c>
      <c r="D97" s="40">
        <v>2726.0333333333333</v>
      </c>
      <c r="E97" s="40">
        <v>2679.3666666666668</v>
      </c>
      <c r="F97" s="40">
        <v>2640.4333333333334</v>
      </c>
      <c r="G97" s="40">
        <v>2593.7666666666669</v>
      </c>
      <c r="H97" s="40">
        <v>2764.9666666666667</v>
      </c>
      <c r="I97" s="40">
        <v>2811.6333333333337</v>
      </c>
      <c r="J97" s="40">
        <v>2850.5666666666666</v>
      </c>
      <c r="K97" s="31">
        <v>2772.7</v>
      </c>
      <c r="L97" s="31">
        <v>2687.1</v>
      </c>
      <c r="M97" s="31">
        <v>0.27193000000000001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316.8</v>
      </c>
      <c r="D98" s="40">
        <v>318.13333333333333</v>
      </c>
      <c r="E98" s="40">
        <v>311.26666666666665</v>
      </c>
      <c r="F98" s="40">
        <v>305.73333333333335</v>
      </c>
      <c r="G98" s="40">
        <v>298.86666666666667</v>
      </c>
      <c r="H98" s="40">
        <v>323.66666666666663</v>
      </c>
      <c r="I98" s="40">
        <v>330.5333333333333</v>
      </c>
      <c r="J98" s="40">
        <v>336.06666666666661</v>
      </c>
      <c r="K98" s="31">
        <v>325</v>
      </c>
      <c r="L98" s="31">
        <v>312.60000000000002</v>
      </c>
      <c r="M98" s="31">
        <v>1.86076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551.85</v>
      </c>
      <c r="D99" s="40">
        <v>550.44999999999993</v>
      </c>
      <c r="E99" s="40">
        <v>545.39999999999986</v>
      </c>
      <c r="F99" s="40">
        <v>538.94999999999993</v>
      </c>
      <c r="G99" s="40">
        <v>533.89999999999986</v>
      </c>
      <c r="H99" s="40">
        <v>556.89999999999986</v>
      </c>
      <c r="I99" s="40">
        <v>561.94999999999982</v>
      </c>
      <c r="J99" s="40">
        <v>568.39999999999986</v>
      </c>
      <c r="K99" s="31">
        <v>555.5</v>
      </c>
      <c r="L99" s="31">
        <v>544</v>
      </c>
      <c r="M99" s="31">
        <v>22.558450000000001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686.8</v>
      </c>
      <c r="D100" s="40">
        <v>676.01666666666665</v>
      </c>
      <c r="E100" s="40">
        <v>661.0333333333333</v>
      </c>
      <c r="F100" s="40">
        <v>635.26666666666665</v>
      </c>
      <c r="G100" s="40">
        <v>620.2833333333333</v>
      </c>
      <c r="H100" s="40">
        <v>701.7833333333333</v>
      </c>
      <c r="I100" s="40">
        <v>716.76666666666665</v>
      </c>
      <c r="J100" s="40">
        <v>742.5333333333333</v>
      </c>
      <c r="K100" s="31">
        <v>691</v>
      </c>
      <c r="L100" s="31">
        <v>650.25</v>
      </c>
      <c r="M100" s="31">
        <v>27.13429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173</v>
      </c>
      <c r="D101" s="40">
        <v>173.01666666666665</v>
      </c>
      <c r="E101" s="40">
        <v>168.5333333333333</v>
      </c>
      <c r="F101" s="40">
        <v>164.06666666666666</v>
      </c>
      <c r="G101" s="40">
        <v>159.58333333333331</v>
      </c>
      <c r="H101" s="40">
        <v>177.48333333333329</v>
      </c>
      <c r="I101" s="40">
        <v>181.96666666666664</v>
      </c>
      <c r="J101" s="40">
        <v>186.43333333333328</v>
      </c>
      <c r="K101" s="31">
        <v>177.5</v>
      </c>
      <c r="L101" s="31">
        <v>168.55</v>
      </c>
      <c r="M101" s="31">
        <v>441.91136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884.25</v>
      </c>
      <c r="D102" s="40">
        <v>892.36666666666667</v>
      </c>
      <c r="E102" s="40">
        <v>869.5333333333333</v>
      </c>
      <c r="F102" s="40">
        <v>854.81666666666661</v>
      </c>
      <c r="G102" s="40">
        <v>831.98333333333323</v>
      </c>
      <c r="H102" s="40">
        <v>907.08333333333337</v>
      </c>
      <c r="I102" s="40">
        <v>929.91666666666663</v>
      </c>
      <c r="J102" s="40">
        <v>944.63333333333344</v>
      </c>
      <c r="K102" s="31">
        <v>915.2</v>
      </c>
      <c r="L102" s="31">
        <v>877.65</v>
      </c>
      <c r="M102" s="31">
        <v>2.0209600000000001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515.25</v>
      </c>
      <c r="D103" s="40">
        <v>513.4</v>
      </c>
      <c r="E103" s="40">
        <v>505.09999999999991</v>
      </c>
      <c r="F103" s="40">
        <v>494.94999999999993</v>
      </c>
      <c r="G103" s="40">
        <v>486.64999999999986</v>
      </c>
      <c r="H103" s="40">
        <v>523.54999999999995</v>
      </c>
      <c r="I103" s="40">
        <v>531.84999999999991</v>
      </c>
      <c r="J103" s="40">
        <v>542</v>
      </c>
      <c r="K103" s="31">
        <v>521.70000000000005</v>
      </c>
      <c r="L103" s="31">
        <v>503.25</v>
      </c>
      <c r="M103" s="31">
        <v>0.50573000000000001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887.55</v>
      </c>
      <c r="D104" s="40">
        <v>883.88333333333333</v>
      </c>
      <c r="E104" s="40">
        <v>868.76666666666665</v>
      </c>
      <c r="F104" s="40">
        <v>849.98333333333335</v>
      </c>
      <c r="G104" s="40">
        <v>834.86666666666667</v>
      </c>
      <c r="H104" s="40">
        <v>902.66666666666663</v>
      </c>
      <c r="I104" s="40">
        <v>917.78333333333319</v>
      </c>
      <c r="J104" s="40">
        <v>936.56666666666661</v>
      </c>
      <c r="K104" s="31">
        <v>899</v>
      </c>
      <c r="L104" s="31">
        <v>865.1</v>
      </c>
      <c r="M104" s="31">
        <v>9.6693200000000008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140.19999999999999</v>
      </c>
      <c r="D105" s="40">
        <v>140.25</v>
      </c>
      <c r="E105" s="40">
        <v>139</v>
      </c>
      <c r="F105" s="40">
        <v>137.80000000000001</v>
      </c>
      <c r="G105" s="40">
        <v>136.55000000000001</v>
      </c>
      <c r="H105" s="40">
        <v>141.44999999999999</v>
      </c>
      <c r="I105" s="40">
        <v>142.69999999999999</v>
      </c>
      <c r="J105" s="40">
        <v>143.89999999999998</v>
      </c>
      <c r="K105" s="31">
        <v>141.5</v>
      </c>
      <c r="L105" s="31">
        <v>139.05000000000001</v>
      </c>
      <c r="M105" s="31">
        <v>5.65862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1321.7</v>
      </c>
      <c r="D106" s="40">
        <v>1323.9166666666667</v>
      </c>
      <c r="E106" s="40">
        <v>1315.7833333333335</v>
      </c>
      <c r="F106" s="40">
        <v>1309.8666666666668</v>
      </c>
      <c r="G106" s="40">
        <v>1301.7333333333336</v>
      </c>
      <c r="H106" s="40">
        <v>1329.8333333333335</v>
      </c>
      <c r="I106" s="40">
        <v>1337.9666666666667</v>
      </c>
      <c r="J106" s="40">
        <v>1343.8833333333334</v>
      </c>
      <c r="K106" s="31">
        <v>1332.05</v>
      </c>
      <c r="L106" s="31">
        <v>1318</v>
      </c>
      <c r="M106" s="31">
        <v>0.63195000000000001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22.15</v>
      </c>
      <c r="D107" s="40">
        <v>23.033333333333331</v>
      </c>
      <c r="E107" s="40">
        <v>20.916666666666664</v>
      </c>
      <c r="F107" s="40">
        <v>19.683333333333334</v>
      </c>
      <c r="G107" s="40">
        <v>17.566666666666666</v>
      </c>
      <c r="H107" s="40">
        <v>24.266666666666662</v>
      </c>
      <c r="I107" s="40">
        <v>26.383333333333329</v>
      </c>
      <c r="J107" s="40">
        <v>27.61666666666666</v>
      </c>
      <c r="K107" s="31">
        <v>25.15</v>
      </c>
      <c r="L107" s="31">
        <v>21.8</v>
      </c>
      <c r="M107" s="31">
        <v>532.54854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1290</v>
      </c>
      <c r="D108" s="40">
        <v>1294.6666666666667</v>
      </c>
      <c r="E108" s="40">
        <v>1274.3333333333335</v>
      </c>
      <c r="F108" s="40">
        <v>1258.6666666666667</v>
      </c>
      <c r="G108" s="40">
        <v>1238.3333333333335</v>
      </c>
      <c r="H108" s="40">
        <v>1310.3333333333335</v>
      </c>
      <c r="I108" s="40">
        <v>1330.666666666667</v>
      </c>
      <c r="J108" s="40">
        <v>1346.3333333333335</v>
      </c>
      <c r="K108" s="31">
        <v>1315</v>
      </c>
      <c r="L108" s="31">
        <v>1279</v>
      </c>
      <c r="M108" s="31">
        <v>2.4585599999999999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472.65</v>
      </c>
      <c r="D109" s="40">
        <v>470.56666666666666</v>
      </c>
      <c r="E109" s="40">
        <v>462.13333333333333</v>
      </c>
      <c r="F109" s="40">
        <v>451.61666666666667</v>
      </c>
      <c r="G109" s="40">
        <v>443.18333333333334</v>
      </c>
      <c r="H109" s="40">
        <v>481.08333333333331</v>
      </c>
      <c r="I109" s="40">
        <v>489.51666666666659</v>
      </c>
      <c r="J109" s="40">
        <v>500.0333333333333</v>
      </c>
      <c r="K109" s="31">
        <v>479</v>
      </c>
      <c r="L109" s="31">
        <v>460.05</v>
      </c>
      <c r="M109" s="31">
        <v>2.4311199999999999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936.8</v>
      </c>
      <c r="D110" s="40">
        <v>936.19999999999993</v>
      </c>
      <c r="E110" s="40">
        <v>925.59999999999991</v>
      </c>
      <c r="F110" s="40">
        <v>914.4</v>
      </c>
      <c r="G110" s="40">
        <v>903.8</v>
      </c>
      <c r="H110" s="40">
        <v>947.39999999999986</v>
      </c>
      <c r="I110" s="40">
        <v>958</v>
      </c>
      <c r="J110" s="40">
        <v>969.19999999999982</v>
      </c>
      <c r="K110" s="31">
        <v>946.8</v>
      </c>
      <c r="L110" s="31">
        <v>925</v>
      </c>
      <c r="M110" s="31">
        <v>2.9782700000000002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5260.6</v>
      </c>
      <c r="D111" s="40">
        <v>5337.5333333333338</v>
      </c>
      <c r="E111" s="40">
        <v>5145.0666666666675</v>
      </c>
      <c r="F111" s="40">
        <v>5029.5333333333338</v>
      </c>
      <c r="G111" s="40">
        <v>4837.0666666666675</v>
      </c>
      <c r="H111" s="40">
        <v>5453.0666666666675</v>
      </c>
      <c r="I111" s="40">
        <v>5645.5333333333328</v>
      </c>
      <c r="J111" s="40">
        <v>5761.0666666666675</v>
      </c>
      <c r="K111" s="31">
        <v>5530</v>
      </c>
      <c r="L111" s="31">
        <v>5222</v>
      </c>
      <c r="M111" s="31">
        <v>0.33689999999999998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239.9</v>
      </c>
      <c r="D112" s="40">
        <v>239.38333333333335</v>
      </c>
      <c r="E112" s="40">
        <v>234.56666666666672</v>
      </c>
      <c r="F112" s="40">
        <v>229.23333333333338</v>
      </c>
      <c r="G112" s="40">
        <v>224.41666666666674</v>
      </c>
      <c r="H112" s="40">
        <v>244.7166666666667</v>
      </c>
      <c r="I112" s="40">
        <v>249.53333333333336</v>
      </c>
      <c r="J112" s="40">
        <v>254.86666666666667</v>
      </c>
      <c r="K112" s="31">
        <v>244.2</v>
      </c>
      <c r="L112" s="31">
        <v>234.05</v>
      </c>
      <c r="M112" s="31">
        <v>4.5130499999999998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338.95</v>
      </c>
      <c r="D113" s="40">
        <v>336.86666666666667</v>
      </c>
      <c r="E113" s="40">
        <v>331.73333333333335</v>
      </c>
      <c r="F113" s="40">
        <v>324.51666666666665</v>
      </c>
      <c r="G113" s="40">
        <v>319.38333333333333</v>
      </c>
      <c r="H113" s="40">
        <v>344.08333333333337</v>
      </c>
      <c r="I113" s="40">
        <v>349.2166666666667</v>
      </c>
      <c r="J113" s="40">
        <v>356.43333333333339</v>
      </c>
      <c r="K113" s="31">
        <v>342</v>
      </c>
      <c r="L113" s="31">
        <v>329.65</v>
      </c>
      <c r="M113" s="31">
        <v>7.1611200000000004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688.25</v>
      </c>
      <c r="D114" s="40">
        <v>691.41666666666663</v>
      </c>
      <c r="E114" s="40">
        <v>677.83333333333326</v>
      </c>
      <c r="F114" s="40">
        <v>667.41666666666663</v>
      </c>
      <c r="G114" s="40">
        <v>653.83333333333326</v>
      </c>
      <c r="H114" s="40">
        <v>701.83333333333326</v>
      </c>
      <c r="I114" s="40">
        <v>715.41666666666652</v>
      </c>
      <c r="J114" s="40">
        <v>725.83333333333326</v>
      </c>
      <c r="K114" s="31">
        <v>705</v>
      </c>
      <c r="L114" s="31">
        <v>681</v>
      </c>
      <c r="M114" s="31">
        <v>0.46050999999999997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564.25</v>
      </c>
      <c r="D115" s="40">
        <v>568.94999999999993</v>
      </c>
      <c r="E115" s="40">
        <v>557.29999999999984</v>
      </c>
      <c r="F115" s="40">
        <v>550.34999999999991</v>
      </c>
      <c r="G115" s="40">
        <v>538.69999999999982</v>
      </c>
      <c r="H115" s="40">
        <v>575.89999999999986</v>
      </c>
      <c r="I115" s="40">
        <v>587.54999999999995</v>
      </c>
      <c r="J115" s="40">
        <v>594.49999999999989</v>
      </c>
      <c r="K115" s="31">
        <v>580.6</v>
      </c>
      <c r="L115" s="31">
        <v>562</v>
      </c>
      <c r="M115" s="31">
        <v>17.275220000000001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983.55</v>
      </c>
      <c r="D116" s="40">
        <v>986.55000000000007</v>
      </c>
      <c r="E116" s="40">
        <v>973.35000000000014</v>
      </c>
      <c r="F116" s="40">
        <v>963.15000000000009</v>
      </c>
      <c r="G116" s="40">
        <v>949.95000000000016</v>
      </c>
      <c r="H116" s="40">
        <v>996.75000000000011</v>
      </c>
      <c r="I116" s="40">
        <v>1009.9500000000002</v>
      </c>
      <c r="J116" s="40">
        <v>1020.1500000000001</v>
      </c>
      <c r="K116" s="31">
        <v>999.75</v>
      </c>
      <c r="L116" s="31">
        <v>976.35</v>
      </c>
      <c r="M116" s="31">
        <v>23.129259999999999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157.65</v>
      </c>
      <c r="D117" s="40">
        <v>159.53333333333333</v>
      </c>
      <c r="E117" s="40">
        <v>155.11666666666667</v>
      </c>
      <c r="F117" s="40">
        <v>152.58333333333334</v>
      </c>
      <c r="G117" s="40">
        <v>148.16666666666669</v>
      </c>
      <c r="H117" s="40">
        <v>162.06666666666666</v>
      </c>
      <c r="I117" s="40">
        <v>166.48333333333335</v>
      </c>
      <c r="J117" s="40">
        <v>169.01666666666665</v>
      </c>
      <c r="K117" s="31">
        <v>163.95</v>
      </c>
      <c r="L117" s="31">
        <v>157</v>
      </c>
      <c r="M117" s="31">
        <v>48.209780000000002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185.1</v>
      </c>
      <c r="D118" s="40">
        <v>186.9</v>
      </c>
      <c r="E118" s="40">
        <v>182.3</v>
      </c>
      <c r="F118" s="40">
        <v>179.5</v>
      </c>
      <c r="G118" s="40">
        <v>174.9</v>
      </c>
      <c r="H118" s="40">
        <v>189.70000000000002</v>
      </c>
      <c r="I118" s="40">
        <v>194.29999999999998</v>
      </c>
      <c r="J118" s="40">
        <v>197.10000000000002</v>
      </c>
      <c r="K118" s="31">
        <v>191.5</v>
      </c>
      <c r="L118" s="31">
        <v>184.1</v>
      </c>
      <c r="M118" s="31">
        <v>489.57916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362.85</v>
      </c>
      <c r="D119" s="40">
        <v>364.01666666666665</v>
      </c>
      <c r="E119" s="40">
        <v>360.0333333333333</v>
      </c>
      <c r="F119" s="40">
        <v>357.21666666666664</v>
      </c>
      <c r="G119" s="40">
        <v>353.23333333333329</v>
      </c>
      <c r="H119" s="40">
        <v>366.83333333333331</v>
      </c>
      <c r="I119" s="40">
        <v>370.81666666666666</v>
      </c>
      <c r="J119" s="40">
        <v>373.63333333333333</v>
      </c>
      <c r="K119" s="31">
        <v>368</v>
      </c>
      <c r="L119" s="31">
        <v>361.2</v>
      </c>
      <c r="M119" s="31">
        <v>1.4970600000000001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5241.3</v>
      </c>
      <c r="D120" s="40">
        <v>5255.7166666666672</v>
      </c>
      <c r="E120" s="40">
        <v>5189.6333333333341</v>
      </c>
      <c r="F120" s="40">
        <v>5137.9666666666672</v>
      </c>
      <c r="G120" s="40">
        <v>5071.8833333333341</v>
      </c>
      <c r="H120" s="40">
        <v>5307.3833333333341</v>
      </c>
      <c r="I120" s="40">
        <v>5373.4666666666662</v>
      </c>
      <c r="J120" s="40">
        <v>5425.1333333333341</v>
      </c>
      <c r="K120" s="31">
        <v>5321.8</v>
      </c>
      <c r="L120" s="31">
        <v>5204.05</v>
      </c>
      <c r="M120" s="31">
        <v>3.5597599999999998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1669.5</v>
      </c>
      <c r="D121" s="40">
        <v>1671.1333333333332</v>
      </c>
      <c r="E121" s="40">
        <v>1658.5166666666664</v>
      </c>
      <c r="F121" s="40">
        <v>1647.5333333333333</v>
      </c>
      <c r="G121" s="40">
        <v>1634.9166666666665</v>
      </c>
      <c r="H121" s="40">
        <v>1682.1166666666663</v>
      </c>
      <c r="I121" s="40">
        <v>1694.7333333333331</v>
      </c>
      <c r="J121" s="40">
        <v>1705.7166666666662</v>
      </c>
      <c r="K121" s="31">
        <v>1683.75</v>
      </c>
      <c r="L121" s="31">
        <v>1660.15</v>
      </c>
      <c r="M121" s="31">
        <v>3.3220200000000002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3034.55</v>
      </c>
      <c r="D122" s="40">
        <v>3087.85</v>
      </c>
      <c r="E122" s="40">
        <v>2966.7</v>
      </c>
      <c r="F122" s="40">
        <v>2898.85</v>
      </c>
      <c r="G122" s="40">
        <v>2777.7</v>
      </c>
      <c r="H122" s="40">
        <v>3155.7</v>
      </c>
      <c r="I122" s="40">
        <v>3276.8500000000004</v>
      </c>
      <c r="J122" s="40">
        <v>3344.7</v>
      </c>
      <c r="K122" s="31">
        <v>3209</v>
      </c>
      <c r="L122" s="31">
        <v>3020</v>
      </c>
      <c r="M122" s="31">
        <v>13.85793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704.3</v>
      </c>
      <c r="D123" s="40">
        <v>706.30000000000007</v>
      </c>
      <c r="E123" s="40">
        <v>698.75000000000011</v>
      </c>
      <c r="F123" s="40">
        <v>693.2</v>
      </c>
      <c r="G123" s="40">
        <v>685.65000000000009</v>
      </c>
      <c r="H123" s="40">
        <v>711.85000000000014</v>
      </c>
      <c r="I123" s="40">
        <v>719.40000000000009</v>
      </c>
      <c r="J123" s="40">
        <v>724.95000000000016</v>
      </c>
      <c r="K123" s="31">
        <v>713.85</v>
      </c>
      <c r="L123" s="31">
        <v>700.75</v>
      </c>
      <c r="M123" s="31">
        <v>20.885349999999999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794.45</v>
      </c>
      <c r="D124" s="40">
        <v>797.98333333333323</v>
      </c>
      <c r="E124" s="40">
        <v>787.96666666666647</v>
      </c>
      <c r="F124" s="40">
        <v>781.48333333333323</v>
      </c>
      <c r="G124" s="40">
        <v>771.46666666666647</v>
      </c>
      <c r="H124" s="40">
        <v>804.46666666666647</v>
      </c>
      <c r="I124" s="40">
        <v>814.48333333333312</v>
      </c>
      <c r="J124" s="40">
        <v>820.96666666666647</v>
      </c>
      <c r="K124" s="31">
        <v>808</v>
      </c>
      <c r="L124" s="31">
        <v>791.5</v>
      </c>
      <c r="M124" s="31">
        <v>2.94773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636.45000000000005</v>
      </c>
      <c r="D125" s="40">
        <v>632.88333333333333</v>
      </c>
      <c r="E125" s="40">
        <v>626.76666666666665</v>
      </c>
      <c r="F125" s="40">
        <v>617.08333333333337</v>
      </c>
      <c r="G125" s="40">
        <v>610.9666666666667</v>
      </c>
      <c r="H125" s="40">
        <v>642.56666666666661</v>
      </c>
      <c r="I125" s="40">
        <v>648.68333333333317</v>
      </c>
      <c r="J125" s="40">
        <v>658.36666666666656</v>
      </c>
      <c r="K125" s="31">
        <v>639</v>
      </c>
      <c r="L125" s="31">
        <v>623.20000000000005</v>
      </c>
      <c r="M125" s="31">
        <v>3.1685400000000001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478.9</v>
      </c>
      <c r="D126" s="40">
        <v>477.51666666666671</v>
      </c>
      <c r="E126" s="40">
        <v>469.48333333333341</v>
      </c>
      <c r="F126" s="40">
        <v>460.06666666666672</v>
      </c>
      <c r="G126" s="40">
        <v>452.03333333333342</v>
      </c>
      <c r="H126" s="40">
        <v>486.93333333333339</v>
      </c>
      <c r="I126" s="40">
        <v>494.9666666666667</v>
      </c>
      <c r="J126" s="40">
        <v>504.38333333333338</v>
      </c>
      <c r="K126" s="31">
        <v>485.55</v>
      </c>
      <c r="L126" s="31">
        <v>468.1</v>
      </c>
      <c r="M126" s="31">
        <v>23.34376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991.95</v>
      </c>
      <c r="D127" s="40">
        <v>974.65</v>
      </c>
      <c r="E127" s="40">
        <v>949.3</v>
      </c>
      <c r="F127" s="40">
        <v>906.65</v>
      </c>
      <c r="G127" s="40">
        <v>881.3</v>
      </c>
      <c r="H127" s="40">
        <v>1017.3</v>
      </c>
      <c r="I127" s="40">
        <v>1042.6500000000001</v>
      </c>
      <c r="J127" s="40">
        <v>1085.3</v>
      </c>
      <c r="K127" s="31">
        <v>1000</v>
      </c>
      <c r="L127" s="31">
        <v>932</v>
      </c>
      <c r="M127" s="31">
        <v>7.44956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1062.75</v>
      </c>
      <c r="D128" s="40">
        <v>1055.4666666666667</v>
      </c>
      <c r="E128" s="40">
        <v>1040.9333333333334</v>
      </c>
      <c r="F128" s="40">
        <v>1019.1166666666668</v>
      </c>
      <c r="G128" s="40">
        <v>1004.5833333333335</v>
      </c>
      <c r="H128" s="40">
        <v>1077.2833333333333</v>
      </c>
      <c r="I128" s="40">
        <v>1091.8166666666666</v>
      </c>
      <c r="J128" s="40">
        <v>1113.6333333333332</v>
      </c>
      <c r="K128" s="31">
        <v>1070</v>
      </c>
      <c r="L128" s="31">
        <v>1033.6500000000001</v>
      </c>
      <c r="M128" s="31">
        <v>3.7719399999999998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91</v>
      </c>
      <c r="D129" s="40">
        <v>91.350000000000009</v>
      </c>
      <c r="E129" s="40">
        <v>90.300000000000011</v>
      </c>
      <c r="F129" s="40">
        <v>89.600000000000009</v>
      </c>
      <c r="G129" s="40">
        <v>88.550000000000011</v>
      </c>
      <c r="H129" s="40">
        <v>92.050000000000011</v>
      </c>
      <c r="I129" s="40">
        <v>93.1</v>
      </c>
      <c r="J129" s="40">
        <v>93.800000000000011</v>
      </c>
      <c r="K129" s="31">
        <v>92.4</v>
      </c>
      <c r="L129" s="31">
        <v>90.65</v>
      </c>
      <c r="M129" s="31">
        <v>10.77327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1010.9</v>
      </c>
      <c r="D130" s="40">
        <v>1010.9666666666667</v>
      </c>
      <c r="E130" s="40">
        <v>986.93333333333339</v>
      </c>
      <c r="F130" s="40">
        <v>962.9666666666667</v>
      </c>
      <c r="G130" s="40">
        <v>938.93333333333339</v>
      </c>
      <c r="H130" s="40">
        <v>1034.9333333333334</v>
      </c>
      <c r="I130" s="40">
        <v>1058.9666666666667</v>
      </c>
      <c r="J130" s="40">
        <v>1082.9333333333334</v>
      </c>
      <c r="K130" s="31">
        <v>1035</v>
      </c>
      <c r="L130" s="31">
        <v>987</v>
      </c>
      <c r="M130" s="31">
        <v>0.73733000000000004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417.2</v>
      </c>
      <c r="D131" s="40">
        <v>415.38333333333338</v>
      </c>
      <c r="E131" s="40">
        <v>409.96666666666675</v>
      </c>
      <c r="F131" s="40">
        <v>402.73333333333335</v>
      </c>
      <c r="G131" s="40">
        <v>397.31666666666672</v>
      </c>
      <c r="H131" s="40">
        <v>422.61666666666679</v>
      </c>
      <c r="I131" s="40">
        <v>428.03333333333342</v>
      </c>
      <c r="J131" s="40">
        <v>435.26666666666682</v>
      </c>
      <c r="K131" s="31">
        <v>420.8</v>
      </c>
      <c r="L131" s="31">
        <v>408.15</v>
      </c>
      <c r="M131" s="31">
        <v>122.48397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617.04999999999995</v>
      </c>
      <c r="D132" s="40">
        <v>619.98333333333323</v>
      </c>
      <c r="E132" s="40">
        <v>613.16666666666652</v>
      </c>
      <c r="F132" s="40">
        <v>609.2833333333333</v>
      </c>
      <c r="G132" s="40">
        <v>602.46666666666658</v>
      </c>
      <c r="H132" s="40">
        <v>623.86666666666645</v>
      </c>
      <c r="I132" s="40">
        <v>630.68333333333328</v>
      </c>
      <c r="J132" s="40">
        <v>634.56666666666638</v>
      </c>
      <c r="K132" s="31">
        <v>626.79999999999995</v>
      </c>
      <c r="L132" s="31">
        <v>616.1</v>
      </c>
      <c r="M132" s="31">
        <v>17.055009999999999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2105.75</v>
      </c>
      <c r="D133" s="40">
        <v>2091.25</v>
      </c>
      <c r="E133" s="40">
        <v>2062.5</v>
      </c>
      <c r="F133" s="40">
        <v>2019.25</v>
      </c>
      <c r="G133" s="40">
        <v>1990.5</v>
      </c>
      <c r="H133" s="40">
        <v>2134.5</v>
      </c>
      <c r="I133" s="40">
        <v>2163.25</v>
      </c>
      <c r="J133" s="40">
        <v>2206.5</v>
      </c>
      <c r="K133" s="31">
        <v>2120</v>
      </c>
      <c r="L133" s="31">
        <v>2048</v>
      </c>
      <c r="M133" s="31">
        <v>2.5212599999999998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2406.5500000000002</v>
      </c>
      <c r="D134" s="40">
        <v>2396</v>
      </c>
      <c r="E134" s="40">
        <v>2373.9</v>
      </c>
      <c r="F134" s="40">
        <v>2341.25</v>
      </c>
      <c r="G134" s="40">
        <v>2319.15</v>
      </c>
      <c r="H134" s="40">
        <v>2428.65</v>
      </c>
      <c r="I134" s="40">
        <v>2450.7500000000005</v>
      </c>
      <c r="J134" s="40">
        <v>2483.4</v>
      </c>
      <c r="K134" s="31">
        <v>2418.1</v>
      </c>
      <c r="L134" s="31">
        <v>2363.35</v>
      </c>
      <c r="M134" s="31">
        <v>5.7631399999999999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263.3</v>
      </c>
      <c r="D135" s="40">
        <v>260.86666666666667</v>
      </c>
      <c r="E135" s="40">
        <v>256.93333333333334</v>
      </c>
      <c r="F135" s="40">
        <v>250.56666666666666</v>
      </c>
      <c r="G135" s="40">
        <v>246.63333333333333</v>
      </c>
      <c r="H135" s="40">
        <v>267.23333333333335</v>
      </c>
      <c r="I135" s="40">
        <v>271.16666666666674</v>
      </c>
      <c r="J135" s="40">
        <v>277.53333333333336</v>
      </c>
      <c r="K135" s="31">
        <v>264.8</v>
      </c>
      <c r="L135" s="31">
        <v>254.5</v>
      </c>
      <c r="M135" s="31">
        <v>113.99538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183.3</v>
      </c>
      <c r="D136" s="40">
        <v>183.23333333333335</v>
      </c>
      <c r="E136" s="40">
        <v>180.9666666666667</v>
      </c>
      <c r="F136" s="40">
        <v>178.63333333333335</v>
      </c>
      <c r="G136" s="40">
        <v>176.3666666666667</v>
      </c>
      <c r="H136" s="40">
        <v>185.56666666666669</v>
      </c>
      <c r="I136" s="40">
        <v>187.83333333333334</v>
      </c>
      <c r="J136" s="40">
        <v>190.16666666666669</v>
      </c>
      <c r="K136" s="31">
        <v>185.5</v>
      </c>
      <c r="L136" s="31">
        <v>180.9</v>
      </c>
      <c r="M136" s="31">
        <v>13.236219999999999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816.9</v>
      </c>
      <c r="D137" s="40">
        <v>818.4666666666667</v>
      </c>
      <c r="E137" s="40">
        <v>811.93333333333339</v>
      </c>
      <c r="F137" s="40">
        <v>806.9666666666667</v>
      </c>
      <c r="G137" s="40">
        <v>800.43333333333339</v>
      </c>
      <c r="H137" s="40">
        <v>823.43333333333339</v>
      </c>
      <c r="I137" s="40">
        <v>829.9666666666667</v>
      </c>
      <c r="J137" s="40">
        <v>834.93333333333339</v>
      </c>
      <c r="K137" s="31">
        <v>825</v>
      </c>
      <c r="L137" s="31">
        <v>813.5</v>
      </c>
      <c r="M137" s="31">
        <v>0.34116000000000002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568.4</v>
      </c>
      <c r="D138" s="40">
        <v>564.08333333333337</v>
      </c>
      <c r="E138" s="40">
        <v>545.16666666666674</v>
      </c>
      <c r="F138" s="40">
        <v>521.93333333333339</v>
      </c>
      <c r="G138" s="40">
        <v>503.01666666666677</v>
      </c>
      <c r="H138" s="40">
        <v>587.31666666666672</v>
      </c>
      <c r="I138" s="40">
        <v>606.23333333333346</v>
      </c>
      <c r="J138" s="40">
        <v>629.4666666666667</v>
      </c>
      <c r="K138" s="31">
        <v>583</v>
      </c>
      <c r="L138" s="31">
        <v>540.85</v>
      </c>
      <c r="M138" s="31">
        <v>16.823419999999999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20.5</v>
      </c>
      <c r="D139" s="40">
        <v>20.683333333333334</v>
      </c>
      <c r="E139" s="40">
        <v>20.066666666666666</v>
      </c>
      <c r="F139" s="40">
        <v>19.633333333333333</v>
      </c>
      <c r="G139" s="40">
        <v>19.016666666666666</v>
      </c>
      <c r="H139" s="40">
        <v>21.116666666666667</v>
      </c>
      <c r="I139" s="40">
        <v>21.733333333333334</v>
      </c>
      <c r="J139" s="40">
        <v>22.166666666666668</v>
      </c>
      <c r="K139" s="31">
        <v>21.3</v>
      </c>
      <c r="L139" s="31">
        <v>20.25</v>
      </c>
      <c r="M139" s="31">
        <v>114.04343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200</v>
      </c>
      <c r="D140" s="40">
        <v>200.91666666666666</v>
      </c>
      <c r="E140" s="40">
        <v>197.58333333333331</v>
      </c>
      <c r="F140" s="40">
        <v>195.16666666666666</v>
      </c>
      <c r="G140" s="40">
        <v>191.83333333333331</v>
      </c>
      <c r="H140" s="40">
        <v>203.33333333333331</v>
      </c>
      <c r="I140" s="40">
        <v>206.66666666666663</v>
      </c>
      <c r="J140" s="40">
        <v>209.08333333333331</v>
      </c>
      <c r="K140" s="31">
        <v>204.25</v>
      </c>
      <c r="L140" s="31">
        <v>198.5</v>
      </c>
      <c r="M140" s="31">
        <v>7.9235899999999999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4798.7</v>
      </c>
      <c r="D141" s="40">
        <v>4803.05</v>
      </c>
      <c r="E141" s="40">
        <v>4761.25</v>
      </c>
      <c r="F141" s="40">
        <v>4723.8</v>
      </c>
      <c r="G141" s="40">
        <v>4682</v>
      </c>
      <c r="H141" s="40">
        <v>4840.5</v>
      </c>
      <c r="I141" s="40">
        <v>4882.3000000000011</v>
      </c>
      <c r="J141" s="40">
        <v>4919.75</v>
      </c>
      <c r="K141" s="31">
        <v>4844.8500000000004</v>
      </c>
      <c r="L141" s="31">
        <v>4765.6000000000004</v>
      </c>
      <c r="M141" s="31">
        <v>5.4139600000000003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4611.8999999999996</v>
      </c>
      <c r="D142" s="40">
        <v>4568.6333333333332</v>
      </c>
      <c r="E142" s="40">
        <v>4493.2666666666664</v>
      </c>
      <c r="F142" s="40">
        <v>4374.6333333333332</v>
      </c>
      <c r="G142" s="40">
        <v>4299.2666666666664</v>
      </c>
      <c r="H142" s="40">
        <v>4687.2666666666664</v>
      </c>
      <c r="I142" s="40">
        <v>4762.6333333333332</v>
      </c>
      <c r="J142" s="40">
        <v>4881.2666666666664</v>
      </c>
      <c r="K142" s="31">
        <v>4644</v>
      </c>
      <c r="L142" s="31">
        <v>4450</v>
      </c>
      <c r="M142" s="31">
        <v>5.25326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3676.8</v>
      </c>
      <c r="D143" s="40">
        <v>3694.4333333333329</v>
      </c>
      <c r="E143" s="40">
        <v>3632.3666666666659</v>
      </c>
      <c r="F143" s="40">
        <v>3587.9333333333329</v>
      </c>
      <c r="G143" s="40">
        <v>3525.8666666666659</v>
      </c>
      <c r="H143" s="40">
        <v>3738.8666666666659</v>
      </c>
      <c r="I143" s="40">
        <v>3800.9333333333325</v>
      </c>
      <c r="J143" s="40">
        <v>3845.3666666666659</v>
      </c>
      <c r="K143" s="31">
        <v>3756.5</v>
      </c>
      <c r="L143" s="31">
        <v>3650</v>
      </c>
      <c r="M143" s="31">
        <v>2.1645699999999999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4880.7</v>
      </c>
      <c r="D144" s="40">
        <v>4910.3833333333341</v>
      </c>
      <c r="E144" s="40">
        <v>4835.7666666666682</v>
      </c>
      <c r="F144" s="40">
        <v>4790.8333333333339</v>
      </c>
      <c r="G144" s="40">
        <v>4716.2166666666681</v>
      </c>
      <c r="H144" s="40">
        <v>4955.3166666666684</v>
      </c>
      <c r="I144" s="40">
        <v>5029.9333333333352</v>
      </c>
      <c r="J144" s="40">
        <v>5074.8666666666686</v>
      </c>
      <c r="K144" s="31">
        <v>4985</v>
      </c>
      <c r="L144" s="31">
        <v>4865.45</v>
      </c>
      <c r="M144" s="31">
        <v>7.7601500000000003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420.7</v>
      </c>
      <c r="D145" s="40">
        <v>418.26666666666671</v>
      </c>
      <c r="E145" s="40">
        <v>411.53333333333342</v>
      </c>
      <c r="F145" s="40">
        <v>402.36666666666673</v>
      </c>
      <c r="G145" s="40">
        <v>395.63333333333344</v>
      </c>
      <c r="H145" s="40">
        <v>427.43333333333339</v>
      </c>
      <c r="I145" s="40">
        <v>434.16666666666663</v>
      </c>
      <c r="J145" s="40">
        <v>443.33333333333337</v>
      </c>
      <c r="K145" s="31">
        <v>425</v>
      </c>
      <c r="L145" s="31">
        <v>409.1</v>
      </c>
      <c r="M145" s="31">
        <v>1.6495299999999999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129.35</v>
      </c>
      <c r="D146" s="40">
        <v>129.16666666666666</v>
      </c>
      <c r="E146" s="40">
        <v>126.18333333333331</v>
      </c>
      <c r="F146" s="40">
        <v>123.01666666666665</v>
      </c>
      <c r="G146" s="40">
        <v>120.0333333333333</v>
      </c>
      <c r="H146" s="40">
        <v>132.33333333333331</v>
      </c>
      <c r="I146" s="40">
        <v>135.31666666666666</v>
      </c>
      <c r="J146" s="40">
        <v>138.48333333333332</v>
      </c>
      <c r="K146" s="31">
        <v>132.15</v>
      </c>
      <c r="L146" s="31">
        <v>126</v>
      </c>
      <c r="M146" s="31">
        <v>8.5527599999999993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239.65</v>
      </c>
      <c r="D147" s="40">
        <v>240.68333333333331</v>
      </c>
      <c r="E147" s="40">
        <v>237.01666666666662</v>
      </c>
      <c r="F147" s="40">
        <v>234.38333333333333</v>
      </c>
      <c r="G147" s="40">
        <v>230.71666666666664</v>
      </c>
      <c r="H147" s="40">
        <v>243.31666666666661</v>
      </c>
      <c r="I147" s="40">
        <v>246.98333333333329</v>
      </c>
      <c r="J147" s="40">
        <v>249.61666666666659</v>
      </c>
      <c r="K147" s="31">
        <v>244.35</v>
      </c>
      <c r="L147" s="31">
        <v>238.05</v>
      </c>
      <c r="M147" s="31">
        <v>8.7231699999999996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79.2</v>
      </c>
      <c r="D148" s="40">
        <v>79.483333333333334</v>
      </c>
      <c r="E148" s="40">
        <v>78.716666666666669</v>
      </c>
      <c r="F148" s="40">
        <v>78.233333333333334</v>
      </c>
      <c r="G148" s="40">
        <v>77.466666666666669</v>
      </c>
      <c r="H148" s="40">
        <v>79.966666666666669</v>
      </c>
      <c r="I148" s="40">
        <v>80.733333333333348</v>
      </c>
      <c r="J148" s="40">
        <v>81.216666666666669</v>
      </c>
      <c r="K148" s="31">
        <v>80.25</v>
      </c>
      <c r="L148" s="31">
        <v>79</v>
      </c>
      <c r="M148" s="31">
        <v>13.899179999999999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2790.2</v>
      </c>
      <c r="D149" s="40">
        <v>2802.8666666666663</v>
      </c>
      <c r="E149" s="40">
        <v>2758.8833333333328</v>
      </c>
      <c r="F149" s="40">
        <v>2727.5666666666666</v>
      </c>
      <c r="G149" s="40">
        <v>2683.583333333333</v>
      </c>
      <c r="H149" s="40">
        <v>2834.1833333333325</v>
      </c>
      <c r="I149" s="40">
        <v>2878.1666666666661</v>
      </c>
      <c r="J149" s="40">
        <v>2909.4833333333322</v>
      </c>
      <c r="K149" s="31">
        <v>2846.85</v>
      </c>
      <c r="L149" s="31">
        <v>2771.55</v>
      </c>
      <c r="M149" s="31">
        <v>8.6134400000000007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205.45</v>
      </c>
      <c r="D150" s="40">
        <v>205.15</v>
      </c>
      <c r="E150" s="40">
        <v>204.3</v>
      </c>
      <c r="F150" s="40">
        <v>203.15</v>
      </c>
      <c r="G150" s="40">
        <v>202.3</v>
      </c>
      <c r="H150" s="40">
        <v>206.3</v>
      </c>
      <c r="I150" s="40">
        <v>207.14999999999998</v>
      </c>
      <c r="J150" s="40">
        <v>208.3</v>
      </c>
      <c r="K150" s="31">
        <v>206</v>
      </c>
      <c r="L150" s="31">
        <v>204</v>
      </c>
      <c r="M150" s="31">
        <v>0.69811000000000001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574</v>
      </c>
      <c r="D151" s="40">
        <v>577.91666666666663</v>
      </c>
      <c r="E151" s="40">
        <v>566.08333333333326</v>
      </c>
      <c r="F151" s="40">
        <v>558.16666666666663</v>
      </c>
      <c r="G151" s="40">
        <v>546.33333333333326</v>
      </c>
      <c r="H151" s="40">
        <v>585.83333333333326</v>
      </c>
      <c r="I151" s="40">
        <v>597.66666666666652</v>
      </c>
      <c r="J151" s="40">
        <v>605.58333333333326</v>
      </c>
      <c r="K151" s="31">
        <v>589.75</v>
      </c>
      <c r="L151" s="31">
        <v>570</v>
      </c>
      <c r="M151" s="31">
        <v>12.24714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1584.45</v>
      </c>
      <c r="D152" s="40">
        <v>1592.5999999999997</v>
      </c>
      <c r="E152" s="40">
        <v>1570.4499999999994</v>
      </c>
      <c r="F152" s="40">
        <v>1556.4499999999996</v>
      </c>
      <c r="G152" s="40">
        <v>1534.2999999999993</v>
      </c>
      <c r="H152" s="40">
        <v>1606.5999999999995</v>
      </c>
      <c r="I152" s="40">
        <v>1628.7499999999995</v>
      </c>
      <c r="J152" s="40">
        <v>1642.7499999999995</v>
      </c>
      <c r="K152" s="31">
        <v>1614.75</v>
      </c>
      <c r="L152" s="31">
        <v>1578.6</v>
      </c>
      <c r="M152" s="31">
        <v>1.5160899999999999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78.75</v>
      </c>
      <c r="D153" s="40">
        <v>77.88333333333334</v>
      </c>
      <c r="E153" s="40">
        <v>76.26666666666668</v>
      </c>
      <c r="F153" s="40">
        <v>73.783333333333346</v>
      </c>
      <c r="G153" s="40">
        <v>72.166666666666686</v>
      </c>
      <c r="H153" s="40">
        <v>80.366666666666674</v>
      </c>
      <c r="I153" s="40">
        <v>81.98333333333332</v>
      </c>
      <c r="J153" s="40">
        <v>84.466666666666669</v>
      </c>
      <c r="K153" s="31">
        <v>79.5</v>
      </c>
      <c r="L153" s="31">
        <v>75.400000000000006</v>
      </c>
      <c r="M153" s="31">
        <v>106.07926999999999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121</v>
      </c>
      <c r="D154" s="40">
        <v>121.68333333333334</v>
      </c>
      <c r="E154" s="40">
        <v>119.51666666666668</v>
      </c>
      <c r="F154" s="40">
        <v>118.03333333333335</v>
      </c>
      <c r="G154" s="40">
        <v>115.86666666666669</v>
      </c>
      <c r="H154" s="40">
        <v>123.16666666666667</v>
      </c>
      <c r="I154" s="40">
        <v>125.33333333333333</v>
      </c>
      <c r="J154" s="40">
        <v>126.81666666666666</v>
      </c>
      <c r="K154" s="31">
        <v>123.85</v>
      </c>
      <c r="L154" s="31">
        <v>120.2</v>
      </c>
      <c r="M154" s="31">
        <v>10.030150000000001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760.55</v>
      </c>
      <c r="D155" s="40">
        <v>757.2833333333333</v>
      </c>
      <c r="E155" s="40">
        <v>749.61666666666656</v>
      </c>
      <c r="F155" s="40">
        <v>738.68333333333328</v>
      </c>
      <c r="G155" s="40">
        <v>731.01666666666654</v>
      </c>
      <c r="H155" s="40">
        <v>768.21666666666658</v>
      </c>
      <c r="I155" s="40">
        <v>775.88333333333333</v>
      </c>
      <c r="J155" s="40">
        <v>786.81666666666661</v>
      </c>
      <c r="K155" s="31">
        <v>764.95</v>
      </c>
      <c r="L155" s="31">
        <v>746.35</v>
      </c>
      <c r="M155" s="31">
        <v>0.46393000000000001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1480.1</v>
      </c>
      <c r="D156" s="40">
        <v>1491.8166666666668</v>
      </c>
      <c r="E156" s="40">
        <v>1463.9333333333336</v>
      </c>
      <c r="F156" s="40">
        <v>1447.7666666666669</v>
      </c>
      <c r="G156" s="40">
        <v>1419.8833333333337</v>
      </c>
      <c r="H156" s="40">
        <v>1507.9833333333336</v>
      </c>
      <c r="I156" s="40">
        <v>1535.8666666666668</v>
      </c>
      <c r="J156" s="40">
        <v>1552.0333333333335</v>
      </c>
      <c r="K156" s="31">
        <v>1519.7</v>
      </c>
      <c r="L156" s="31">
        <v>1475.65</v>
      </c>
      <c r="M156" s="31">
        <v>14.265499999999999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178.25</v>
      </c>
      <c r="D157" s="40">
        <v>179.16666666666666</v>
      </c>
      <c r="E157" s="40">
        <v>177.08333333333331</v>
      </c>
      <c r="F157" s="40">
        <v>175.91666666666666</v>
      </c>
      <c r="G157" s="40">
        <v>173.83333333333331</v>
      </c>
      <c r="H157" s="40">
        <v>180.33333333333331</v>
      </c>
      <c r="I157" s="40">
        <v>182.41666666666663</v>
      </c>
      <c r="J157" s="40">
        <v>183.58333333333331</v>
      </c>
      <c r="K157" s="31">
        <v>181.25</v>
      </c>
      <c r="L157" s="31">
        <v>178</v>
      </c>
      <c r="M157" s="31">
        <v>41.303319999999999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349.4</v>
      </c>
      <c r="D158" s="40">
        <v>350.11666666666662</v>
      </c>
      <c r="E158" s="40">
        <v>347.23333333333323</v>
      </c>
      <c r="F158" s="40">
        <v>345.06666666666661</v>
      </c>
      <c r="G158" s="40">
        <v>342.18333333333322</v>
      </c>
      <c r="H158" s="40">
        <v>352.28333333333325</v>
      </c>
      <c r="I158" s="40">
        <v>355.16666666666657</v>
      </c>
      <c r="J158" s="40">
        <v>357.33333333333326</v>
      </c>
      <c r="K158" s="31">
        <v>353</v>
      </c>
      <c r="L158" s="31">
        <v>347.95</v>
      </c>
      <c r="M158" s="31">
        <v>0.54481999999999997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84.3</v>
      </c>
      <c r="D159" s="40">
        <v>84.083333333333329</v>
      </c>
      <c r="E159" s="40">
        <v>81.916666666666657</v>
      </c>
      <c r="F159" s="40">
        <v>79.533333333333331</v>
      </c>
      <c r="G159" s="40">
        <v>77.36666666666666</v>
      </c>
      <c r="H159" s="40">
        <v>86.466666666666654</v>
      </c>
      <c r="I159" s="40">
        <v>88.633333333333312</v>
      </c>
      <c r="J159" s="40">
        <v>91.016666666666652</v>
      </c>
      <c r="K159" s="31">
        <v>86.25</v>
      </c>
      <c r="L159" s="31">
        <v>81.7</v>
      </c>
      <c r="M159" s="31">
        <v>334.72210999999999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3075.65</v>
      </c>
      <c r="D160" s="40">
        <v>3071.4166666666665</v>
      </c>
      <c r="E160" s="40">
        <v>3015.2833333333328</v>
      </c>
      <c r="F160" s="40">
        <v>2954.9166666666665</v>
      </c>
      <c r="G160" s="40">
        <v>2898.7833333333328</v>
      </c>
      <c r="H160" s="40">
        <v>3131.7833333333328</v>
      </c>
      <c r="I160" s="40">
        <v>3187.916666666667</v>
      </c>
      <c r="J160" s="40">
        <v>3248.2833333333328</v>
      </c>
      <c r="K160" s="31">
        <v>3127.55</v>
      </c>
      <c r="L160" s="31">
        <v>3011.05</v>
      </c>
      <c r="M160" s="31">
        <v>0.27759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487.1</v>
      </c>
      <c r="D161" s="40">
        <v>487.56666666666666</v>
      </c>
      <c r="E161" s="40">
        <v>482.5333333333333</v>
      </c>
      <c r="F161" s="40">
        <v>477.96666666666664</v>
      </c>
      <c r="G161" s="40">
        <v>472.93333333333328</v>
      </c>
      <c r="H161" s="40">
        <v>492.13333333333333</v>
      </c>
      <c r="I161" s="40">
        <v>497.16666666666674</v>
      </c>
      <c r="J161" s="40">
        <v>501.73333333333335</v>
      </c>
      <c r="K161" s="31">
        <v>492.6</v>
      </c>
      <c r="L161" s="31">
        <v>483</v>
      </c>
      <c r="M161" s="31">
        <v>1.54969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208.8</v>
      </c>
      <c r="D162" s="40">
        <v>207.51666666666665</v>
      </c>
      <c r="E162" s="40">
        <v>205.58333333333331</v>
      </c>
      <c r="F162" s="40">
        <v>202.36666666666667</v>
      </c>
      <c r="G162" s="40">
        <v>200.43333333333334</v>
      </c>
      <c r="H162" s="40">
        <v>210.73333333333329</v>
      </c>
      <c r="I162" s="40">
        <v>212.66666666666663</v>
      </c>
      <c r="J162" s="40">
        <v>215.88333333333327</v>
      </c>
      <c r="K162" s="31">
        <v>209.45</v>
      </c>
      <c r="L162" s="31">
        <v>204.3</v>
      </c>
      <c r="M162" s="31">
        <v>9.3233099999999993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195.5</v>
      </c>
      <c r="D163" s="40">
        <v>195.51666666666665</v>
      </c>
      <c r="E163" s="40">
        <v>194.1333333333333</v>
      </c>
      <c r="F163" s="40">
        <v>192.76666666666665</v>
      </c>
      <c r="G163" s="40">
        <v>191.3833333333333</v>
      </c>
      <c r="H163" s="40">
        <v>196.8833333333333</v>
      </c>
      <c r="I163" s="40">
        <v>198.26666666666662</v>
      </c>
      <c r="J163" s="40">
        <v>199.6333333333333</v>
      </c>
      <c r="K163" s="31">
        <v>196.9</v>
      </c>
      <c r="L163" s="31">
        <v>194.15</v>
      </c>
      <c r="M163" s="31">
        <v>16.606030000000001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263.5</v>
      </c>
      <c r="D164" s="40">
        <v>265.03333333333336</v>
      </c>
      <c r="E164" s="40">
        <v>260.56666666666672</v>
      </c>
      <c r="F164" s="40">
        <v>257.63333333333338</v>
      </c>
      <c r="G164" s="40">
        <v>253.16666666666674</v>
      </c>
      <c r="H164" s="40">
        <v>267.9666666666667</v>
      </c>
      <c r="I164" s="40">
        <v>272.43333333333328</v>
      </c>
      <c r="J164" s="40">
        <v>275.36666666666667</v>
      </c>
      <c r="K164" s="31">
        <v>269.5</v>
      </c>
      <c r="L164" s="31">
        <v>262.10000000000002</v>
      </c>
      <c r="M164" s="31">
        <v>16.614239999999999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7.6</v>
      </c>
      <c r="D165" s="40">
        <v>7.6833333333333327</v>
      </c>
      <c r="E165" s="40">
        <v>7.5166666666666657</v>
      </c>
      <c r="F165" s="40">
        <v>7.4333333333333327</v>
      </c>
      <c r="G165" s="40">
        <v>7.2666666666666657</v>
      </c>
      <c r="H165" s="40">
        <v>7.7666666666666657</v>
      </c>
      <c r="I165" s="40">
        <v>7.9333333333333318</v>
      </c>
      <c r="J165" s="40">
        <v>8.0166666666666657</v>
      </c>
      <c r="K165" s="31">
        <v>7.85</v>
      </c>
      <c r="L165" s="31">
        <v>7.6</v>
      </c>
      <c r="M165" s="31">
        <v>85.35181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51.85</v>
      </c>
      <c r="D166" s="40">
        <v>52.65</v>
      </c>
      <c r="E166" s="40">
        <v>50.9</v>
      </c>
      <c r="F166" s="40">
        <v>49.95</v>
      </c>
      <c r="G166" s="40">
        <v>48.2</v>
      </c>
      <c r="H166" s="40">
        <v>53.599999999999994</v>
      </c>
      <c r="I166" s="40">
        <v>55.349999999999994</v>
      </c>
      <c r="J166" s="40">
        <v>56.29999999999999</v>
      </c>
      <c r="K166" s="31">
        <v>54.4</v>
      </c>
      <c r="L166" s="31">
        <v>51.7</v>
      </c>
      <c r="M166" s="31">
        <v>20.310420000000001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158.85</v>
      </c>
      <c r="D167" s="40">
        <v>157.91666666666666</v>
      </c>
      <c r="E167" s="40">
        <v>156.0333333333333</v>
      </c>
      <c r="F167" s="40">
        <v>153.21666666666664</v>
      </c>
      <c r="G167" s="40">
        <v>151.33333333333329</v>
      </c>
      <c r="H167" s="40">
        <v>160.73333333333332</v>
      </c>
      <c r="I167" s="40">
        <v>162.6166666666667</v>
      </c>
      <c r="J167" s="40">
        <v>165.43333333333334</v>
      </c>
      <c r="K167" s="31">
        <v>159.80000000000001</v>
      </c>
      <c r="L167" s="31">
        <v>155.1</v>
      </c>
      <c r="M167" s="31">
        <v>208.12038000000001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304.85000000000002</v>
      </c>
      <c r="D168" s="40">
        <v>306.05</v>
      </c>
      <c r="E168" s="40">
        <v>301.8</v>
      </c>
      <c r="F168" s="40">
        <v>298.75</v>
      </c>
      <c r="G168" s="40">
        <v>294.5</v>
      </c>
      <c r="H168" s="40">
        <v>309.10000000000002</v>
      </c>
      <c r="I168" s="40">
        <v>313.35000000000002</v>
      </c>
      <c r="J168" s="40">
        <v>316.40000000000003</v>
      </c>
      <c r="K168" s="31">
        <v>310.3</v>
      </c>
      <c r="L168" s="31">
        <v>303</v>
      </c>
      <c r="M168" s="31">
        <v>0.91912000000000005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4418.7</v>
      </c>
      <c r="D169" s="40">
        <v>4433.1000000000004</v>
      </c>
      <c r="E169" s="40">
        <v>4378.2000000000007</v>
      </c>
      <c r="F169" s="40">
        <v>4337.7000000000007</v>
      </c>
      <c r="G169" s="40">
        <v>4282.8000000000011</v>
      </c>
      <c r="H169" s="40">
        <v>4473.6000000000004</v>
      </c>
      <c r="I169" s="40">
        <v>4528.5</v>
      </c>
      <c r="J169" s="40">
        <v>4569</v>
      </c>
      <c r="K169" s="31">
        <v>4488</v>
      </c>
      <c r="L169" s="31">
        <v>4392.6000000000004</v>
      </c>
      <c r="M169" s="31">
        <v>0.35216999999999998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38.35</v>
      </c>
      <c r="D170" s="40">
        <v>38.633333333333333</v>
      </c>
      <c r="E170" s="40">
        <v>37.866666666666667</v>
      </c>
      <c r="F170" s="40">
        <v>37.383333333333333</v>
      </c>
      <c r="G170" s="40">
        <v>36.616666666666667</v>
      </c>
      <c r="H170" s="40">
        <v>39.116666666666667</v>
      </c>
      <c r="I170" s="40">
        <v>39.883333333333333</v>
      </c>
      <c r="J170" s="40">
        <v>40.366666666666667</v>
      </c>
      <c r="K170" s="31">
        <v>39.4</v>
      </c>
      <c r="L170" s="31">
        <v>38.15</v>
      </c>
      <c r="M170" s="31">
        <v>343.18099999999998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3293.1</v>
      </c>
      <c r="D171" s="40">
        <v>3279.6666666666665</v>
      </c>
      <c r="E171" s="40">
        <v>3205.4333333333329</v>
      </c>
      <c r="F171" s="40">
        <v>3117.7666666666664</v>
      </c>
      <c r="G171" s="40">
        <v>3043.5333333333328</v>
      </c>
      <c r="H171" s="40">
        <v>3367.333333333333</v>
      </c>
      <c r="I171" s="40">
        <v>3441.5666666666666</v>
      </c>
      <c r="J171" s="40">
        <v>3529.2333333333331</v>
      </c>
      <c r="K171" s="31">
        <v>3353.9</v>
      </c>
      <c r="L171" s="31">
        <v>3192</v>
      </c>
      <c r="M171" s="31">
        <v>0.44295000000000001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193.3</v>
      </c>
      <c r="D172" s="40">
        <v>192.65</v>
      </c>
      <c r="E172" s="40">
        <v>190.3</v>
      </c>
      <c r="F172" s="40">
        <v>187.3</v>
      </c>
      <c r="G172" s="40">
        <v>184.95000000000002</v>
      </c>
      <c r="H172" s="40">
        <v>195.65</v>
      </c>
      <c r="I172" s="40">
        <v>197.99999999999997</v>
      </c>
      <c r="J172" s="40">
        <v>201</v>
      </c>
      <c r="K172" s="31">
        <v>195</v>
      </c>
      <c r="L172" s="31">
        <v>189.65</v>
      </c>
      <c r="M172" s="31">
        <v>1.0452900000000001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3335.65</v>
      </c>
      <c r="D173" s="40">
        <v>3350.7999999999997</v>
      </c>
      <c r="E173" s="40">
        <v>3305.9499999999994</v>
      </c>
      <c r="F173" s="40">
        <v>3276.2499999999995</v>
      </c>
      <c r="G173" s="40">
        <v>3231.3999999999992</v>
      </c>
      <c r="H173" s="40">
        <v>3380.4999999999995</v>
      </c>
      <c r="I173" s="40">
        <v>3425.35</v>
      </c>
      <c r="J173" s="40">
        <v>3455.0499999999997</v>
      </c>
      <c r="K173" s="31">
        <v>3395.65</v>
      </c>
      <c r="L173" s="31">
        <v>3321.1</v>
      </c>
      <c r="M173" s="31">
        <v>5.586E-2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145.05000000000001</v>
      </c>
      <c r="D174" s="40">
        <v>143.31666666666669</v>
      </c>
      <c r="E174" s="40">
        <v>139.23333333333338</v>
      </c>
      <c r="F174" s="40">
        <v>133.41666666666669</v>
      </c>
      <c r="G174" s="40">
        <v>129.33333333333337</v>
      </c>
      <c r="H174" s="40">
        <v>149.13333333333338</v>
      </c>
      <c r="I174" s="40">
        <v>153.2166666666667</v>
      </c>
      <c r="J174" s="40">
        <v>159.03333333333339</v>
      </c>
      <c r="K174" s="31">
        <v>147.4</v>
      </c>
      <c r="L174" s="31">
        <v>137.5</v>
      </c>
      <c r="M174" s="31">
        <v>69.733810000000005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5898.95</v>
      </c>
      <c r="D175" s="40">
        <v>5924.1500000000005</v>
      </c>
      <c r="E175" s="40">
        <v>5859.8000000000011</v>
      </c>
      <c r="F175" s="40">
        <v>5820.6500000000005</v>
      </c>
      <c r="G175" s="40">
        <v>5756.3000000000011</v>
      </c>
      <c r="H175" s="40">
        <v>5963.3000000000011</v>
      </c>
      <c r="I175" s="40">
        <v>6027.6500000000015</v>
      </c>
      <c r="J175" s="40">
        <v>6066.8000000000011</v>
      </c>
      <c r="K175" s="31">
        <v>5988.5</v>
      </c>
      <c r="L175" s="31">
        <v>5885</v>
      </c>
      <c r="M175" s="31">
        <v>4.7199999999999999E-2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3719.9</v>
      </c>
      <c r="D176" s="40">
        <v>3717.3166666666671</v>
      </c>
      <c r="E176" s="40">
        <v>3674.5833333333339</v>
      </c>
      <c r="F176" s="40">
        <v>3629.2666666666669</v>
      </c>
      <c r="G176" s="40">
        <v>3586.5333333333338</v>
      </c>
      <c r="H176" s="40">
        <v>3762.6333333333341</v>
      </c>
      <c r="I176" s="40">
        <v>3805.3666666666668</v>
      </c>
      <c r="J176" s="40">
        <v>3850.6833333333343</v>
      </c>
      <c r="K176" s="31">
        <v>3760.05</v>
      </c>
      <c r="L176" s="31">
        <v>3672</v>
      </c>
      <c r="M176" s="31">
        <v>1.68438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1480.75</v>
      </c>
      <c r="D177" s="40">
        <v>1485.5666666666666</v>
      </c>
      <c r="E177" s="40">
        <v>1473.2333333333331</v>
      </c>
      <c r="F177" s="40">
        <v>1465.7166666666665</v>
      </c>
      <c r="G177" s="40">
        <v>1453.383333333333</v>
      </c>
      <c r="H177" s="40">
        <v>1493.0833333333333</v>
      </c>
      <c r="I177" s="40">
        <v>1505.4166666666667</v>
      </c>
      <c r="J177" s="40">
        <v>1512.9333333333334</v>
      </c>
      <c r="K177" s="31">
        <v>1497.9</v>
      </c>
      <c r="L177" s="31">
        <v>1478.05</v>
      </c>
      <c r="M177" s="31">
        <v>0.59909999999999997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510.45</v>
      </c>
      <c r="D178" s="40">
        <v>511.91666666666669</v>
      </c>
      <c r="E178" s="40">
        <v>505.18333333333339</v>
      </c>
      <c r="F178" s="40">
        <v>499.91666666666669</v>
      </c>
      <c r="G178" s="40">
        <v>493.18333333333339</v>
      </c>
      <c r="H178" s="40">
        <v>517.18333333333339</v>
      </c>
      <c r="I178" s="40">
        <v>523.91666666666663</v>
      </c>
      <c r="J178" s="40">
        <v>529.18333333333339</v>
      </c>
      <c r="K178" s="31">
        <v>518.65</v>
      </c>
      <c r="L178" s="31">
        <v>506.65</v>
      </c>
      <c r="M178" s="31">
        <v>23.137589999999999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1195.7</v>
      </c>
      <c r="D179" s="40">
        <v>1190.3000000000002</v>
      </c>
      <c r="E179" s="40">
        <v>1155.7000000000003</v>
      </c>
      <c r="F179" s="40">
        <v>1115.7</v>
      </c>
      <c r="G179" s="40">
        <v>1081.1000000000001</v>
      </c>
      <c r="H179" s="40">
        <v>1230.3000000000004</v>
      </c>
      <c r="I179" s="40">
        <v>1264.9000000000003</v>
      </c>
      <c r="J179" s="40">
        <v>1304.9000000000005</v>
      </c>
      <c r="K179" s="31">
        <v>1224.9000000000001</v>
      </c>
      <c r="L179" s="31">
        <v>1150.3</v>
      </c>
      <c r="M179" s="31">
        <v>7.6208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640</v>
      </c>
      <c r="D180" s="40">
        <v>638</v>
      </c>
      <c r="E180" s="40">
        <v>622</v>
      </c>
      <c r="F180" s="40">
        <v>604</v>
      </c>
      <c r="G180" s="40">
        <v>588</v>
      </c>
      <c r="H180" s="40">
        <v>656</v>
      </c>
      <c r="I180" s="40">
        <v>672</v>
      </c>
      <c r="J180" s="40">
        <v>690</v>
      </c>
      <c r="K180" s="31">
        <v>654</v>
      </c>
      <c r="L180" s="31">
        <v>620</v>
      </c>
      <c r="M180" s="31">
        <v>2.0171899999999998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1029.9000000000001</v>
      </c>
      <c r="D181" s="40">
        <v>1025.8666666666668</v>
      </c>
      <c r="E181" s="40">
        <v>1014.9833333333336</v>
      </c>
      <c r="F181" s="40">
        <v>1000.0666666666668</v>
      </c>
      <c r="G181" s="40">
        <v>989.18333333333362</v>
      </c>
      <c r="H181" s="40">
        <v>1040.7833333333335</v>
      </c>
      <c r="I181" s="40">
        <v>1051.6666666666667</v>
      </c>
      <c r="J181" s="40">
        <v>1066.5833333333335</v>
      </c>
      <c r="K181" s="31">
        <v>1036.75</v>
      </c>
      <c r="L181" s="31">
        <v>1010.95</v>
      </c>
      <c r="M181" s="31">
        <v>13.84361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579.15</v>
      </c>
      <c r="D182" s="40">
        <v>579.35</v>
      </c>
      <c r="E182" s="40">
        <v>574.30000000000007</v>
      </c>
      <c r="F182" s="40">
        <v>569.45000000000005</v>
      </c>
      <c r="G182" s="40">
        <v>564.40000000000009</v>
      </c>
      <c r="H182" s="40">
        <v>584.20000000000005</v>
      </c>
      <c r="I182" s="40">
        <v>589.25</v>
      </c>
      <c r="J182" s="40">
        <v>594.1</v>
      </c>
      <c r="K182" s="31">
        <v>584.4</v>
      </c>
      <c r="L182" s="31">
        <v>574.5</v>
      </c>
      <c r="M182" s="31">
        <v>1.8801600000000001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2311.9</v>
      </c>
      <c r="D183" s="40">
        <v>2317.2333333333336</v>
      </c>
      <c r="E183" s="40">
        <v>2284.666666666667</v>
      </c>
      <c r="F183" s="40">
        <v>2257.4333333333334</v>
      </c>
      <c r="G183" s="40">
        <v>2224.8666666666668</v>
      </c>
      <c r="H183" s="40">
        <v>2344.4666666666672</v>
      </c>
      <c r="I183" s="40">
        <v>2377.0333333333338</v>
      </c>
      <c r="J183" s="40">
        <v>2404.2666666666673</v>
      </c>
      <c r="K183" s="31">
        <v>2349.8000000000002</v>
      </c>
      <c r="L183" s="31">
        <v>2290</v>
      </c>
      <c r="M183" s="31">
        <v>23.563510000000001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320.35000000000002</v>
      </c>
      <c r="D184" s="40">
        <v>321.7</v>
      </c>
      <c r="E184" s="40">
        <v>318.64999999999998</v>
      </c>
      <c r="F184" s="40">
        <v>316.95</v>
      </c>
      <c r="G184" s="40">
        <v>313.89999999999998</v>
      </c>
      <c r="H184" s="40">
        <v>323.39999999999998</v>
      </c>
      <c r="I184" s="40">
        <v>326.45000000000005</v>
      </c>
      <c r="J184" s="40">
        <v>328.15</v>
      </c>
      <c r="K184" s="31">
        <v>324.75</v>
      </c>
      <c r="L184" s="31">
        <v>320</v>
      </c>
      <c r="M184" s="31">
        <v>11.72171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604.54999999999995</v>
      </c>
      <c r="D185" s="40">
        <v>612.11666666666667</v>
      </c>
      <c r="E185" s="40">
        <v>595.23333333333335</v>
      </c>
      <c r="F185" s="40">
        <v>585.91666666666663</v>
      </c>
      <c r="G185" s="40">
        <v>569.0333333333333</v>
      </c>
      <c r="H185" s="40">
        <v>621.43333333333339</v>
      </c>
      <c r="I185" s="40">
        <v>638.31666666666683</v>
      </c>
      <c r="J185" s="40">
        <v>647.63333333333344</v>
      </c>
      <c r="K185" s="31">
        <v>629</v>
      </c>
      <c r="L185" s="31">
        <v>602.79999999999995</v>
      </c>
      <c r="M185" s="31">
        <v>5.86808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1669.45</v>
      </c>
      <c r="D186" s="40">
        <v>1674.5833333333333</v>
      </c>
      <c r="E186" s="40">
        <v>1654.8666666666666</v>
      </c>
      <c r="F186" s="40">
        <v>1640.2833333333333</v>
      </c>
      <c r="G186" s="40">
        <v>1620.5666666666666</v>
      </c>
      <c r="H186" s="40">
        <v>1689.1666666666665</v>
      </c>
      <c r="I186" s="40">
        <v>1708.8833333333332</v>
      </c>
      <c r="J186" s="40">
        <v>1723.4666666666665</v>
      </c>
      <c r="K186" s="31">
        <v>1694.3</v>
      </c>
      <c r="L186" s="31">
        <v>1660</v>
      </c>
      <c r="M186" s="31">
        <v>10.775399999999999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368.7</v>
      </c>
      <c r="D187" s="40">
        <v>369.83333333333331</v>
      </c>
      <c r="E187" s="40">
        <v>363.96666666666664</v>
      </c>
      <c r="F187" s="40">
        <v>359.23333333333335</v>
      </c>
      <c r="G187" s="40">
        <v>353.36666666666667</v>
      </c>
      <c r="H187" s="40">
        <v>374.56666666666661</v>
      </c>
      <c r="I187" s="40">
        <v>380.43333333333328</v>
      </c>
      <c r="J187" s="40">
        <v>385.16666666666657</v>
      </c>
      <c r="K187" s="31">
        <v>375.7</v>
      </c>
      <c r="L187" s="31">
        <v>365.1</v>
      </c>
      <c r="M187" s="31">
        <v>3.55505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137.25</v>
      </c>
      <c r="D188" s="40">
        <v>138.06666666666669</v>
      </c>
      <c r="E188" s="40">
        <v>135.83333333333337</v>
      </c>
      <c r="F188" s="40">
        <v>134.41666666666669</v>
      </c>
      <c r="G188" s="40">
        <v>132.18333333333337</v>
      </c>
      <c r="H188" s="40">
        <v>139.48333333333338</v>
      </c>
      <c r="I188" s="40">
        <v>141.71666666666667</v>
      </c>
      <c r="J188" s="40">
        <v>143.13333333333338</v>
      </c>
      <c r="K188" s="31">
        <v>140.30000000000001</v>
      </c>
      <c r="L188" s="31">
        <v>136.65</v>
      </c>
      <c r="M188" s="31">
        <v>10.358549999999999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1372.65</v>
      </c>
      <c r="D189" s="40">
        <v>1390.1166666666668</v>
      </c>
      <c r="E189" s="40">
        <v>1350.2333333333336</v>
      </c>
      <c r="F189" s="40">
        <v>1327.8166666666668</v>
      </c>
      <c r="G189" s="40">
        <v>1287.9333333333336</v>
      </c>
      <c r="H189" s="40">
        <v>1412.5333333333335</v>
      </c>
      <c r="I189" s="40">
        <v>1452.4166666666667</v>
      </c>
      <c r="J189" s="40">
        <v>1474.8333333333335</v>
      </c>
      <c r="K189" s="31">
        <v>1430</v>
      </c>
      <c r="L189" s="31">
        <v>1367.7</v>
      </c>
      <c r="M189" s="31">
        <v>0.77254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672.75</v>
      </c>
      <c r="D190" s="40">
        <v>672.63333333333333</v>
      </c>
      <c r="E190" s="40">
        <v>657.26666666666665</v>
      </c>
      <c r="F190" s="40">
        <v>641.7833333333333</v>
      </c>
      <c r="G190" s="40">
        <v>626.41666666666663</v>
      </c>
      <c r="H190" s="40">
        <v>688.11666666666667</v>
      </c>
      <c r="I190" s="40">
        <v>703.48333333333323</v>
      </c>
      <c r="J190" s="40">
        <v>718.9666666666667</v>
      </c>
      <c r="K190" s="31">
        <v>688</v>
      </c>
      <c r="L190" s="31">
        <v>657.15</v>
      </c>
      <c r="M190" s="31">
        <v>8.3564399999999992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173.25</v>
      </c>
      <c r="D191" s="40">
        <v>174.25</v>
      </c>
      <c r="E191" s="40">
        <v>171.1</v>
      </c>
      <c r="F191" s="40">
        <v>168.95</v>
      </c>
      <c r="G191" s="40">
        <v>165.79999999999998</v>
      </c>
      <c r="H191" s="40">
        <v>176.4</v>
      </c>
      <c r="I191" s="40">
        <v>179.54999999999998</v>
      </c>
      <c r="J191" s="40">
        <v>181.70000000000002</v>
      </c>
      <c r="K191" s="31">
        <v>177.4</v>
      </c>
      <c r="L191" s="31">
        <v>172.1</v>
      </c>
      <c r="M191" s="31">
        <v>2.1423800000000002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1911.35</v>
      </c>
      <c r="D192" s="40">
        <v>1901.1333333333332</v>
      </c>
      <c r="E192" s="40">
        <v>1878.2666666666664</v>
      </c>
      <c r="F192" s="40">
        <v>1845.1833333333332</v>
      </c>
      <c r="G192" s="40">
        <v>1822.3166666666664</v>
      </c>
      <c r="H192" s="40">
        <v>1934.2166666666665</v>
      </c>
      <c r="I192" s="40">
        <v>1957.0833333333333</v>
      </c>
      <c r="J192" s="40">
        <v>1990.1666666666665</v>
      </c>
      <c r="K192" s="31">
        <v>1924</v>
      </c>
      <c r="L192" s="31">
        <v>1868.05</v>
      </c>
      <c r="M192" s="31">
        <v>4.8134499999999996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637.45000000000005</v>
      </c>
      <c r="D193" s="40">
        <v>633.16666666666663</v>
      </c>
      <c r="E193" s="40">
        <v>626.58333333333326</v>
      </c>
      <c r="F193" s="40">
        <v>615.71666666666658</v>
      </c>
      <c r="G193" s="40">
        <v>609.13333333333321</v>
      </c>
      <c r="H193" s="40">
        <v>644.0333333333333</v>
      </c>
      <c r="I193" s="40">
        <v>650.61666666666656</v>
      </c>
      <c r="J193" s="40">
        <v>661.48333333333335</v>
      </c>
      <c r="K193" s="31">
        <v>639.75</v>
      </c>
      <c r="L193" s="31">
        <v>622.29999999999995</v>
      </c>
      <c r="M193" s="31">
        <v>22.293849999999999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434.25</v>
      </c>
      <c r="D194" s="40">
        <v>437.11666666666662</v>
      </c>
      <c r="E194" s="40">
        <v>428.13333333333321</v>
      </c>
      <c r="F194" s="40">
        <v>422.01666666666659</v>
      </c>
      <c r="G194" s="40">
        <v>413.03333333333319</v>
      </c>
      <c r="H194" s="40">
        <v>443.23333333333323</v>
      </c>
      <c r="I194" s="40">
        <v>452.2166666666667</v>
      </c>
      <c r="J194" s="40">
        <v>458.33333333333326</v>
      </c>
      <c r="K194" s="31">
        <v>446.1</v>
      </c>
      <c r="L194" s="31">
        <v>431</v>
      </c>
      <c r="M194" s="31">
        <v>13.15804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110.6</v>
      </c>
      <c r="D195" s="40">
        <v>109.33333333333333</v>
      </c>
      <c r="E195" s="40">
        <v>106.81666666666666</v>
      </c>
      <c r="F195" s="40">
        <v>103.03333333333333</v>
      </c>
      <c r="G195" s="40">
        <v>100.51666666666667</v>
      </c>
      <c r="H195" s="40">
        <v>113.11666666666666</v>
      </c>
      <c r="I195" s="40">
        <v>115.63333333333334</v>
      </c>
      <c r="J195" s="40">
        <v>119.41666666666666</v>
      </c>
      <c r="K195" s="31">
        <v>111.85</v>
      </c>
      <c r="L195" s="31">
        <v>105.55</v>
      </c>
      <c r="M195" s="31">
        <v>39.447069999999997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129.25</v>
      </c>
      <c r="D196" s="40">
        <v>130.26666666666668</v>
      </c>
      <c r="E196" s="40">
        <v>127.53333333333336</v>
      </c>
      <c r="F196" s="40">
        <v>125.81666666666669</v>
      </c>
      <c r="G196" s="40">
        <v>123.08333333333337</v>
      </c>
      <c r="H196" s="40">
        <v>131.98333333333335</v>
      </c>
      <c r="I196" s="40">
        <v>134.71666666666664</v>
      </c>
      <c r="J196" s="40">
        <v>136.43333333333334</v>
      </c>
      <c r="K196" s="31">
        <v>133</v>
      </c>
      <c r="L196" s="31">
        <v>128.55000000000001</v>
      </c>
      <c r="M196" s="31">
        <v>46.557490000000001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316</v>
      </c>
      <c r="D197" s="40">
        <v>318.05</v>
      </c>
      <c r="E197" s="40">
        <v>310.45000000000005</v>
      </c>
      <c r="F197" s="40">
        <v>304.90000000000003</v>
      </c>
      <c r="G197" s="40">
        <v>297.30000000000007</v>
      </c>
      <c r="H197" s="40">
        <v>323.60000000000002</v>
      </c>
      <c r="I197" s="40">
        <v>331.20000000000005</v>
      </c>
      <c r="J197" s="40">
        <v>336.75</v>
      </c>
      <c r="K197" s="31">
        <v>325.64999999999998</v>
      </c>
      <c r="L197" s="31">
        <v>312.5</v>
      </c>
      <c r="M197" s="31">
        <v>13.92816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584.20000000000005</v>
      </c>
      <c r="D198" s="40">
        <v>586.56666666666672</v>
      </c>
      <c r="E198" s="40">
        <v>580.63333333333344</v>
      </c>
      <c r="F198" s="40">
        <v>577.06666666666672</v>
      </c>
      <c r="G198" s="40">
        <v>571.13333333333344</v>
      </c>
      <c r="H198" s="40">
        <v>590.13333333333344</v>
      </c>
      <c r="I198" s="40">
        <v>596.06666666666661</v>
      </c>
      <c r="J198" s="40">
        <v>599.63333333333344</v>
      </c>
      <c r="K198" s="31">
        <v>592.5</v>
      </c>
      <c r="L198" s="31">
        <v>583</v>
      </c>
      <c r="M198" s="31">
        <v>0.51315999999999995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2248</v>
      </c>
      <c r="D199" s="40">
        <v>2276.6666666666665</v>
      </c>
      <c r="E199" s="40">
        <v>2213.333333333333</v>
      </c>
      <c r="F199" s="40">
        <v>2178.6666666666665</v>
      </c>
      <c r="G199" s="40">
        <v>2115.333333333333</v>
      </c>
      <c r="H199" s="40">
        <v>2311.333333333333</v>
      </c>
      <c r="I199" s="40">
        <v>2374.6666666666661</v>
      </c>
      <c r="J199" s="40">
        <v>2409.333333333333</v>
      </c>
      <c r="K199" s="31">
        <v>2340</v>
      </c>
      <c r="L199" s="31">
        <v>2242</v>
      </c>
      <c r="M199" s="31">
        <v>1.4118900000000001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1279.55</v>
      </c>
      <c r="D200" s="40">
        <v>1279.95</v>
      </c>
      <c r="E200" s="40">
        <v>1268.45</v>
      </c>
      <c r="F200" s="40">
        <v>1257.3499999999999</v>
      </c>
      <c r="G200" s="40">
        <v>1245.8499999999999</v>
      </c>
      <c r="H200" s="40">
        <v>1291.0500000000002</v>
      </c>
      <c r="I200" s="40">
        <v>1302.5500000000002</v>
      </c>
      <c r="J200" s="40">
        <v>1313.6500000000003</v>
      </c>
      <c r="K200" s="31">
        <v>1291.45</v>
      </c>
      <c r="L200" s="31">
        <v>1268.8499999999999</v>
      </c>
      <c r="M200" s="31">
        <v>35.897219999999997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2908.6</v>
      </c>
      <c r="D201" s="40">
        <v>2915.9166666666665</v>
      </c>
      <c r="E201" s="40">
        <v>2897.833333333333</v>
      </c>
      <c r="F201" s="40">
        <v>2887.0666666666666</v>
      </c>
      <c r="G201" s="40">
        <v>2868.9833333333331</v>
      </c>
      <c r="H201" s="40">
        <v>2926.6833333333329</v>
      </c>
      <c r="I201" s="40">
        <v>2944.766666666666</v>
      </c>
      <c r="J201" s="40">
        <v>2955.5333333333328</v>
      </c>
      <c r="K201" s="31">
        <v>2934</v>
      </c>
      <c r="L201" s="31">
        <v>2905.15</v>
      </c>
      <c r="M201" s="31">
        <v>5.75176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1594.95</v>
      </c>
      <c r="D202" s="40">
        <v>1594.8</v>
      </c>
      <c r="E202" s="40">
        <v>1583.25</v>
      </c>
      <c r="F202" s="40">
        <v>1571.55</v>
      </c>
      <c r="G202" s="40">
        <v>1560</v>
      </c>
      <c r="H202" s="40">
        <v>1606.5</v>
      </c>
      <c r="I202" s="40">
        <v>1618.0499999999997</v>
      </c>
      <c r="J202" s="40">
        <v>1629.75</v>
      </c>
      <c r="K202" s="31">
        <v>1606.35</v>
      </c>
      <c r="L202" s="31">
        <v>1583.1</v>
      </c>
      <c r="M202" s="31">
        <v>79.876739999999998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722.4</v>
      </c>
      <c r="D203" s="40">
        <v>727.70000000000016</v>
      </c>
      <c r="E203" s="40">
        <v>715.40000000000032</v>
      </c>
      <c r="F203" s="40">
        <v>708.4000000000002</v>
      </c>
      <c r="G203" s="40">
        <v>696.10000000000036</v>
      </c>
      <c r="H203" s="40">
        <v>734.70000000000027</v>
      </c>
      <c r="I203" s="40">
        <v>747.00000000000023</v>
      </c>
      <c r="J203" s="40">
        <v>754.00000000000023</v>
      </c>
      <c r="K203" s="31">
        <v>740</v>
      </c>
      <c r="L203" s="31">
        <v>720.7</v>
      </c>
      <c r="M203" s="31">
        <v>32.356729999999999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71.400000000000006</v>
      </c>
      <c r="D204" s="40">
        <v>71.866666666666674</v>
      </c>
      <c r="E204" s="40">
        <v>70.533333333333346</v>
      </c>
      <c r="F204" s="40">
        <v>69.666666666666671</v>
      </c>
      <c r="G204" s="40">
        <v>68.333333333333343</v>
      </c>
      <c r="H204" s="40">
        <v>72.733333333333348</v>
      </c>
      <c r="I204" s="40">
        <v>74.066666666666663</v>
      </c>
      <c r="J204" s="40">
        <v>74.933333333333351</v>
      </c>
      <c r="K204" s="31">
        <v>73.2</v>
      </c>
      <c r="L204" s="31">
        <v>71</v>
      </c>
      <c r="M204" s="31">
        <v>14.98776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1379.95</v>
      </c>
      <c r="D205" s="40">
        <v>1383.3166666666666</v>
      </c>
      <c r="E205" s="40">
        <v>1371.6333333333332</v>
      </c>
      <c r="F205" s="40">
        <v>1363.3166666666666</v>
      </c>
      <c r="G205" s="40">
        <v>1351.6333333333332</v>
      </c>
      <c r="H205" s="40">
        <v>1391.6333333333332</v>
      </c>
      <c r="I205" s="40">
        <v>1403.3166666666666</v>
      </c>
      <c r="J205" s="40">
        <v>1411.6333333333332</v>
      </c>
      <c r="K205" s="31">
        <v>1395</v>
      </c>
      <c r="L205" s="31">
        <v>1375</v>
      </c>
      <c r="M205" s="31">
        <v>1.47078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1409.35</v>
      </c>
      <c r="D206" s="40">
        <v>1416.75</v>
      </c>
      <c r="E206" s="40">
        <v>1393.6</v>
      </c>
      <c r="F206" s="40">
        <v>1377.85</v>
      </c>
      <c r="G206" s="40">
        <v>1354.6999999999998</v>
      </c>
      <c r="H206" s="40">
        <v>1432.5</v>
      </c>
      <c r="I206" s="40">
        <v>1455.65</v>
      </c>
      <c r="J206" s="40">
        <v>1471.4</v>
      </c>
      <c r="K206" s="31">
        <v>1439.9</v>
      </c>
      <c r="L206" s="31">
        <v>1401</v>
      </c>
      <c r="M206" s="31">
        <v>0.72628999999999999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1373.1</v>
      </c>
      <c r="D207" s="40">
        <v>1372.3166666666666</v>
      </c>
      <c r="E207" s="40">
        <v>1362.0833333333333</v>
      </c>
      <c r="F207" s="40">
        <v>1351.0666666666666</v>
      </c>
      <c r="G207" s="40">
        <v>1340.8333333333333</v>
      </c>
      <c r="H207" s="40">
        <v>1383.3333333333333</v>
      </c>
      <c r="I207" s="40">
        <v>1393.5666666666668</v>
      </c>
      <c r="J207" s="40">
        <v>1404.5833333333333</v>
      </c>
      <c r="K207" s="31">
        <v>1382.55</v>
      </c>
      <c r="L207" s="31">
        <v>1361.3</v>
      </c>
      <c r="M207" s="31">
        <v>9.1097199999999994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256.8</v>
      </c>
      <c r="D208" s="40">
        <v>256.73333333333335</v>
      </c>
      <c r="E208" s="40">
        <v>255.11666666666667</v>
      </c>
      <c r="F208" s="40">
        <v>253.43333333333334</v>
      </c>
      <c r="G208" s="40">
        <v>251.81666666666666</v>
      </c>
      <c r="H208" s="40">
        <v>258.41666666666669</v>
      </c>
      <c r="I208" s="40">
        <v>260.03333333333336</v>
      </c>
      <c r="J208" s="40">
        <v>261.7166666666667</v>
      </c>
      <c r="K208" s="31">
        <v>258.35000000000002</v>
      </c>
      <c r="L208" s="31">
        <v>255.05</v>
      </c>
      <c r="M208" s="31">
        <v>0.99285999999999996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142.5</v>
      </c>
      <c r="D209" s="40">
        <v>142.43333333333331</v>
      </c>
      <c r="E209" s="40">
        <v>139.91666666666663</v>
      </c>
      <c r="F209" s="40">
        <v>137.33333333333331</v>
      </c>
      <c r="G209" s="40">
        <v>134.81666666666663</v>
      </c>
      <c r="H209" s="40">
        <v>145.01666666666662</v>
      </c>
      <c r="I209" s="40">
        <v>147.53333333333333</v>
      </c>
      <c r="J209" s="40">
        <v>150.11666666666662</v>
      </c>
      <c r="K209" s="31">
        <v>144.94999999999999</v>
      </c>
      <c r="L209" s="31">
        <v>139.85</v>
      </c>
      <c r="M209" s="31">
        <v>8.9978499999999997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2832.5</v>
      </c>
      <c r="D210" s="40">
        <v>2846.1833333333329</v>
      </c>
      <c r="E210" s="40">
        <v>2813.516666666666</v>
      </c>
      <c r="F210" s="40">
        <v>2794.5333333333328</v>
      </c>
      <c r="G210" s="40">
        <v>2761.8666666666659</v>
      </c>
      <c r="H210" s="40">
        <v>2865.1666666666661</v>
      </c>
      <c r="I210" s="40">
        <v>2897.833333333333</v>
      </c>
      <c r="J210" s="40">
        <v>2916.8166666666662</v>
      </c>
      <c r="K210" s="31">
        <v>2878.85</v>
      </c>
      <c r="L210" s="31">
        <v>2827.2</v>
      </c>
      <c r="M210" s="31">
        <v>9.2051300000000005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51.55</v>
      </c>
      <c r="D211" s="40">
        <v>51.883333333333333</v>
      </c>
      <c r="E211" s="40">
        <v>50.916666666666664</v>
      </c>
      <c r="F211" s="40">
        <v>50.283333333333331</v>
      </c>
      <c r="G211" s="40">
        <v>49.316666666666663</v>
      </c>
      <c r="H211" s="40">
        <v>52.516666666666666</v>
      </c>
      <c r="I211" s="40">
        <v>53.483333333333334</v>
      </c>
      <c r="J211" s="40">
        <v>54.116666666666667</v>
      </c>
      <c r="K211" s="31">
        <v>52.85</v>
      </c>
      <c r="L211" s="31">
        <v>51.25</v>
      </c>
      <c r="M211" s="31">
        <v>33.242609999999999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487.95</v>
      </c>
      <c r="D212" s="40">
        <v>492.51666666666671</v>
      </c>
      <c r="E212" s="40">
        <v>481.03333333333342</v>
      </c>
      <c r="F212" s="40">
        <v>474.11666666666673</v>
      </c>
      <c r="G212" s="40">
        <v>462.63333333333344</v>
      </c>
      <c r="H212" s="40">
        <v>499.43333333333339</v>
      </c>
      <c r="I212" s="40">
        <v>510.91666666666663</v>
      </c>
      <c r="J212" s="40">
        <v>517.83333333333337</v>
      </c>
      <c r="K212" s="31">
        <v>504</v>
      </c>
      <c r="L212" s="31">
        <v>485.6</v>
      </c>
      <c r="M212" s="31">
        <v>143.33358000000001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1354.45</v>
      </c>
      <c r="D213" s="40">
        <v>1358.4833333333333</v>
      </c>
      <c r="E213" s="40">
        <v>1338.0166666666667</v>
      </c>
      <c r="F213" s="40">
        <v>1321.5833333333333</v>
      </c>
      <c r="G213" s="40">
        <v>1301.1166666666666</v>
      </c>
      <c r="H213" s="40">
        <v>1374.9166666666667</v>
      </c>
      <c r="I213" s="40">
        <v>1395.3833333333334</v>
      </c>
      <c r="J213" s="40">
        <v>1411.8166666666668</v>
      </c>
      <c r="K213" s="31">
        <v>1378.95</v>
      </c>
      <c r="L213" s="31">
        <v>1342.05</v>
      </c>
      <c r="M213" s="31">
        <v>8.7544000000000004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109.95</v>
      </c>
      <c r="D214" s="40">
        <v>111.35000000000001</v>
      </c>
      <c r="E214" s="40">
        <v>108.10000000000002</v>
      </c>
      <c r="F214" s="40">
        <v>106.25000000000001</v>
      </c>
      <c r="G214" s="40">
        <v>103.00000000000003</v>
      </c>
      <c r="H214" s="40">
        <v>113.20000000000002</v>
      </c>
      <c r="I214" s="40">
        <v>116.44999999999999</v>
      </c>
      <c r="J214" s="40">
        <v>118.30000000000001</v>
      </c>
      <c r="K214" s="31">
        <v>114.6</v>
      </c>
      <c r="L214" s="31">
        <v>109.5</v>
      </c>
      <c r="M214" s="31">
        <v>34.588200000000001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300</v>
      </c>
      <c r="D215" s="40">
        <v>299.26666666666665</v>
      </c>
      <c r="E215" s="40">
        <v>295.73333333333329</v>
      </c>
      <c r="F215" s="40">
        <v>291.46666666666664</v>
      </c>
      <c r="G215" s="40">
        <v>287.93333333333328</v>
      </c>
      <c r="H215" s="40">
        <v>303.5333333333333</v>
      </c>
      <c r="I215" s="40">
        <v>307.06666666666661</v>
      </c>
      <c r="J215" s="40">
        <v>311.33333333333331</v>
      </c>
      <c r="K215" s="31">
        <v>302.8</v>
      </c>
      <c r="L215" s="31">
        <v>295</v>
      </c>
      <c r="M215" s="31">
        <v>53.29092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2701.8</v>
      </c>
      <c r="D216" s="40">
        <v>2696.35</v>
      </c>
      <c r="E216" s="40">
        <v>2687.3999999999996</v>
      </c>
      <c r="F216" s="40">
        <v>2672.9999999999995</v>
      </c>
      <c r="G216" s="40">
        <v>2664.0499999999993</v>
      </c>
      <c r="H216" s="40">
        <v>2710.75</v>
      </c>
      <c r="I216" s="40">
        <v>2719.7</v>
      </c>
      <c r="J216" s="40">
        <v>2734.1000000000004</v>
      </c>
      <c r="K216" s="31">
        <v>2705.3</v>
      </c>
      <c r="L216" s="31">
        <v>2681.95</v>
      </c>
      <c r="M216" s="31">
        <v>16.201989999999999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311.60000000000002</v>
      </c>
      <c r="D217" s="40">
        <v>314.36666666666667</v>
      </c>
      <c r="E217" s="40">
        <v>307.33333333333337</v>
      </c>
      <c r="F217" s="40">
        <v>303.06666666666672</v>
      </c>
      <c r="G217" s="40">
        <v>296.03333333333342</v>
      </c>
      <c r="H217" s="40">
        <v>318.63333333333333</v>
      </c>
      <c r="I217" s="40">
        <v>325.66666666666663</v>
      </c>
      <c r="J217" s="40">
        <v>329.93333333333328</v>
      </c>
      <c r="K217" s="31">
        <v>321.39999999999998</v>
      </c>
      <c r="L217" s="31">
        <v>310.10000000000002</v>
      </c>
      <c r="M217" s="31">
        <v>19.15795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45714.5</v>
      </c>
      <c r="D218" s="40">
        <v>45383.15</v>
      </c>
      <c r="E218" s="40">
        <v>44781.3</v>
      </c>
      <c r="F218" s="40">
        <v>43848.1</v>
      </c>
      <c r="G218" s="40">
        <v>43246.25</v>
      </c>
      <c r="H218" s="40">
        <v>46316.350000000006</v>
      </c>
      <c r="I218" s="40">
        <v>46918.2</v>
      </c>
      <c r="J218" s="40">
        <v>47851.400000000009</v>
      </c>
      <c r="K218" s="31">
        <v>45985</v>
      </c>
      <c r="L218" s="31">
        <v>44449.95</v>
      </c>
      <c r="M218" s="31">
        <v>7.732E-2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45.05</v>
      </c>
      <c r="D219" s="40">
        <v>45.15</v>
      </c>
      <c r="E219" s="40">
        <v>44.8</v>
      </c>
      <c r="F219" s="40">
        <v>44.55</v>
      </c>
      <c r="G219" s="40">
        <v>44.199999999999996</v>
      </c>
      <c r="H219" s="40">
        <v>45.4</v>
      </c>
      <c r="I219" s="40">
        <v>45.750000000000007</v>
      </c>
      <c r="J219" s="40">
        <v>46</v>
      </c>
      <c r="K219" s="31">
        <v>45.5</v>
      </c>
      <c r="L219" s="31">
        <v>44.9</v>
      </c>
      <c r="M219" s="31">
        <v>15.13059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2754.3</v>
      </c>
      <c r="D220" s="40">
        <v>2753.5</v>
      </c>
      <c r="E220" s="40">
        <v>2722</v>
      </c>
      <c r="F220" s="40">
        <v>2689.7</v>
      </c>
      <c r="G220" s="40">
        <v>2658.2</v>
      </c>
      <c r="H220" s="40">
        <v>2785.8</v>
      </c>
      <c r="I220" s="40">
        <v>2817.3</v>
      </c>
      <c r="J220" s="40">
        <v>2849.6000000000004</v>
      </c>
      <c r="K220" s="31">
        <v>2785</v>
      </c>
      <c r="L220" s="31">
        <v>2721.2</v>
      </c>
      <c r="M220" s="31">
        <v>41.868020000000001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265.64999999999998</v>
      </c>
      <c r="D221" s="40">
        <v>268.09999999999997</v>
      </c>
      <c r="E221" s="40">
        <v>261.69999999999993</v>
      </c>
      <c r="F221" s="40">
        <v>257.74999999999994</v>
      </c>
      <c r="G221" s="40">
        <v>251.34999999999991</v>
      </c>
      <c r="H221" s="40">
        <v>272.04999999999995</v>
      </c>
      <c r="I221" s="40">
        <v>278.44999999999993</v>
      </c>
      <c r="J221" s="40">
        <v>282.39999999999998</v>
      </c>
      <c r="K221" s="31">
        <v>274.5</v>
      </c>
      <c r="L221" s="31">
        <v>264.14999999999998</v>
      </c>
      <c r="M221" s="31">
        <v>0.91313999999999995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700.85</v>
      </c>
      <c r="D222" s="40">
        <v>704.51666666666677</v>
      </c>
      <c r="E222" s="40">
        <v>695.13333333333355</v>
      </c>
      <c r="F222" s="40">
        <v>689.41666666666674</v>
      </c>
      <c r="G222" s="40">
        <v>680.03333333333353</v>
      </c>
      <c r="H222" s="40">
        <v>710.23333333333358</v>
      </c>
      <c r="I222" s="40">
        <v>719.61666666666679</v>
      </c>
      <c r="J222" s="40">
        <v>725.3333333333336</v>
      </c>
      <c r="K222" s="31">
        <v>713.9</v>
      </c>
      <c r="L222" s="31">
        <v>698.8</v>
      </c>
      <c r="M222" s="31">
        <v>184.87517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1589.5</v>
      </c>
      <c r="D223" s="40">
        <v>1598.6833333333334</v>
      </c>
      <c r="E223" s="40">
        <v>1573.8166666666668</v>
      </c>
      <c r="F223" s="40">
        <v>1558.1333333333334</v>
      </c>
      <c r="G223" s="40">
        <v>1533.2666666666669</v>
      </c>
      <c r="H223" s="40">
        <v>1614.3666666666668</v>
      </c>
      <c r="I223" s="40">
        <v>1639.2333333333336</v>
      </c>
      <c r="J223" s="40">
        <v>1654.9166666666667</v>
      </c>
      <c r="K223" s="31">
        <v>1623.55</v>
      </c>
      <c r="L223" s="31">
        <v>1583</v>
      </c>
      <c r="M223" s="31">
        <v>7.3325300000000002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671.85</v>
      </c>
      <c r="D224" s="40">
        <v>673.11666666666667</v>
      </c>
      <c r="E224" s="40">
        <v>665.5333333333333</v>
      </c>
      <c r="F224" s="40">
        <v>659.21666666666658</v>
      </c>
      <c r="G224" s="40">
        <v>651.63333333333321</v>
      </c>
      <c r="H224" s="40">
        <v>679.43333333333339</v>
      </c>
      <c r="I224" s="40">
        <v>687.01666666666665</v>
      </c>
      <c r="J224" s="40">
        <v>693.33333333333348</v>
      </c>
      <c r="K224" s="31">
        <v>680.7</v>
      </c>
      <c r="L224" s="31">
        <v>666.8</v>
      </c>
      <c r="M224" s="31">
        <v>10.38409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758.35</v>
      </c>
      <c r="D225" s="40">
        <v>760.01666666666677</v>
      </c>
      <c r="E225" s="40">
        <v>750.03333333333353</v>
      </c>
      <c r="F225" s="40">
        <v>741.71666666666681</v>
      </c>
      <c r="G225" s="40">
        <v>731.73333333333358</v>
      </c>
      <c r="H225" s="40">
        <v>768.33333333333348</v>
      </c>
      <c r="I225" s="40">
        <v>778.31666666666683</v>
      </c>
      <c r="J225" s="40">
        <v>786.63333333333344</v>
      </c>
      <c r="K225" s="31">
        <v>770</v>
      </c>
      <c r="L225" s="31">
        <v>751.7</v>
      </c>
      <c r="M225" s="31">
        <v>2.8069799999999998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46.3</v>
      </c>
      <c r="D226" s="40">
        <v>46.533333333333331</v>
      </c>
      <c r="E226" s="40">
        <v>44.316666666666663</v>
      </c>
      <c r="F226" s="40">
        <v>42.333333333333329</v>
      </c>
      <c r="G226" s="40">
        <v>40.11666666666666</v>
      </c>
      <c r="H226" s="40">
        <v>48.516666666666666</v>
      </c>
      <c r="I226" s="40">
        <v>50.733333333333334</v>
      </c>
      <c r="J226" s="40">
        <v>52.716666666666669</v>
      </c>
      <c r="K226" s="31">
        <v>48.75</v>
      </c>
      <c r="L226" s="31">
        <v>44.55</v>
      </c>
      <c r="M226" s="31">
        <v>619.82263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47.65</v>
      </c>
      <c r="D227" s="40">
        <v>48.04999999999999</v>
      </c>
      <c r="E227" s="40">
        <v>46.899999999999977</v>
      </c>
      <c r="F227" s="40">
        <v>46.149999999999984</v>
      </c>
      <c r="G227" s="40">
        <v>44.999999999999972</v>
      </c>
      <c r="H227" s="40">
        <v>48.799999999999983</v>
      </c>
      <c r="I227" s="40">
        <v>49.95</v>
      </c>
      <c r="J227" s="40">
        <v>50.699999999999989</v>
      </c>
      <c r="K227" s="31">
        <v>49.2</v>
      </c>
      <c r="L227" s="31">
        <v>47.3</v>
      </c>
      <c r="M227" s="31">
        <v>310.89569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54.95</v>
      </c>
      <c r="D228" s="40">
        <v>55.050000000000004</v>
      </c>
      <c r="E228" s="40">
        <v>54.600000000000009</v>
      </c>
      <c r="F228" s="40">
        <v>54.250000000000007</v>
      </c>
      <c r="G228" s="40">
        <v>53.800000000000011</v>
      </c>
      <c r="H228" s="40">
        <v>55.400000000000006</v>
      </c>
      <c r="I228" s="40">
        <v>55.850000000000009</v>
      </c>
      <c r="J228" s="40">
        <v>56.2</v>
      </c>
      <c r="K228" s="31">
        <v>55.5</v>
      </c>
      <c r="L228" s="31">
        <v>54.7</v>
      </c>
      <c r="M228" s="31">
        <v>45.323610000000002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1189.6500000000001</v>
      </c>
      <c r="D229" s="40">
        <v>1190.1333333333332</v>
      </c>
      <c r="E229" s="40">
        <v>1159.4666666666665</v>
      </c>
      <c r="F229" s="40">
        <v>1129.2833333333333</v>
      </c>
      <c r="G229" s="40">
        <v>1098.6166666666666</v>
      </c>
      <c r="H229" s="40">
        <v>1220.3166666666664</v>
      </c>
      <c r="I229" s="40">
        <v>1250.9833333333333</v>
      </c>
      <c r="J229" s="40">
        <v>1281.1666666666663</v>
      </c>
      <c r="K229" s="31">
        <v>1220.8</v>
      </c>
      <c r="L229" s="31">
        <v>1159.95</v>
      </c>
      <c r="M229" s="31">
        <v>0.59082000000000001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287</v>
      </c>
      <c r="D230" s="40">
        <v>283.78333333333336</v>
      </c>
      <c r="E230" s="40">
        <v>279.06666666666672</v>
      </c>
      <c r="F230" s="40">
        <v>271.13333333333338</v>
      </c>
      <c r="G230" s="40">
        <v>266.41666666666674</v>
      </c>
      <c r="H230" s="40">
        <v>291.7166666666667</v>
      </c>
      <c r="I230" s="40">
        <v>296.43333333333328</v>
      </c>
      <c r="J230" s="40">
        <v>304.36666666666667</v>
      </c>
      <c r="K230" s="31">
        <v>288.5</v>
      </c>
      <c r="L230" s="31">
        <v>275.85000000000002</v>
      </c>
      <c r="M230" s="31">
        <v>6.88687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1572</v>
      </c>
      <c r="D231" s="40">
        <v>1575.9666666666665</v>
      </c>
      <c r="E231" s="40">
        <v>1552.083333333333</v>
      </c>
      <c r="F231" s="40">
        <v>1532.1666666666665</v>
      </c>
      <c r="G231" s="40">
        <v>1508.2833333333331</v>
      </c>
      <c r="H231" s="40">
        <v>1595.883333333333</v>
      </c>
      <c r="I231" s="40">
        <v>1619.7666666666667</v>
      </c>
      <c r="J231" s="40">
        <v>1639.6833333333329</v>
      </c>
      <c r="K231" s="31">
        <v>1599.85</v>
      </c>
      <c r="L231" s="31">
        <v>1556.05</v>
      </c>
      <c r="M231" s="31">
        <v>0.21478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593.79999999999995</v>
      </c>
      <c r="D232" s="40">
        <v>584.91666666666663</v>
      </c>
      <c r="E232" s="40">
        <v>571.83333333333326</v>
      </c>
      <c r="F232" s="40">
        <v>549.86666666666667</v>
      </c>
      <c r="G232" s="40">
        <v>536.7833333333333</v>
      </c>
      <c r="H232" s="40">
        <v>606.88333333333321</v>
      </c>
      <c r="I232" s="40">
        <v>619.96666666666647</v>
      </c>
      <c r="J232" s="40">
        <v>641.93333333333317</v>
      </c>
      <c r="K232" s="31">
        <v>598</v>
      </c>
      <c r="L232" s="31">
        <v>562.95000000000005</v>
      </c>
      <c r="M232" s="31">
        <v>9.6478300000000008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203.6</v>
      </c>
      <c r="D233" s="40">
        <v>203.83333333333334</v>
      </c>
      <c r="E233" s="40">
        <v>191.56666666666669</v>
      </c>
      <c r="F233" s="40">
        <v>179.53333333333336</v>
      </c>
      <c r="G233" s="40">
        <v>167.26666666666671</v>
      </c>
      <c r="H233" s="40">
        <v>215.86666666666667</v>
      </c>
      <c r="I233" s="40">
        <v>228.13333333333333</v>
      </c>
      <c r="J233" s="40">
        <v>240.16666666666666</v>
      </c>
      <c r="K233" s="31">
        <v>216.1</v>
      </c>
      <c r="L233" s="31">
        <v>191.8</v>
      </c>
      <c r="M233" s="31">
        <v>298.74858999999998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45.2</v>
      </c>
      <c r="D234" s="40">
        <v>45.35</v>
      </c>
      <c r="E234" s="40">
        <v>44.95</v>
      </c>
      <c r="F234" s="40">
        <v>44.7</v>
      </c>
      <c r="G234" s="40">
        <v>44.300000000000004</v>
      </c>
      <c r="H234" s="40">
        <v>45.6</v>
      </c>
      <c r="I234" s="40">
        <v>45.999999999999993</v>
      </c>
      <c r="J234" s="40">
        <v>46.25</v>
      </c>
      <c r="K234" s="31">
        <v>45.75</v>
      </c>
      <c r="L234" s="31">
        <v>45.1</v>
      </c>
      <c r="M234" s="31">
        <v>10.54393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236.15</v>
      </c>
      <c r="D235" s="40">
        <v>237.26666666666665</v>
      </c>
      <c r="E235" s="40">
        <v>234.1333333333333</v>
      </c>
      <c r="F235" s="40">
        <v>232.11666666666665</v>
      </c>
      <c r="G235" s="40">
        <v>228.98333333333329</v>
      </c>
      <c r="H235" s="40">
        <v>239.2833333333333</v>
      </c>
      <c r="I235" s="40">
        <v>242.41666666666663</v>
      </c>
      <c r="J235" s="40">
        <v>244.43333333333331</v>
      </c>
      <c r="K235" s="31">
        <v>240.4</v>
      </c>
      <c r="L235" s="31">
        <v>235.25</v>
      </c>
      <c r="M235" s="31">
        <v>163.57902000000001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124.5</v>
      </c>
      <c r="D236" s="40">
        <v>123.85000000000001</v>
      </c>
      <c r="E236" s="40">
        <v>119.15</v>
      </c>
      <c r="F236" s="40">
        <v>113.8</v>
      </c>
      <c r="G236" s="40">
        <v>109.1</v>
      </c>
      <c r="H236" s="40">
        <v>129.20000000000002</v>
      </c>
      <c r="I236" s="40">
        <v>133.90000000000003</v>
      </c>
      <c r="J236" s="40">
        <v>139.25000000000003</v>
      </c>
      <c r="K236" s="31">
        <v>128.55000000000001</v>
      </c>
      <c r="L236" s="31">
        <v>118.5</v>
      </c>
      <c r="M236" s="31">
        <v>47.389110000000002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200.3</v>
      </c>
      <c r="D237" s="40">
        <v>198.43333333333331</v>
      </c>
      <c r="E237" s="40">
        <v>194.36666666666662</v>
      </c>
      <c r="F237" s="40">
        <v>188.43333333333331</v>
      </c>
      <c r="G237" s="40">
        <v>184.36666666666662</v>
      </c>
      <c r="H237" s="40">
        <v>204.36666666666662</v>
      </c>
      <c r="I237" s="40">
        <v>208.43333333333328</v>
      </c>
      <c r="J237" s="40">
        <v>214.36666666666662</v>
      </c>
      <c r="K237" s="31">
        <v>202.5</v>
      </c>
      <c r="L237" s="31">
        <v>192.5</v>
      </c>
      <c r="M237" s="31">
        <v>87.014229999999998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231.65</v>
      </c>
      <c r="D238" s="40">
        <v>232.38333333333333</v>
      </c>
      <c r="E238" s="40">
        <v>228.26666666666665</v>
      </c>
      <c r="F238" s="40">
        <v>224.88333333333333</v>
      </c>
      <c r="G238" s="40">
        <v>220.76666666666665</v>
      </c>
      <c r="H238" s="40">
        <v>235.76666666666665</v>
      </c>
      <c r="I238" s="40">
        <v>239.88333333333333</v>
      </c>
      <c r="J238" s="40">
        <v>243.26666666666665</v>
      </c>
      <c r="K238" s="31">
        <v>236.5</v>
      </c>
      <c r="L238" s="31">
        <v>229</v>
      </c>
      <c r="M238" s="31">
        <v>130.06778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149.94999999999999</v>
      </c>
      <c r="D239" s="40">
        <v>149.66666666666666</v>
      </c>
      <c r="E239" s="40">
        <v>145.98333333333332</v>
      </c>
      <c r="F239" s="40">
        <v>142.01666666666665</v>
      </c>
      <c r="G239" s="40">
        <v>138.33333333333331</v>
      </c>
      <c r="H239" s="40">
        <v>153.63333333333333</v>
      </c>
      <c r="I239" s="40">
        <v>157.31666666666666</v>
      </c>
      <c r="J239" s="40">
        <v>161.28333333333333</v>
      </c>
      <c r="K239" s="31">
        <v>153.35</v>
      </c>
      <c r="L239" s="31">
        <v>145.69999999999999</v>
      </c>
      <c r="M239" s="31">
        <v>102.68442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8378.9</v>
      </c>
      <c r="D240" s="40">
        <v>8392.6999999999989</v>
      </c>
      <c r="E240" s="40">
        <v>8208.7499999999982</v>
      </c>
      <c r="F240" s="40">
        <v>8038.5999999999985</v>
      </c>
      <c r="G240" s="40">
        <v>7854.6499999999978</v>
      </c>
      <c r="H240" s="40">
        <v>8562.8499999999985</v>
      </c>
      <c r="I240" s="40">
        <v>8746.7999999999993</v>
      </c>
      <c r="J240" s="40">
        <v>8916.9499999999989</v>
      </c>
      <c r="K240" s="31">
        <v>8576.65</v>
      </c>
      <c r="L240" s="31">
        <v>8222.5499999999993</v>
      </c>
      <c r="M240" s="31">
        <v>1.6339300000000001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140.35</v>
      </c>
      <c r="D241" s="40">
        <v>138.73333333333332</v>
      </c>
      <c r="E241" s="40">
        <v>135.81666666666663</v>
      </c>
      <c r="F241" s="40">
        <v>131.2833333333333</v>
      </c>
      <c r="G241" s="40">
        <v>128.36666666666662</v>
      </c>
      <c r="H241" s="40">
        <v>143.26666666666665</v>
      </c>
      <c r="I241" s="40">
        <v>146.18333333333334</v>
      </c>
      <c r="J241" s="40">
        <v>150.71666666666667</v>
      </c>
      <c r="K241" s="31">
        <v>141.65</v>
      </c>
      <c r="L241" s="31">
        <v>134.19999999999999</v>
      </c>
      <c r="M241" s="31">
        <v>76.633009999999999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645.95000000000005</v>
      </c>
      <c r="D242" s="40">
        <v>650.9666666666667</v>
      </c>
      <c r="E242" s="40">
        <v>634.98333333333335</v>
      </c>
      <c r="F242" s="40">
        <v>624.01666666666665</v>
      </c>
      <c r="G242" s="40">
        <v>608.0333333333333</v>
      </c>
      <c r="H242" s="40">
        <v>661.93333333333339</v>
      </c>
      <c r="I242" s="40">
        <v>677.91666666666674</v>
      </c>
      <c r="J242" s="40">
        <v>688.88333333333344</v>
      </c>
      <c r="K242" s="31">
        <v>666.95</v>
      </c>
      <c r="L242" s="31">
        <v>640</v>
      </c>
      <c r="M242" s="31">
        <v>191.40117000000001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181.4</v>
      </c>
      <c r="D243" s="40">
        <v>183.16666666666666</v>
      </c>
      <c r="E243" s="40">
        <v>177.5333333333333</v>
      </c>
      <c r="F243" s="40">
        <v>173.66666666666666</v>
      </c>
      <c r="G243" s="40">
        <v>168.0333333333333</v>
      </c>
      <c r="H243" s="40">
        <v>187.0333333333333</v>
      </c>
      <c r="I243" s="40">
        <v>192.66666666666669</v>
      </c>
      <c r="J243" s="40">
        <v>196.5333333333333</v>
      </c>
      <c r="K243" s="31">
        <v>188.8</v>
      </c>
      <c r="L243" s="31">
        <v>179.3</v>
      </c>
      <c r="M243" s="31">
        <v>91.549869999999999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125.3</v>
      </c>
      <c r="D244" s="40">
        <v>126.05</v>
      </c>
      <c r="E244" s="40">
        <v>123.6</v>
      </c>
      <c r="F244" s="40">
        <v>121.89999999999999</v>
      </c>
      <c r="G244" s="40">
        <v>119.44999999999999</v>
      </c>
      <c r="H244" s="40">
        <v>127.75</v>
      </c>
      <c r="I244" s="40">
        <v>130.20000000000002</v>
      </c>
      <c r="J244" s="40">
        <v>131.9</v>
      </c>
      <c r="K244" s="31">
        <v>128.5</v>
      </c>
      <c r="L244" s="31">
        <v>124.35</v>
      </c>
      <c r="M244" s="31">
        <v>119.97042999999999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22.75</v>
      </c>
      <c r="D245" s="40">
        <v>23.25</v>
      </c>
      <c r="E245" s="40">
        <v>22</v>
      </c>
      <c r="F245" s="40">
        <v>21.25</v>
      </c>
      <c r="G245" s="40">
        <v>20</v>
      </c>
      <c r="H245" s="40">
        <v>24</v>
      </c>
      <c r="I245" s="40">
        <v>25.25</v>
      </c>
      <c r="J245" s="40">
        <v>26</v>
      </c>
      <c r="K245" s="31">
        <v>24.5</v>
      </c>
      <c r="L245" s="31">
        <v>22.5</v>
      </c>
      <c r="M245" s="31">
        <v>794.44681000000003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3798.5</v>
      </c>
      <c r="D246" s="40">
        <v>3818.5666666666671</v>
      </c>
      <c r="E246" s="40">
        <v>3757.1333333333341</v>
      </c>
      <c r="F246" s="40">
        <v>3715.7666666666669</v>
      </c>
      <c r="G246" s="40">
        <v>3654.3333333333339</v>
      </c>
      <c r="H246" s="40">
        <v>3859.9333333333343</v>
      </c>
      <c r="I246" s="40">
        <v>3921.3666666666677</v>
      </c>
      <c r="J246" s="40">
        <v>3962.7333333333345</v>
      </c>
      <c r="K246" s="31">
        <v>3880</v>
      </c>
      <c r="L246" s="31">
        <v>3777.2</v>
      </c>
      <c r="M246" s="31">
        <v>29.248919999999998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295.85000000000002</v>
      </c>
      <c r="D247" s="40">
        <v>297.61666666666667</v>
      </c>
      <c r="E247" s="40">
        <v>290.33333333333337</v>
      </c>
      <c r="F247" s="40">
        <v>284.81666666666672</v>
      </c>
      <c r="G247" s="40">
        <v>277.53333333333342</v>
      </c>
      <c r="H247" s="40">
        <v>303.13333333333333</v>
      </c>
      <c r="I247" s="40">
        <v>310.41666666666663</v>
      </c>
      <c r="J247" s="40">
        <v>315.93333333333328</v>
      </c>
      <c r="K247" s="31">
        <v>304.89999999999998</v>
      </c>
      <c r="L247" s="31">
        <v>292.10000000000002</v>
      </c>
      <c r="M247" s="31">
        <v>10.41499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449.25</v>
      </c>
      <c r="D248" s="40">
        <v>451.09999999999997</v>
      </c>
      <c r="E248" s="40">
        <v>443.19999999999993</v>
      </c>
      <c r="F248" s="40">
        <v>437.15</v>
      </c>
      <c r="G248" s="40">
        <v>429.24999999999994</v>
      </c>
      <c r="H248" s="40">
        <v>457.14999999999992</v>
      </c>
      <c r="I248" s="40">
        <v>465.0499999999999</v>
      </c>
      <c r="J248" s="40">
        <v>471.09999999999991</v>
      </c>
      <c r="K248" s="31">
        <v>459</v>
      </c>
      <c r="L248" s="31">
        <v>445.05</v>
      </c>
      <c r="M248" s="31">
        <v>1.69797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533.1</v>
      </c>
      <c r="D249" s="40">
        <v>529.2833333333333</v>
      </c>
      <c r="E249" s="40">
        <v>523.31666666666661</v>
      </c>
      <c r="F249" s="40">
        <v>513.5333333333333</v>
      </c>
      <c r="G249" s="40">
        <v>507.56666666666661</v>
      </c>
      <c r="H249" s="40">
        <v>539.06666666666661</v>
      </c>
      <c r="I249" s="40">
        <v>545.0333333333333</v>
      </c>
      <c r="J249" s="40">
        <v>554.81666666666661</v>
      </c>
      <c r="K249" s="31">
        <v>535.25</v>
      </c>
      <c r="L249" s="31">
        <v>519.5</v>
      </c>
      <c r="M249" s="31">
        <v>38.783200000000001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308.7</v>
      </c>
      <c r="D250" s="40">
        <v>312.56666666666666</v>
      </c>
      <c r="E250" s="40">
        <v>300.58333333333331</v>
      </c>
      <c r="F250" s="40">
        <v>292.46666666666664</v>
      </c>
      <c r="G250" s="40">
        <v>280.48333333333329</v>
      </c>
      <c r="H250" s="40">
        <v>320.68333333333334</v>
      </c>
      <c r="I250" s="40">
        <v>332.66666666666669</v>
      </c>
      <c r="J250" s="40">
        <v>340.78333333333336</v>
      </c>
      <c r="K250" s="31">
        <v>324.55</v>
      </c>
      <c r="L250" s="31">
        <v>304.45</v>
      </c>
      <c r="M250" s="31">
        <v>147.94626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1111.9000000000001</v>
      </c>
      <c r="D251" s="40">
        <v>1117.9333333333334</v>
      </c>
      <c r="E251" s="40">
        <v>1100.9666666666667</v>
      </c>
      <c r="F251" s="40">
        <v>1090.0333333333333</v>
      </c>
      <c r="G251" s="40">
        <v>1073.0666666666666</v>
      </c>
      <c r="H251" s="40">
        <v>1128.8666666666668</v>
      </c>
      <c r="I251" s="40">
        <v>1145.8333333333335</v>
      </c>
      <c r="J251" s="40">
        <v>1156.7666666666669</v>
      </c>
      <c r="K251" s="31">
        <v>1134.9000000000001</v>
      </c>
      <c r="L251" s="31">
        <v>1107</v>
      </c>
      <c r="M251" s="31">
        <v>31.802669999999999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41.35</v>
      </c>
      <c r="D252" s="40">
        <v>41.583333333333336</v>
      </c>
      <c r="E252" s="40">
        <v>41.016666666666673</v>
      </c>
      <c r="F252" s="40">
        <v>40.683333333333337</v>
      </c>
      <c r="G252" s="40">
        <v>40.116666666666674</v>
      </c>
      <c r="H252" s="40">
        <v>41.916666666666671</v>
      </c>
      <c r="I252" s="40">
        <v>42.483333333333334</v>
      </c>
      <c r="J252" s="40">
        <v>42.81666666666667</v>
      </c>
      <c r="K252" s="31">
        <v>42.15</v>
      </c>
      <c r="L252" s="31">
        <v>41.25</v>
      </c>
      <c r="M252" s="31">
        <v>53.073599999999999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6431.4</v>
      </c>
      <c r="D253" s="40">
        <v>6438.1333333333323</v>
      </c>
      <c r="E253" s="40">
        <v>6373.3166666666648</v>
      </c>
      <c r="F253" s="40">
        <v>6315.2333333333327</v>
      </c>
      <c r="G253" s="40">
        <v>6250.4166666666652</v>
      </c>
      <c r="H253" s="40">
        <v>6496.2166666666644</v>
      </c>
      <c r="I253" s="40">
        <v>6561.0333333333319</v>
      </c>
      <c r="J253" s="40">
        <v>6619.1166666666641</v>
      </c>
      <c r="K253" s="31">
        <v>6502.95</v>
      </c>
      <c r="L253" s="31">
        <v>6380.05</v>
      </c>
      <c r="M253" s="31">
        <v>3.3635000000000002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1675.2</v>
      </c>
      <c r="D254" s="40">
        <v>1682.7666666666664</v>
      </c>
      <c r="E254" s="40">
        <v>1662.5333333333328</v>
      </c>
      <c r="F254" s="40">
        <v>1649.8666666666663</v>
      </c>
      <c r="G254" s="40">
        <v>1629.6333333333328</v>
      </c>
      <c r="H254" s="40">
        <v>1695.4333333333329</v>
      </c>
      <c r="I254" s="40">
        <v>1715.6666666666665</v>
      </c>
      <c r="J254" s="40">
        <v>1728.333333333333</v>
      </c>
      <c r="K254" s="31">
        <v>1703</v>
      </c>
      <c r="L254" s="31">
        <v>1670.1</v>
      </c>
      <c r="M254" s="31">
        <v>69.140309999999999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981.7</v>
      </c>
      <c r="D255" s="40">
        <v>978.56666666666661</v>
      </c>
      <c r="E255" s="40">
        <v>973.13333333333321</v>
      </c>
      <c r="F255" s="40">
        <v>964.56666666666661</v>
      </c>
      <c r="G255" s="40">
        <v>959.13333333333321</v>
      </c>
      <c r="H255" s="40">
        <v>987.13333333333321</v>
      </c>
      <c r="I255" s="40">
        <v>992.56666666666661</v>
      </c>
      <c r="J255" s="40">
        <v>1001.1333333333332</v>
      </c>
      <c r="K255" s="31">
        <v>984</v>
      </c>
      <c r="L255" s="31">
        <v>970</v>
      </c>
      <c r="M255" s="31">
        <v>0.15348999999999999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393.25</v>
      </c>
      <c r="D256" s="40">
        <v>390.98333333333335</v>
      </c>
      <c r="E256" s="40">
        <v>384.11666666666667</v>
      </c>
      <c r="F256" s="40">
        <v>374.98333333333335</v>
      </c>
      <c r="G256" s="40">
        <v>368.11666666666667</v>
      </c>
      <c r="H256" s="40">
        <v>400.11666666666667</v>
      </c>
      <c r="I256" s="40">
        <v>406.98333333333335</v>
      </c>
      <c r="J256" s="40">
        <v>416.11666666666667</v>
      </c>
      <c r="K256" s="31">
        <v>397.85</v>
      </c>
      <c r="L256" s="31">
        <v>381.85</v>
      </c>
      <c r="M256" s="31">
        <v>8.8790099999999992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709.95</v>
      </c>
      <c r="D257" s="40">
        <v>714.16666666666663</v>
      </c>
      <c r="E257" s="40">
        <v>701.33333333333326</v>
      </c>
      <c r="F257" s="40">
        <v>692.71666666666658</v>
      </c>
      <c r="G257" s="40">
        <v>679.88333333333321</v>
      </c>
      <c r="H257" s="40">
        <v>722.7833333333333</v>
      </c>
      <c r="I257" s="40">
        <v>735.61666666666656</v>
      </c>
      <c r="J257" s="40">
        <v>744.23333333333335</v>
      </c>
      <c r="K257" s="31">
        <v>727</v>
      </c>
      <c r="L257" s="31">
        <v>705.55</v>
      </c>
      <c r="M257" s="31">
        <v>3.7956500000000002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2021.7</v>
      </c>
      <c r="D258" s="40">
        <v>2015.3333333333333</v>
      </c>
      <c r="E258" s="40">
        <v>1990.2166666666665</v>
      </c>
      <c r="F258" s="40">
        <v>1958.7333333333331</v>
      </c>
      <c r="G258" s="40">
        <v>1933.6166666666663</v>
      </c>
      <c r="H258" s="40">
        <v>2046.8166666666666</v>
      </c>
      <c r="I258" s="40">
        <v>2071.9333333333334</v>
      </c>
      <c r="J258" s="40">
        <v>2103.416666666667</v>
      </c>
      <c r="K258" s="31">
        <v>2040.45</v>
      </c>
      <c r="L258" s="31">
        <v>1983.85</v>
      </c>
      <c r="M258" s="31">
        <v>6.83725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2411.35</v>
      </c>
      <c r="D259" s="40">
        <v>2400.583333333333</v>
      </c>
      <c r="E259" s="40">
        <v>2364.2166666666662</v>
      </c>
      <c r="F259" s="40">
        <v>2317.083333333333</v>
      </c>
      <c r="G259" s="40">
        <v>2280.7166666666662</v>
      </c>
      <c r="H259" s="40">
        <v>2447.7166666666662</v>
      </c>
      <c r="I259" s="40">
        <v>2484.083333333333</v>
      </c>
      <c r="J259" s="40">
        <v>2531.2166666666662</v>
      </c>
      <c r="K259" s="31">
        <v>2436.9499999999998</v>
      </c>
      <c r="L259" s="31">
        <v>2353.4499999999998</v>
      </c>
      <c r="M259" s="31">
        <v>1.9035599999999999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1866.95</v>
      </c>
      <c r="D260" s="40">
        <v>1876.5666666666666</v>
      </c>
      <c r="E260" s="40">
        <v>1843.3833333333332</v>
      </c>
      <c r="F260" s="40">
        <v>1819.8166666666666</v>
      </c>
      <c r="G260" s="40">
        <v>1786.6333333333332</v>
      </c>
      <c r="H260" s="40">
        <v>1900.1333333333332</v>
      </c>
      <c r="I260" s="40">
        <v>1933.3166666666666</v>
      </c>
      <c r="J260" s="40">
        <v>1956.8833333333332</v>
      </c>
      <c r="K260" s="31">
        <v>1909.75</v>
      </c>
      <c r="L260" s="31">
        <v>1853</v>
      </c>
      <c r="M260" s="31">
        <v>1.00813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3107.75</v>
      </c>
      <c r="D261" s="40">
        <v>3138.1166666666668</v>
      </c>
      <c r="E261" s="40">
        <v>3051.6333333333337</v>
      </c>
      <c r="F261" s="40">
        <v>2995.5166666666669</v>
      </c>
      <c r="G261" s="40">
        <v>2909.0333333333338</v>
      </c>
      <c r="H261" s="40">
        <v>3194.2333333333336</v>
      </c>
      <c r="I261" s="40">
        <v>3280.7166666666672</v>
      </c>
      <c r="J261" s="40">
        <v>3336.8333333333335</v>
      </c>
      <c r="K261" s="31">
        <v>3224.6</v>
      </c>
      <c r="L261" s="31">
        <v>3082</v>
      </c>
      <c r="M261" s="31">
        <v>1.3886400000000001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617.9</v>
      </c>
      <c r="D262" s="40">
        <v>620.05000000000007</v>
      </c>
      <c r="E262" s="40">
        <v>610.35000000000014</v>
      </c>
      <c r="F262" s="40">
        <v>602.80000000000007</v>
      </c>
      <c r="G262" s="40">
        <v>593.10000000000014</v>
      </c>
      <c r="H262" s="40">
        <v>627.60000000000014</v>
      </c>
      <c r="I262" s="40">
        <v>637.30000000000018</v>
      </c>
      <c r="J262" s="40">
        <v>644.85000000000014</v>
      </c>
      <c r="K262" s="31">
        <v>629.75</v>
      </c>
      <c r="L262" s="31">
        <v>612.5</v>
      </c>
      <c r="M262" s="31">
        <v>3.0219399999999998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229.3</v>
      </c>
      <c r="D263" s="40">
        <v>231.76666666666665</v>
      </c>
      <c r="E263" s="40">
        <v>225.5333333333333</v>
      </c>
      <c r="F263" s="40">
        <v>221.76666666666665</v>
      </c>
      <c r="G263" s="40">
        <v>215.5333333333333</v>
      </c>
      <c r="H263" s="40">
        <v>235.5333333333333</v>
      </c>
      <c r="I263" s="40">
        <v>241.76666666666665</v>
      </c>
      <c r="J263" s="40">
        <v>245.5333333333333</v>
      </c>
      <c r="K263" s="31">
        <v>238</v>
      </c>
      <c r="L263" s="31">
        <v>228</v>
      </c>
      <c r="M263" s="31">
        <v>55.230179999999997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150.4</v>
      </c>
      <c r="D264" s="40">
        <v>150.75</v>
      </c>
      <c r="E264" s="40">
        <v>149.5</v>
      </c>
      <c r="F264" s="40">
        <v>148.6</v>
      </c>
      <c r="G264" s="40">
        <v>147.35</v>
      </c>
      <c r="H264" s="40">
        <v>151.65</v>
      </c>
      <c r="I264" s="40">
        <v>152.9</v>
      </c>
      <c r="J264" s="40">
        <v>153.80000000000001</v>
      </c>
      <c r="K264" s="31">
        <v>152</v>
      </c>
      <c r="L264" s="31">
        <v>149.85</v>
      </c>
      <c r="M264" s="31">
        <v>4.5695399999999999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92.55</v>
      </c>
      <c r="D265" s="40">
        <v>92.566666666666663</v>
      </c>
      <c r="E265" s="40">
        <v>91.98333333333332</v>
      </c>
      <c r="F265" s="40">
        <v>91.416666666666657</v>
      </c>
      <c r="G265" s="40">
        <v>90.833333333333314</v>
      </c>
      <c r="H265" s="40">
        <v>93.133333333333326</v>
      </c>
      <c r="I265" s="40">
        <v>93.716666666666669</v>
      </c>
      <c r="J265" s="40">
        <v>94.283333333333331</v>
      </c>
      <c r="K265" s="31">
        <v>93.15</v>
      </c>
      <c r="L265" s="31">
        <v>92</v>
      </c>
      <c r="M265" s="31">
        <v>12.614990000000001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389.9</v>
      </c>
      <c r="D266" s="40">
        <v>390.13333333333338</v>
      </c>
      <c r="E266" s="40">
        <v>384.76666666666677</v>
      </c>
      <c r="F266" s="40">
        <v>379.63333333333338</v>
      </c>
      <c r="G266" s="40">
        <v>374.26666666666677</v>
      </c>
      <c r="H266" s="40">
        <v>395.26666666666677</v>
      </c>
      <c r="I266" s="40">
        <v>400.63333333333344</v>
      </c>
      <c r="J266" s="40">
        <v>405.76666666666677</v>
      </c>
      <c r="K266" s="31">
        <v>395.5</v>
      </c>
      <c r="L266" s="31">
        <v>385</v>
      </c>
      <c r="M266" s="31">
        <v>12.97879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668.3</v>
      </c>
      <c r="D267" s="40">
        <v>672.61666666666667</v>
      </c>
      <c r="E267" s="40">
        <v>662.0333333333333</v>
      </c>
      <c r="F267" s="40">
        <v>655.76666666666665</v>
      </c>
      <c r="G267" s="40">
        <v>645.18333333333328</v>
      </c>
      <c r="H267" s="40">
        <v>678.88333333333333</v>
      </c>
      <c r="I267" s="40">
        <v>689.46666666666658</v>
      </c>
      <c r="J267" s="40">
        <v>695.73333333333335</v>
      </c>
      <c r="K267" s="31">
        <v>683.2</v>
      </c>
      <c r="L267" s="31">
        <v>666.35</v>
      </c>
      <c r="M267" s="31">
        <v>49.344990000000003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106.05</v>
      </c>
      <c r="D268" s="40">
        <v>106.25</v>
      </c>
      <c r="E268" s="40">
        <v>105.4</v>
      </c>
      <c r="F268" s="40">
        <v>104.75</v>
      </c>
      <c r="G268" s="40">
        <v>103.9</v>
      </c>
      <c r="H268" s="40">
        <v>106.9</v>
      </c>
      <c r="I268" s="40">
        <v>107.75</v>
      </c>
      <c r="J268" s="40">
        <v>108.4</v>
      </c>
      <c r="K268" s="31">
        <v>107.1</v>
      </c>
      <c r="L268" s="31">
        <v>105.6</v>
      </c>
      <c r="M268" s="31">
        <v>1.0640400000000001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89.35</v>
      </c>
      <c r="D269" s="40">
        <v>89.383333333333326</v>
      </c>
      <c r="E269" s="40">
        <v>87.766666666666652</v>
      </c>
      <c r="F269" s="40">
        <v>86.183333333333323</v>
      </c>
      <c r="G269" s="40">
        <v>84.566666666666649</v>
      </c>
      <c r="H269" s="40">
        <v>90.966666666666654</v>
      </c>
      <c r="I269" s="40">
        <v>92.583333333333329</v>
      </c>
      <c r="J269" s="40">
        <v>94.166666666666657</v>
      </c>
      <c r="K269" s="31">
        <v>91</v>
      </c>
      <c r="L269" s="31">
        <v>87.8</v>
      </c>
      <c r="M269" s="31">
        <v>9.1822499999999998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114.05</v>
      </c>
      <c r="D270" s="40">
        <v>114.13333333333333</v>
      </c>
      <c r="E270" s="40">
        <v>113.01666666666665</v>
      </c>
      <c r="F270" s="40">
        <v>111.98333333333332</v>
      </c>
      <c r="G270" s="40">
        <v>110.86666666666665</v>
      </c>
      <c r="H270" s="40">
        <v>115.16666666666666</v>
      </c>
      <c r="I270" s="40">
        <v>116.28333333333333</v>
      </c>
      <c r="J270" s="40">
        <v>117.31666666666666</v>
      </c>
      <c r="K270" s="31">
        <v>115.25</v>
      </c>
      <c r="L270" s="31">
        <v>113.1</v>
      </c>
      <c r="M270" s="31">
        <v>9.9793000000000003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288.60000000000002</v>
      </c>
      <c r="D271" s="40">
        <v>289.75</v>
      </c>
      <c r="E271" s="40">
        <v>285.60000000000002</v>
      </c>
      <c r="F271" s="40">
        <v>282.60000000000002</v>
      </c>
      <c r="G271" s="40">
        <v>278.45000000000005</v>
      </c>
      <c r="H271" s="40">
        <v>292.75</v>
      </c>
      <c r="I271" s="40">
        <v>296.89999999999998</v>
      </c>
      <c r="J271" s="40">
        <v>299.89999999999998</v>
      </c>
      <c r="K271" s="31">
        <v>293.89999999999998</v>
      </c>
      <c r="L271" s="31">
        <v>286.75</v>
      </c>
      <c r="M271" s="31">
        <v>1.8192699999999999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162</v>
      </c>
      <c r="D272" s="40">
        <v>162.36666666666667</v>
      </c>
      <c r="E272" s="40">
        <v>159.93333333333334</v>
      </c>
      <c r="F272" s="40">
        <v>157.86666666666667</v>
      </c>
      <c r="G272" s="40">
        <v>155.43333333333334</v>
      </c>
      <c r="H272" s="40">
        <v>164.43333333333334</v>
      </c>
      <c r="I272" s="40">
        <v>166.86666666666667</v>
      </c>
      <c r="J272" s="40">
        <v>168.93333333333334</v>
      </c>
      <c r="K272" s="31">
        <v>164.8</v>
      </c>
      <c r="L272" s="31">
        <v>160.30000000000001</v>
      </c>
      <c r="M272" s="31">
        <v>15.53668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389.25</v>
      </c>
      <c r="D273" s="40">
        <v>388.75</v>
      </c>
      <c r="E273" s="40">
        <v>382.7</v>
      </c>
      <c r="F273" s="40">
        <v>376.15</v>
      </c>
      <c r="G273" s="40">
        <v>370.09999999999997</v>
      </c>
      <c r="H273" s="40">
        <v>395.3</v>
      </c>
      <c r="I273" s="40">
        <v>401.34999999999997</v>
      </c>
      <c r="J273" s="40">
        <v>407.90000000000003</v>
      </c>
      <c r="K273" s="31">
        <v>394.8</v>
      </c>
      <c r="L273" s="31">
        <v>382.2</v>
      </c>
      <c r="M273" s="31">
        <v>114.25042000000001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2143.85</v>
      </c>
      <c r="D274" s="40">
        <v>2151.9500000000003</v>
      </c>
      <c r="E274" s="40">
        <v>2131.9000000000005</v>
      </c>
      <c r="F274" s="40">
        <v>2119.9500000000003</v>
      </c>
      <c r="G274" s="40">
        <v>2099.9000000000005</v>
      </c>
      <c r="H274" s="40">
        <v>2163.9000000000005</v>
      </c>
      <c r="I274" s="40">
        <v>2183.9500000000007</v>
      </c>
      <c r="J274" s="40">
        <v>2195.9000000000005</v>
      </c>
      <c r="K274" s="31">
        <v>2172</v>
      </c>
      <c r="L274" s="31">
        <v>2140</v>
      </c>
      <c r="M274" s="31">
        <v>0.15039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4040.9</v>
      </c>
      <c r="D275" s="40">
        <v>4066.6</v>
      </c>
      <c r="E275" s="40">
        <v>3999.8499999999995</v>
      </c>
      <c r="F275" s="40">
        <v>3958.7999999999997</v>
      </c>
      <c r="G275" s="40">
        <v>3892.0499999999993</v>
      </c>
      <c r="H275" s="40">
        <v>4107.6499999999996</v>
      </c>
      <c r="I275" s="40">
        <v>4174.4000000000005</v>
      </c>
      <c r="J275" s="40">
        <v>4215.45</v>
      </c>
      <c r="K275" s="31">
        <v>4133.3500000000004</v>
      </c>
      <c r="L275" s="31">
        <v>4025.55</v>
      </c>
      <c r="M275" s="31">
        <v>4.6444400000000003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989.2</v>
      </c>
      <c r="D276" s="40">
        <v>995.69999999999993</v>
      </c>
      <c r="E276" s="40">
        <v>981.49999999999989</v>
      </c>
      <c r="F276" s="40">
        <v>973.8</v>
      </c>
      <c r="G276" s="40">
        <v>959.59999999999991</v>
      </c>
      <c r="H276" s="40">
        <v>1003.3999999999999</v>
      </c>
      <c r="I276" s="40">
        <v>1017.5999999999999</v>
      </c>
      <c r="J276" s="40">
        <v>1025.2999999999997</v>
      </c>
      <c r="K276" s="31">
        <v>1009.9</v>
      </c>
      <c r="L276" s="31">
        <v>988</v>
      </c>
      <c r="M276" s="31">
        <v>12.91919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168.6</v>
      </c>
      <c r="D277" s="40">
        <v>169.13333333333333</v>
      </c>
      <c r="E277" s="40">
        <v>166.46666666666664</v>
      </c>
      <c r="F277" s="40">
        <v>164.33333333333331</v>
      </c>
      <c r="G277" s="40">
        <v>161.66666666666663</v>
      </c>
      <c r="H277" s="40">
        <v>171.26666666666665</v>
      </c>
      <c r="I277" s="40">
        <v>173.93333333333334</v>
      </c>
      <c r="J277" s="40">
        <v>176.06666666666666</v>
      </c>
      <c r="K277" s="31">
        <v>171.8</v>
      </c>
      <c r="L277" s="31">
        <v>167</v>
      </c>
      <c r="M277" s="31">
        <v>3.2784200000000001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425.25</v>
      </c>
      <c r="D278" s="40">
        <v>431.38333333333338</v>
      </c>
      <c r="E278" s="40">
        <v>416.51666666666677</v>
      </c>
      <c r="F278" s="40">
        <v>407.78333333333336</v>
      </c>
      <c r="G278" s="40">
        <v>392.91666666666674</v>
      </c>
      <c r="H278" s="40">
        <v>440.11666666666679</v>
      </c>
      <c r="I278" s="40">
        <v>454.98333333333346</v>
      </c>
      <c r="J278" s="40">
        <v>463.71666666666681</v>
      </c>
      <c r="K278" s="31">
        <v>446.25</v>
      </c>
      <c r="L278" s="31">
        <v>422.65</v>
      </c>
      <c r="M278" s="31">
        <v>6.5357000000000003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927.1</v>
      </c>
      <c r="D279" s="40">
        <v>923.86666666666667</v>
      </c>
      <c r="E279" s="40">
        <v>913.73333333333335</v>
      </c>
      <c r="F279" s="40">
        <v>900.36666666666667</v>
      </c>
      <c r="G279" s="40">
        <v>890.23333333333335</v>
      </c>
      <c r="H279" s="40">
        <v>937.23333333333335</v>
      </c>
      <c r="I279" s="40">
        <v>947.36666666666679</v>
      </c>
      <c r="J279" s="40">
        <v>960.73333333333335</v>
      </c>
      <c r="K279" s="31">
        <v>934</v>
      </c>
      <c r="L279" s="31">
        <v>910.5</v>
      </c>
      <c r="M279" s="31">
        <v>6.0828600000000002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286.75</v>
      </c>
      <c r="D280" s="40">
        <v>288.31666666666666</v>
      </c>
      <c r="E280" s="40">
        <v>284.48333333333335</v>
      </c>
      <c r="F280" s="40">
        <v>282.2166666666667</v>
      </c>
      <c r="G280" s="40">
        <v>278.38333333333338</v>
      </c>
      <c r="H280" s="40">
        <v>290.58333333333331</v>
      </c>
      <c r="I280" s="40">
        <v>294.41666666666669</v>
      </c>
      <c r="J280" s="40">
        <v>296.68333333333328</v>
      </c>
      <c r="K280" s="31">
        <v>292.14999999999998</v>
      </c>
      <c r="L280" s="31">
        <v>286.05</v>
      </c>
      <c r="M280" s="31">
        <v>3.6689500000000002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341.75</v>
      </c>
      <c r="D281" s="40">
        <v>344.25</v>
      </c>
      <c r="E281" s="40">
        <v>337.5</v>
      </c>
      <c r="F281" s="40">
        <v>333.25</v>
      </c>
      <c r="G281" s="40">
        <v>326.5</v>
      </c>
      <c r="H281" s="40">
        <v>348.5</v>
      </c>
      <c r="I281" s="40">
        <v>355.25</v>
      </c>
      <c r="J281" s="40">
        <v>359.5</v>
      </c>
      <c r="K281" s="31">
        <v>351</v>
      </c>
      <c r="L281" s="31">
        <v>340</v>
      </c>
      <c r="M281" s="31">
        <v>6.5658700000000003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316.14999999999998</v>
      </c>
      <c r="D282" s="40">
        <v>317.91666666666669</v>
      </c>
      <c r="E282" s="40">
        <v>304.48333333333335</v>
      </c>
      <c r="F282" s="40">
        <v>292.81666666666666</v>
      </c>
      <c r="G282" s="40">
        <v>279.38333333333333</v>
      </c>
      <c r="H282" s="40">
        <v>329.58333333333337</v>
      </c>
      <c r="I282" s="40">
        <v>343.01666666666665</v>
      </c>
      <c r="J282" s="40">
        <v>354.68333333333339</v>
      </c>
      <c r="K282" s="31">
        <v>331.35</v>
      </c>
      <c r="L282" s="31">
        <v>306.25</v>
      </c>
      <c r="M282" s="31">
        <v>41.031089999999999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1221.2</v>
      </c>
      <c r="D283" s="40">
        <v>1232.5333333333333</v>
      </c>
      <c r="E283" s="40">
        <v>1205.0666666666666</v>
      </c>
      <c r="F283" s="40">
        <v>1188.9333333333334</v>
      </c>
      <c r="G283" s="40">
        <v>1161.4666666666667</v>
      </c>
      <c r="H283" s="40">
        <v>1248.6666666666665</v>
      </c>
      <c r="I283" s="40">
        <v>1276.1333333333332</v>
      </c>
      <c r="J283" s="40">
        <v>1292.2666666666664</v>
      </c>
      <c r="K283" s="31">
        <v>1260</v>
      </c>
      <c r="L283" s="31">
        <v>1216.4000000000001</v>
      </c>
      <c r="M283" s="31">
        <v>0.23100000000000001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1197</v>
      </c>
      <c r="D284" s="40">
        <v>1195.3666666666666</v>
      </c>
      <c r="E284" s="40">
        <v>1180.7333333333331</v>
      </c>
      <c r="F284" s="40">
        <v>1164.4666666666665</v>
      </c>
      <c r="G284" s="40">
        <v>1149.833333333333</v>
      </c>
      <c r="H284" s="40">
        <v>1211.6333333333332</v>
      </c>
      <c r="I284" s="40">
        <v>1226.2666666666669</v>
      </c>
      <c r="J284" s="40">
        <v>1242.5333333333333</v>
      </c>
      <c r="K284" s="31">
        <v>1210</v>
      </c>
      <c r="L284" s="31">
        <v>1179.0999999999999</v>
      </c>
      <c r="M284" s="31">
        <v>5.0815299999999999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404.2</v>
      </c>
      <c r="D285" s="40">
        <v>404.93333333333339</v>
      </c>
      <c r="E285" s="40">
        <v>397.86666666666679</v>
      </c>
      <c r="F285" s="40">
        <v>391.53333333333342</v>
      </c>
      <c r="G285" s="40">
        <v>384.46666666666681</v>
      </c>
      <c r="H285" s="40">
        <v>411.26666666666677</v>
      </c>
      <c r="I285" s="40">
        <v>418.33333333333337</v>
      </c>
      <c r="J285" s="40">
        <v>424.66666666666674</v>
      </c>
      <c r="K285" s="31">
        <v>412</v>
      </c>
      <c r="L285" s="31">
        <v>398.6</v>
      </c>
      <c r="M285" s="31">
        <v>2.6048900000000001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633.25</v>
      </c>
      <c r="D286" s="40">
        <v>633.08333333333337</v>
      </c>
      <c r="E286" s="40">
        <v>630.16666666666674</v>
      </c>
      <c r="F286" s="40">
        <v>627.08333333333337</v>
      </c>
      <c r="G286" s="40">
        <v>624.16666666666674</v>
      </c>
      <c r="H286" s="40">
        <v>636.16666666666674</v>
      </c>
      <c r="I286" s="40">
        <v>639.08333333333348</v>
      </c>
      <c r="J286" s="40">
        <v>642.16666666666674</v>
      </c>
      <c r="K286" s="31">
        <v>636</v>
      </c>
      <c r="L286" s="31">
        <v>630</v>
      </c>
      <c r="M286" s="31">
        <v>1.1828099999999999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47.9</v>
      </c>
      <c r="D287" s="40">
        <v>48.566666666666663</v>
      </c>
      <c r="E287" s="40">
        <v>46.933333333333323</v>
      </c>
      <c r="F287" s="40">
        <v>45.966666666666661</v>
      </c>
      <c r="G287" s="40">
        <v>44.333333333333321</v>
      </c>
      <c r="H287" s="40">
        <v>49.533333333333324</v>
      </c>
      <c r="I287" s="40">
        <v>51.166666666666664</v>
      </c>
      <c r="J287" s="40">
        <v>52.133333333333326</v>
      </c>
      <c r="K287" s="31">
        <v>50.2</v>
      </c>
      <c r="L287" s="31">
        <v>47.6</v>
      </c>
      <c r="M287" s="31">
        <v>101.40575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579.1</v>
      </c>
      <c r="D288" s="40">
        <v>579.63333333333333</v>
      </c>
      <c r="E288" s="40">
        <v>574.4666666666667</v>
      </c>
      <c r="F288" s="40">
        <v>569.83333333333337</v>
      </c>
      <c r="G288" s="40">
        <v>564.66666666666674</v>
      </c>
      <c r="H288" s="40">
        <v>584.26666666666665</v>
      </c>
      <c r="I288" s="40">
        <v>589.43333333333339</v>
      </c>
      <c r="J288" s="40">
        <v>594.06666666666661</v>
      </c>
      <c r="K288" s="31">
        <v>584.79999999999995</v>
      </c>
      <c r="L288" s="31">
        <v>575</v>
      </c>
      <c r="M288" s="31">
        <v>0.79510999999999998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443.1</v>
      </c>
      <c r="D289" s="40">
        <v>441.55</v>
      </c>
      <c r="E289" s="40">
        <v>437.1</v>
      </c>
      <c r="F289" s="40">
        <v>431.1</v>
      </c>
      <c r="G289" s="40">
        <v>426.65000000000003</v>
      </c>
      <c r="H289" s="40">
        <v>447.55</v>
      </c>
      <c r="I289" s="40">
        <v>451.99999999999994</v>
      </c>
      <c r="J289" s="40">
        <v>458</v>
      </c>
      <c r="K289" s="31">
        <v>446</v>
      </c>
      <c r="L289" s="31">
        <v>435.55</v>
      </c>
      <c r="M289" s="31">
        <v>3.7001499999999998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2005.5</v>
      </c>
      <c r="D290" s="40">
        <v>2012.4333333333334</v>
      </c>
      <c r="E290" s="40">
        <v>1989.8666666666668</v>
      </c>
      <c r="F290" s="40">
        <v>1974.2333333333333</v>
      </c>
      <c r="G290" s="40">
        <v>1951.6666666666667</v>
      </c>
      <c r="H290" s="40">
        <v>2028.0666666666668</v>
      </c>
      <c r="I290" s="40">
        <v>2050.6333333333332</v>
      </c>
      <c r="J290" s="40">
        <v>2066.2666666666669</v>
      </c>
      <c r="K290" s="31">
        <v>2035</v>
      </c>
      <c r="L290" s="31">
        <v>1996.8</v>
      </c>
      <c r="M290" s="31">
        <v>45.72748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90.95</v>
      </c>
      <c r="D291" s="40">
        <v>91.083333333333329</v>
      </c>
      <c r="E291" s="40">
        <v>89.86666666666666</v>
      </c>
      <c r="F291" s="40">
        <v>88.783333333333331</v>
      </c>
      <c r="G291" s="40">
        <v>87.566666666666663</v>
      </c>
      <c r="H291" s="40">
        <v>92.166666666666657</v>
      </c>
      <c r="I291" s="40">
        <v>93.383333333333326</v>
      </c>
      <c r="J291" s="40">
        <v>94.466666666666654</v>
      </c>
      <c r="K291" s="31">
        <v>92.3</v>
      </c>
      <c r="L291" s="31">
        <v>90</v>
      </c>
      <c r="M291" s="31">
        <v>174.88011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4697.55</v>
      </c>
      <c r="D292" s="40">
        <v>4700.2</v>
      </c>
      <c r="E292" s="40">
        <v>4617.3499999999995</v>
      </c>
      <c r="F292" s="40">
        <v>4537.1499999999996</v>
      </c>
      <c r="G292" s="40">
        <v>4454.2999999999993</v>
      </c>
      <c r="H292" s="40">
        <v>4780.3999999999996</v>
      </c>
      <c r="I292" s="40">
        <v>4863.25</v>
      </c>
      <c r="J292" s="40">
        <v>4943.45</v>
      </c>
      <c r="K292" s="31">
        <v>4783.05</v>
      </c>
      <c r="L292" s="31">
        <v>4620</v>
      </c>
      <c r="M292" s="31">
        <v>3.3084199999999999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427.05</v>
      </c>
      <c r="D293" s="40">
        <v>429.41666666666669</v>
      </c>
      <c r="E293" s="40">
        <v>423.33333333333337</v>
      </c>
      <c r="F293" s="40">
        <v>419.61666666666667</v>
      </c>
      <c r="G293" s="40">
        <v>413.53333333333336</v>
      </c>
      <c r="H293" s="40">
        <v>433.13333333333338</v>
      </c>
      <c r="I293" s="40">
        <v>439.21666666666675</v>
      </c>
      <c r="J293" s="40">
        <v>442.93333333333339</v>
      </c>
      <c r="K293" s="31">
        <v>435.5</v>
      </c>
      <c r="L293" s="31">
        <v>425.7</v>
      </c>
      <c r="M293" s="31">
        <v>52.305750000000003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309.8</v>
      </c>
      <c r="D294" s="40">
        <v>312.8</v>
      </c>
      <c r="E294" s="40">
        <v>302.60000000000002</v>
      </c>
      <c r="F294" s="40">
        <v>295.40000000000003</v>
      </c>
      <c r="G294" s="40">
        <v>285.20000000000005</v>
      </c>
      <c r="H294" s="40">
        <v>320</v>
      </c>
      <c r="I294" s="40">
        <v>330.19999999999993</v>
      </c>
      <c r="J294" s="40">
        <v>337.4</v>
      </c>
      <c r="K294" s="31">
        <v>323</v>
      </c>
      <c r="L294" s="31">
        <v>305.60000000000002</v>
      </c>
      <c r="M294" s="31">
        <v>5.0170199999999996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8171.8</v>
      </c>
      <c r="D295" s="40">
        <v>8189</v>
      </c>
      <c r="E295" s="40">
        <v>8108</v>
      </c>
      <c r="F295" s="40">
        <v>8044.2</v>
      </c>
      <c r="G295" s="40">
        <v>7963.2</v>
      </c>
      <c r="H295" s="40">
        <v>8252.7999999999993</v>
      </c>
      <c r="I295" s="40">
        <v>8333.7999999999993</v>
      </c>
      <c r="J295" s="40">
        <v>8397.6</v>
      </c>
      <c r="K295" s="31">
        <v>8270</v>
      </c>
      <c r="L295" s="31">
        <v>8125.2</v>
      </c>
      <c r="M295" s="31">
        <v>7.8920000000000004E-2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5765.15</v>
      </c>
      <c r="D296" s="40">
        <v>5783</v>
      </c>
      <c r="E296" s="40">
        <v>5697.15</v>
      </c>
      <c r="F296" s="40">
        <v>5629.15</v>
      </c>
      <c r="G296" s="40">
        <v>5543.2999999999993</v>
      </c>
      <c r="H296" s="40">
        <v>5851</v>
      </c>
      <c r="I296" s="40">
        <v>5936.85</v>
      </c>
      <c r="J296" s="40">
        <v>6004.85</v>
      </c>
      <c r="K296" s="31">
        <v>5868.85</v>
      </c>
      <c r="L296" s="31">
        <v>5715</v>
      </c>
      <c r="M296" s="31">
        <v>2.8212100000000002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1702.95</v>
      </c>
      <c r="D297" s="40">
        <v>1711.3999999999999</v>
      </c>
      <c r="E297" s="40">
        <v>1688.5499999999997</v>
      </c>
      <c r="F297" s="40">
        <v>1674.1499999999999</v>
      </c>
      <c r="G297" s="40">
        <v>1651.2999999999997</v>
      </c>
      <c r="H297" s="40">
        <v>1725.7999999999997</v>
      </c>
      <c r="I297" s="40">
        <v>1748.6499999999996</v>
      </c>
      <c r="J297" s="40">
        <v>1763.0499999999997</v>
      </c>
      <c r="K297" s="31">
        <v>1734.25</v>
      </c>
      <c r="L297" s="31">
        <v>1697</v>
      </c>
      <c r="M297" s="31">
        <v>17.920780000000001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616.45000000000005</v>
      </c>
      <c r="D298" s="40">
        <v>614.23333333333335</v>
      </c>
      <c r="E298" s="40">
        <v>605.4666666666667</v>
      </c>
      <c r="F298" s="40">
        <v>594.48333333333335</v>
      </c>
      <c r="G298" s="40">
        <v>585.7166666666667</v>
      </c>
      <c r="H298" s="40">
        <v>625.2166666666667</v>
      </c>
      <c r="I298" s="40">
        <v>633.98333333333335</v>
      </c>
      <c r="J298" s="40">
        <v>644.9666666666667</v>
      </c>
      <c r="K298" s="31">
        <v>623</v>
      </c>
      <c r="L298" s="31">
        <v>603.25</v>
      </c>
      <c r="M298" s="31">
        <v>33.095829999999999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45.4</v>
      </c>
      <c r="D299" s="40">
        <v>45.916666666666664</v>
      </c>
      <c r="E299" s="40">
        <v>44.533333333333331</v>
      </c>
      <c r="F299" s="40">
        <v>43.666666666666664</v>
      </c>
      <c r="G299" s="40">
        <v>42.283333333333331</v>
      </c>
      <c r="H299" s="40">
        <v>46.783333333333331</v>
      </c>
      <c r="I299" s="40">
        <v>48.166666666666671</v>
      </c>
      <c r="J299" s="40">
        <v>49.033333333333331</v>
      </c>
      <c r="K299" s="31">
        <v>47.3</v>
      </c>
      <c r="L299" s="31">
        <v>45.05</v>
      </c>
      <c r="M299" s="31">
        <v>74.551450000000003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2604.4499999999998</v>
      </c>
      <c r="D300" s="40">
        <v>2631.4833333333331</v>
      </c>
      <c r="E300" s="40">
        <v>2564.9666666666662</v>
      </c>
      <c r="F300" s="40">
        <v>2525.4833333333331</v>
      </c>
      <c r="G300" s="40">
        <v>2458.9666666666662</v>
      </c>
      <c r="H300" s="40">
        <v>2670.9666666666662</v>
      </c>
      <c r="I300" s="40">
        <v>2737.4833333333336</v>
      </c>
      <c r="J300" s="40">
        <v>2776.9666666666662</v>
      </c>
      <c r="K300" s="31">
        <v>2698</v>
      </c>
      <c r="L300" s="31">
        <v>2592</v>
      </c>
      <c r="M300" s="31">
        <v>0.95984999999999998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951.6</v>
      </c>
      <c r="D301" s="40">
        <v>952.9</v>
      </c>
      <c r="E301" s="40">
        <v>944.9</v>
      </c>
      <c r="F301" s="40">
        <v>938.2</v>
      </c>
      <c r="G301" s="40">
        <v>930.2</v>
      </c>
      <c r="H301" s="40">
        <v>959.59999999999991</v>
      </c>
      <c r="I301" s="40">
        <v>967.59999999999991</v>
      </c>
      <c r="J301" s="40">
        <v>974.29999999999984</v>
      </c>
      <c r="K301" s="31">
        <v>960.9</v>
      </c>
      <c r="L301" s="31">
        <v>946.2</v>
      </c>
      <c r="M301" s="31">
        <v>13.96059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3520.45</v>
      </c>
      <c r="D302" s="40">
        <v>3528.2333333333336</v>
      </c>
      <c r="E302" s="40">
        <v>3495.2166666666672</v>
      </c>
      <c r="F302" s="40">
        <v>3469.9833333333336</v>
      </c>
      <c r="G302" s="40">
        <v>3436.9666666666672</v>
      </c>
      <c r="H302" s="40">
        <v>3553.4666666666672</v>
      </c>
      <c r="I302" s="40">
        <v>3586.4833333333336</v>
      </c>
      <c r="J302" s="40">
        <v>3611.7166666666672</v>
      </c>
      <c r="K302" s="31">
        <v>3561.25</v>
      </c>
      <c r="L302" s="31">
        <v>3503</v>
      </c>
      <c r="M302" s="31">
        <v>0.36276000000000003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780</v>
      </c>
      <c r="D303" s="40">
        <v>777.2166666666667</v>
      </c>
      <c r="E303" s="40">
        <v>767.43333333333339</v>
      </c>
      <c r="F303" s="40">
        <v>754.86666666666667</v>
      </c>
      <c r="G303" s="40">
        <v>745.08333333333337</v>
      </c>
      <c r="H303" s="40">
        <v>789.78333333333342</v>
      </c>
      <c r="I303" s="40">
        <v>799.56666666666672</v>
      </c>
      <c r="J303" s="40">
        <v>812.13333333333344</v>
      </c>
      <c r="K303" s="31">
        <v>787</v>
      </c>
      <c r="L303" s="31">
        <v>764.65</v>
      </c>
      <c r="M303" s="31">
        <v>0.23313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44.9</v>
      </c>
      <c r="D304" s="40">
        <v>45.283333333333339</v>
      </c>
      <c r="E304" s="40">
        <v>44.316666666666677</v>
      </c>
      <c r="F304" s="40">
        <v>43.733333333333341</v>
      </c>
      <c r="G304" s="40">
        <v>42.76666666666668</v>
      </c>
      <c r="H304" s="40">
        <v>45.866666666666674</v>
      </c>
      <c r="I304" s="40">
        <v>46.833333333333329</v>
      </c>
      <c r="J304" s="40">
        <v>47.416666666666671</v>
      </c>
      <c r="K304" s="31">
        <v>46.25</v>
      </c>
      <c r="L304" s="31">
        <v>44.7</v>
      </c>
      <c r="M304" s="31">
        <v>21.404150000000001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163.6</v>
      </c>
      <c r="D305" s="40">
        <v>164.18333333333331</v>
      </c>
      <c r="E305" s="40">
        <v>162.41666666666663</v>
      </c>
      <c r="F305" s="40">
        <v>161.23333333333332</v>
      </c>
      <c r="G305" s="40">
        <v>159.46666666666664</v>
      </c>
      <c r="H305" s="40">
        <v>165.36666666666662</v>
      </c>
      <c r="I305" s="40">
        <v>167.13333333333333</v>
      </c>
      <c r="J305" s="40">
        <v>168.31666666666661</v>
      </c>
      <c r="K305" s="31">
        <v>165.95</v>
      </c>
      <c r="L305" s="31">
        <v>163</v>
      </c>
      <c r="M305" s="31">
        <v>4.1016300000000001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79375.55</v>
      </c>
      <c r="D306" s="40">
        <v>79235.849999999991</v>
      </c>
      <c r="E306" s="40">
        <v>78791.749999999985</v>
      </c>
      <c r="F306" s="40">
        <v>78207.95</v>
      </c>
      <c r="G306" s="40">
        <v>77763.849999999991</v>
      </c>
      <c r="H306" s="40">
        <v>79819.64999999998</v>
      </c>
      <c r="I306" s="40">
        <v>80263.749999999985</v>
      </c>
      <c r="J306" s="40">
        <v>80847.549999999974</v>
      </c>
      <c r="K306" s="31">
        <v>79679.95</v>
      </c>
      <c r="L306" s="31">
        <v>78652.05</v>
      </c>
      <c r="M306" s="31">
        <v>0.16378999999999999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1082.6500000000001</v>
      </c>
      <c r="D307" s="40">
        <v>1079.0833333333333</v>
      </c>
      <c r="E307" s="40">
        <v>1070.3666666666666</v>
      </c>
      <c r="F307" s="40">
        <v>1058.0833333333333</v>
      </c>
      <c r="G307" s="40">
        <v>1049.3666666666666</v>
      </c>
      <c r="H307" s="40">
        <v>1091.3666666666666</v>
      </c>
      <c r="I307" s="40">
        <v>1100.0833333333333</v>
      </c>
      <c r="J307" s="40">
        <v>1112.3666666666666</v>
      </c>
      <c r="K307" s="31">
        <v>1087.8</v>
      </c>
      <c r="L307" s="31">
        <v>1066.8</v>
      </c>
      <c r="M307" s="31">
        <v>5.46767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4653.95</v>
      </c>
      <c r="D308" s="40">
        <v>4644.9833333333336</v>
      </c>
      <c r="E308" s="40">
        <v>4609.9666666666672</v>
      </c>
      <c r="F308" s="40">
        <v>4565.9833333333336</v>
      </c>
      <c r="G308" s="40">
        <v>4530.9666666666672</v>
      </c>
      <c r="H308" s="40">
        <v>4688.9666666666672</v>
      </c>
      <c r="I308" s="40">
        <v>4723.9833333333336</v>
      </c>
      <c r="J308" s="40">
        <v>4767.9666666666672</v>
      </c>
      <c r="K308" s="31">
        <v>4680</v>
      </c>
      <c r="L308" s="31">
        <v>4601</v>
      </c>
      <c r="M308" s="31">
        <v>3.7699999999999997E-2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316.45</v>
      </c>
      <c r="D309" s="40">
        <v>317.24999999999994</v>
      </c>
      <c r="E309" s="40">
        <v>311.84999999999991</v>
      </c>
      <c r="F309" s="40">
        <v>307.24999999999994</v>
      </c>
      <c r="G309" s="40">
        <v>301.84999999999991</v>
      </c>
      <c r="H309" s="40">
        <v>321.84999999999991</v>
      </c>
      <c r="I309" s="40">
        <v>327.24999999999989</v>
      </c>
      <c r="J309" s="40">
        <v>331.84999999999991</v>
      </c>
      <c r="K309" s="31">
        <v>322.64999999999998</v>
      </c>
      <c r="L309" s="31">
        <v>312.64999999999998</v>
      </c>
      <c r="M309" s="31">
        <v>0.66725999999999996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185.2</v>
      </c>
      <c r="D310" s="40">
        <v>184.56666666666669</v>
      </c>
      <c r="E310" s="40">
        <v>182.38333333333338</v>
      </c>
      <c r="F310" s="40">
        <v>179.56666666666669</v>
      </c>
      <c r="G310" s="40">
        <v>177.38333333333338</v>
      </c>
      <c r="H310" s="40">
        <v>187.38333333333338</v>
      </c>
      <c r="I310" s="40">
        <v>189.56666666666672</v>
      </c>
      <c r="J310" s="40">
        <v>192.38333333333338</v>
      </c>
      <c r="K310" s="31">
        <v>186.75</v>
      </c>
      <c r="L310" s="31">
        <v>181.75</v>
      </c>
      <c r="M310" s="31">
        <v>46.170580000000001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803.05</v>
      </c>
      <c r="D311" s="40">
        <v>807.25</v>
      </c>
      <c r="E311" s="40">
        <v>797.1</v>
      </c>
      <c r="F311" s="40">
        <v>791.15</v>
      </c>
      <c r="G311" s="40">
        <v>781</v>
      </c>
      <c r="H311" s="40">
        <v>813.2</v>
      </c>
      <c r="I311" s="40">
        <v>823.35000000000014</v>
      </c>
      <c r="J311" s="40">
        <v>829.30000000000007</v>
      </c>
      <c r="K311" s="31">
        <v>817.4</v>
      </c>
      <c r="L311" s="31">
        <v>801.3</v>
      </c>
      <c r="M311" s="31">
        <v>32.646889999999999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236.15</v>
      </c>
      <c r="D312" s="40">
        <v>235.53333333333333</v>
      </c>
      <c r="E312" s="40">
        <v>232.41666666666666</v>
      </c>
      <c r="F312" s="40">
        <v>228.68333333333334</v>
      </c>
      <c r="G312" s="40">
        <v>225.56666666666666</v>
      </c>
      <c r="H312" s="40">
        <v>239.26666666666665</v>
      </c>
      <c r="I312" s="40">
        <v>242.38333333333333</v>
      </c>
      <c r="J312" s="40">
        <v>246.11666666666665</v>
      </c>
      <c r="K312" s="31">
        <v>238.65</v>
      </c>
      <c r="L312" s="31">
        <v>231.8</v>
      </c>
      <c r="M312" s="31">
        <v>1.9661500000000001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245.8</v>
      </c>
      <c r="D313" s="40">
        <v>247.53333333333333</v>
      </c>
      <c r="E313" s="40">
        <v>243.26666666666665</v>
      </c>
      <c r="F313" s="40">
        <v>240.73333333333332</v>
      </c>
      <c r="G313" s="40">
        <v>236.46666666666664</v>
      </c>
      <c r="H313" s="40">
        <v>250.06666666666666</v>
      </c>
      <c r="I313" s="40">
        <v>254.33333333333337</v>
      </c>
      <c r="J313" s="40">
        <v>256.86666666666667</v>
      </c>
      <c r="K313" s="31">
        <v>251.8</v>
      </c>
      <c r="L313" s="31">
        <v>245</v>
      </c>
      <c r="M313" s="31">
        <v>3.5289999999999999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732.45</v>
      </c>
      <c r="D314" s="40">
        <v>730.23333333333323</v>
      </c>
      <c r="E314" s="40">
        <v>717.46666666666647</v>
      </c>
      <c r="F314" s="40">
        <v>702.48333333333323</v>
      </c>
      <c r="G314" s="40">
        <v>689.71666666666647</v>
      </c>
      <c r="H314" s="40">
        <v>745.21666666666647</v>
      </c>
      <c r="I314" s="40">
        <v>757.98333333333312</v>
      </c>
      <c r="J314" s="40">
        <v>772.96666666666647</v>
      </c>
      <c r="K314" s="31">
        <v>743</v>
      </c>
      <c r="L314" s="31">
        <v>715.25</v>
      </c>
      <c r="M314" s="31">
        <v>0.97821000000000002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169.15</v>
      </c>
      <c r="D315" s="40">
        <v>170.45000000000002</v>
      </c>
      <c r="E315" s="40">
        <v>167.25000000000003</v>
      </c>
      <c r="F315" s="40">
        <v>165.35000000000002</v>
      </c>
      <c r="G315" s="40">
        <v>162.15000000000003</v>
      </c>
      <c r="H315" s="40">
        <v>172.35000000000002</v>
      </c>
      <c r="I315" s="40">
        <v>175.55</v>
      </c>
      <c r="J315" s="40">
        <v>177.45000000000002</v>
      </c>
      <c r="K315" s="31">
        <v>173.65</v>
      </c>
      <c r="L315" s="31">
        <v>168.55</v>
      </c>
      <c r="M315" s="31">
        <v>42.012830000000001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46.7</v>
      </c>
      <c r="D316" s="40">
        <v>46.483333333333327</v>
      </c>
      <c r="E316" s="40">
        <v>45.766666666666652</v>
      </c>
      <c r="F316" s="40">
        <v>44.833333333333321</v>
      </c>
      <c r="G316" s="40">
        <v>44.116666666666646</v>
      </c>
      <c r="H316" s="40">
        <v>47.416666666666657</v>
      </c>
      <c r="I316" s="40">
        <v>48.13333333333334</v>
      </c>
      <c r="J316" s="40">
        <v>49.066666666666663</v>
      </c>
      <c r="K316" s="31">
        <v>47.2</v>
      </c>
      <c r="L316" s="31">
        <v>45.55</v>
      </c>
      <c r="M316" s="31">
        <v>33.502740000000003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547.5</v>
      </c>
      <c r="D317" s="40">
        <v>549.2833333333333</v>
      </c>
      <c r="E317" s="40">
        <v>542.21666666666658</v>
      </c>
      <c r="F317" s="40">
        <v>536.93333333333328</v>
      </c>
      <c r="G317" s="40">
        <v>529.86666666666656</v>
      </c>
      <c r="H317" s="40">
        <v>554.56666666666661</v>
      </c>
      <c r="I317" s="40">
        <v>561.63333333333321</v>
      </c>
      <c r="J317" s="40">
        <v>566.91666666666663</v>
      </c>
      <c r="K317" s="31">
        <v>556.35</v>
      </c>
      <c r="L317" s="31">
        <v>544</v>
      </c>
      <c r="M317" s="31">
        <v>13.832649999999999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7338.05</v>
      </c>
      <c r="D318" s="40">
        <v>7349.05</v>
      </c>
      <c r="E318" s="40">
        <v>7290.05</v>
      </c>
      <c r="F318" s="40">
        <v>7242.05</v>
      </c>
      <c r="G318" s="40">
        <v>7183.05</v>
      </c>
      <c r="H318" s="40">
        <v>7397.05</v>
      </c>
      <c r="I318" s="40">
        <v>7456.05</v>
      </c>
      <c r="J318" s="40">
        <v>7504.05</v>
      </c>
      <c r="K318" s="31">
        <v>7408.05</v>
      </c>
      <c r="L318" s="31">
        <v>7301.05</v>
      </c>
      <c r="M318" s="31">
        <v>6.2571700000000003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1014.3</v>
      </c>
      <c r="D319" s="40">
        <v>1012.6666666666666</v>
      </c>
      <c r="E319" s="40">
        <v>999.33333333333326</v>
      </c>
      <c r="F319" s="40">
        <v>984.36666666666667</v>
      </c>
      <c r="G319" s="40">
        <v>971.0333333333333</v>
      </c>
      <c r="H319" s="40">
        <v>1027.6333333333332</v>
      </c>
      <c r="I319" s="40">
        <v>1040.9666666666665</v>
      </c>
      <c r="J319" s="40">
        <v>1055.9333333333332</v>
      </c>
      <c r="K319" s="31">
        <v>1026</v>
      </c>
      <c r="L319" s="31">
        <v>997.7</v>
      </c>
      <c r="M319" s="31">
        <v>7.8559400000000004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359.55</v>
      </c>
      <c r="D320" s="40">
        <v>360.31666666666666</v>
      </c>
      <c r="E320" s="40">
        <v>356.93333333333334</v>
      </c>
      <c r="F320" s="40">
        <v>354.31666666666666</v>
      </c>
      <c r="G320" s="40">
        <v>350.93333333333334</v>
      </c>
      <c r="H320" s="40">
        <v>362.93333333333334</v>
      </c>
      <c r="I320" s="40">
        <v>366.31666666666666</v>
      </c>
      <c r="J320" s="40">
        <v>368.93333333333334</v>
      </c>
      <c r="K320" s="31">
        <v>363.7</v>
      </c>
      <c r="L320" s="31">
        <v>357.7</v>
      </c>
      <c r="M320" s="31">
        <v>14.52877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251.15</v>
      </c>
      <c r="D321" s="40">
        <v>252.4666666666667</v>
      </c>
      <c r="E321" s="40">
        <v>248.98333333333341</v>
      </c>
      <c r="F321" s="40">
        <v>246.81666666666672</v>
      </c>
      <c r="G321" s="40">
        <v>243.33333333333343</v>
      </c>
      <c r="H321" s="40">
        <v>254.63333333333338</v>
      </c>
      <c r="I321" s="40">
        <v>258.11666666666667</v>
      </c>
      <c r="J321" s="40">
        <v>260.28333333333336</v>
      </c>
      <c r="K321" s="31">
        <v>255.95</v>
      </c>
      <c r="L321" s="31">
        <v>250.3</v>
      </c>
      <c r="M321" s="31">
        <v>1.9990399999999999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2700.8</v>
      </c>
      <c r="D322" s="40">
        <v>2710.85</v>
      </c>
      <c r="E322" s="40">
        <v>2671.75</v>
      </c>
      <c r="F322" s="40">
        <v>2642.7000000000003</v>
      </c>
      <c r="G322" s="40">
        <v>2603.6000000000004</v>
      </c>
      <c r="H322" s="40">
        <v>2739.8999999999996</v>
      </c>
      <c r="I322" s="40">
        <v>2778.9999999999991</v>
      </c>
      <c r="J322" s="40">
        <v>2808.0499999999993</v>
      </c>
      <c r="K322" s="31">
        <v>2749.95</v>
      </c>
      <c r="L322" s="31">
        <v>2681.8</v>
      </c>
      <c r="M322" s="31">
        <v>2.6745800000000002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4200.1000000000004</v>
      </c>
      <c r="D323" s="40">
        <v>4224.583333333333</v>
      </c>
      <c r="E323" s="40">
        <v>4160.2666666666664</v>
      </c>
      <c r="F323" s="40">
        <v>4120.4333333333334</v>
      </c>
      <c r="G323" s="40">
        <v>4056.1166666666668</v>
      </c>
      <c r="H323" s="40">
        <v>4264.4166666666661</v>
      </c>
      <c r="I323" s="40">
        <v>4328.7333333333336</v>
      </c>
      <c r="J323" s="40">
        <v>4368.5666666666657</v>
      </c>
      <c r="K323" s="31">
        <v>4288.8999999999996</v>
      </c>
      <c r="L323" s="31">
        <v>4184.75</v>
      </c>
      <c r="M323" s="31">
        <v>11.75517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127.05</v>
      </c>
      <c r="D324" s="40">
        <v>128.04999999999998</v>
      </c>
      <c r="E324" s="40">
        <v>125.69999999999996</v>
      </c>
      <c r="F324" s="40">
        <v>124.34999999999998</v>
      </c>
      <c r="G324" s="40">
        <v>121.99999999999996</v>
      </c>
      <c r="H324" s="40">
        <v>129.39999999999998</v>
      </c>
      <c r="I324" s="40">
        <v>131.75</v>
      </c>
      <c r="J324" s="40">
        <v>133.09999999999997</v>
      </c>
      <c r="K324" s="31">
        <v>130.4</v>
      </c>
      <c r="L324" s="31">
        <v>126.7</v>
      </c>
      <c r="M324" s="31">
        <v>3.1124200000000002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738.7</v>
      </c>
      <c r="D325" s="40">
        <v>740.18333333333339</v>
      </c>
      <c r="E325" s="40">
        <v>730.41666666666674</v>
      </c>
      <c r="F325" s="40">
        <v>722.13333333333333</v>
      </c>
      <c r="G325" s="40">
        <v>712.36666666666667</v>
      </c>
      <c r="H325" s="40">
        <v>748.46666666666681</v>
      </c>
      <c r="I325" s="40">
        <v>758.23333333333346</v>
      </c>
      <c r="J325" s="40">
        <v>766.51666666666688</v>
      </c>
      <c r="K325" s="31">
        <v>749.95</v>
      </c>
      <c r="L325" s="31">
        <v>731.9</v>
      </c>
      <c r="M325" s="31">
        <v>1.80284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187.8</v>
      </c>
      <c r="D326" s="40">
        <v>188.46666666666667</v>
      </c>
      <c r="E326" s="40">
        <v>186.33333333333334</v>
      </c>
      <c r="F326" s="40">
        <v>184.86666666666667</v>
      </c>
      <c r="G326" s="40">
        <v>182.73333333333335</v>
      </c>
      <c r="H326" s="40">
        <v>189.93333333333334</v>
      </c>
      <c r="I326" s="40">
        <v>192.06666666666666</v>
      </c>
      <c r="J326" s="40">
        <v>193.53333333333333</v>
      </c>
      <c r="K326" s="31">
        <v>190.6</v>
      </c>
      <c r="L326" s="31">
        <v>187</v>
      </c>
      <c r="M326" s="31">
        <v>1.8377300000000001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858.75</v>
      </c>
      <c r="D327" s="40">
        <v>856.58333333333337</v>
      </c>
      <c r="E327" s="40">
        <v>845.16666666666674</v>
      </c>
      <c r="F327" s="40">
        <v>831.58333333333337</v>
      </c>
      <c r="G327" s="40">
        <v>820.16666666666674</v>
      </c>
      <c r="H327" s="40">
        <v>870.16666666666674</v>
      </c>
      <c r="I327" s="40">
        <v>881.58333333333348</v>
      </c>
      <c r="J327" s="40">
        <v>895.16666666666674</v>
      </c>
      <c r="K327" s="31">
        <v>868</v>
      </c>
      <c r="L327" s="31">
        <v>843</v>
      </c>
      <c r="M327" s="31">
        <v>2.7662200000000001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3104.4</v>
      </c>
      <c r="D328" s="40">
        <v>3124.8166666666671</v>
      </c>
      <c r="E328" s="40">
        <v>3074.6333333333341</v>
      </c>
      <c r="F328" s="40">
        <v>3044.8666666666672</v>
      </c>
      <c r="G328" s="40">
        <v>2994.6833333333343</v>
      </c>
      <c r="H328" s="40">
        <v>3154.5833333333339</v>
      </c>
      <c r="I328" s="40">
        <v>3204.7666666666673</v>
      </c>
      <c r="J328" s="40">
        <v>3234.5333333333338</v>
      </c>
      <c r="K328" s="31">
        <v>3175</v>
      </c>
      <c r="L328" s="31">
        <v>3095.05</v>
      </c>
      <c r="M328" s="31">
        <v>6.0058800000000003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1658.65</v>
      </c>
      <c r="D329" s="40">
        <v>1669.0166666666667</v>
      </c>
      <c r="E329" s="40">
        <v>1635.1833333333334</v>
      </c>
      <c r="F329" s="40">
        <v>1611.7166666666667</v>
      </c>
      <c r="G329" s="40">
        <v>1577.8833333333334</v>
      </c>
      <c r="H329" s="40">
        <v>1692.4833333333333</v>
      </c>
      <c r="I329" s="40">
        <v>1726.3166666666668</v>
      </c>
      <c r="J329" s="40">
        <v>1749.7833333333333</v>
      </c>
      <c r="K329" s="31">
        <v>1702.85</v>
      </c>
      <c r="L329" s="31">
        <v>1645.55</v>
      </c>
      <c r="M329" s="31">
        <v>5.9226099999999997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1450.3</v>
      </c>
      <c r="D330" s="40">
        <v>1458.4666666666665</v>
      </c>
      <c r="E330" s="40">
        <v>1438.1833333333329</v>
      </c>
      <c r="F330" s="40">
        <v>1426.0666666666664</v>
      </c>
      <c r="G330" s="40">
        <v>1405.7833333333328</v>
      </c>
      <c r="H330" s="40">
        <v>1470.583333333333</v>
      </c>
      <c r="I330" s="40">
        <v>1490.8666666666663</v>
      </c>
      <c r="J330" s="40">
        <v>1502.9833333333331</v>
      </c>
      <c r="K330" s="31">
        <v>1478.75</v>
      </c>
      <c r="L330" s="31">
        <v>1446.35</v>
      </c>
      <c r="M330" s="31">
        <v>5.4342699999999997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891.55</v>
      </c>
      <c r="D331" s="40">
        <v>888.55000000000007</v>
      </c>
      <c r="E331" s="40">
        <v>882.10000000000014</v>
      </c>
      <c r="F331" s="40">
        <v>872.65000000000009</v>
      </c>
      <c r="G331" s="40">
        <v>866.20000000000016</v>
      </c>
      <c r="H331" s="40">
        <v>898.00000000000011</v>
      </c>
      <c r="I331" s="40">
        <v>904.45000000000016</v>
      </c>
      <c r="J331" s="40">
        <v>913.90000000000009</v>
      </c>
      <c r="K331" s="31">
        <v>895</v>
      </c>
      <c r="L331" s="31">
        <v>879.1</v>
      </c>
      <c r="M331" s="31">
        <v>1.4668300000000001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48.7</v>
      </c>
      <c r="D332" s="40">
        <v>48.566666666666663</v>
      </c>
      <c r="E332" s="40">
        <v>47.733333333333327</v>
      </c>
      <c r="F332" s="40">
        <v>46.766666666666666</v>
      </c>
      <c r="G332" s="40">
        <v>45.93333333333333</v>
      </c>
      <c r="H332" s="40">
        <v>49.533333333333324</v>
      </c>
      <c r="I332" s="40">
        <v>50.366666666666667</v>
      </c>
      <c r="J332" s="40">
        <v>51.333333333333321</v>
      </c>
      <c r="K332" s="31">
        <v>49.4</v>
      </c>
      <c r="L332" s="31">
        <v>47.6</v>
      </c>
      <c r="M332" s="31">
        <v>90.221069999999997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82.45</v>
      </c>
      <c r="D333" s="40">
        <v>82.483333333333334</v>
      </c>
      <c r="E333" s="40">
        <v>81.466666666666669</v>
      </c>
      <c r="F333" s="40">
        <v>80.483333333333334</v>
      </c>
      <c r="G333" s="40">
        <v>79.466666666666669</v>
      </c>
      <c r="H333" s="40">
        <v>83.466666666666669</v>
      </c>
      <c r="I333" s="40">
        <v>84.483333333333348</v>
      </c>
      <c r="J333" s="40">
        <v>85.466666666666669</v>
      </c>
      <c r="K333" s="31">
        <v>83.5</v>
      </c>
      <c r="L333" s="31">
        <v>81.5</v>
      </c>
      <c r="M333" s="31">
        <v>37.160420000000002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606.9</v>
      </c>
      <c r="D334" s="40">
        <v>609.31666666666661</v>
      </c>
      <c r="E334" s="40">
        <v>601.58333333333326</v>
      </c>
      <c r="F334" s="40">
        <v>596.26666666666665</v>
      </c>
      <c r="G334" s="40">
        <v>588.5333333333333</v>
      </c>
      <c r="H334" s="40">
        <v>614.63333333333321</v>
      </c>
      <c r="I334" s="40">
        <v>622.36666666666656</v>
      </c>
      <c r="J334" s="40">
        <v>627.68333333333317</v>
      </c>
      <c r="K334" s="31">
        <v>617.04999999999995</v>
      </c>
      <c r="L334" s="31">
        <v>604</v>
      </c>
      <c r="M334" s="31">
        <v>0.42048999999999997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29.85</v>
      </c>
      <c r="D335" s="40">
        <v>29.783333333333331</v>
      </c>
      <c r="E335" s="40">
        <v>29.466666666666661</v>
      </c>
      <c r="F335" s="40">
        <v>29.083333333333329</v>
      </c>
      <c r="G335" s="40">
        <v>28.766666666666659</v>
      </c>
      <c r="H335" s="40">
        <v>30.166666666666664</v>
      </c>
      <c r="I335" s="40">
        <v>30.483333333333334</v>
      </c>
      <c r="J335" s="40">
        <v>30.866666666666667</v>
      </c>
      <c r="K335" s="31">
        <v>30.1</v>
      </c>
      <c r="L335" s="31">
        <v>29.4</v>
      </c>
      <c r="M335" s="31">
        <v>167.21645000000001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61.35</v>
      </c>
      <c r="D336" s="40">
        <v>61.633333333333333</v>
      </c>
      <c r="E336" s="40">
        <v>60.466666666666669</v>
      </c>
      <c r="F336" s="40">
        <v>59.583333333333336</v>
      </c>
      <c r="G336" s="40">
        <v>58.416666666666671</v>
      </c>
      <c r="H336" s="40">
        <v>62.516666666666666</v>
      </c>
      <c r="I336" s="40">
        <v>63.683333333333337</v>
      </c>
      <c r="J336" s="40">
        <v>64.566666666666663</v>
      </c>
      <c r="K336" s="31">
        <v>62.8</v>
      </c>
      <c r="L336" s="31">
        <v>60.75</v>
      </c>
      <c r="M336" s="31">
        <v>48.346290000000003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143</v>
      </c>
      <c r="D337" s="40">
        <v>144.68333333333331</v>
      </c>
      <c r="E337" s="40">
        <v>140.96666666666661</v>
      </c>
      <c r="F337" s="40">
        <v>138.93333333333331</v>
      </c>
      <c r="G337" s="40">
        <v>135.21666666666661</v>
      </c>
      <c r="H337" s="40">
        <v>146.71666666666661</v>
      </c>
      <c r="I337" s="40">
        <v>150.43333333333331</v>
      </c>
      <c r="J337" s="40">
        <v>152.46666666666661</v>
      </c>
      <c r="K337" s="31">
        <v>148.4</v>
      </c>
      <c r="L337" s="31">
        <v>142.65</v>
      </c>
      <c r="M337" s="31">
        <v>186.33152999999999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290.7</v>
      </c>
      <c r="D338" s="40">
        <v>291.5333333333333</v>
      </c>
      <c r="E338" s="40">
        <v>288.16666666666663</v>
      </c>
      <c r="F338" s="40">
        <v>285.63333333333333</v>
      </c>
      <c r="G338" s="40">
        <v>282.26666666666665</v>
      </c>
      <c r="H338" s="40">
        <v>294.06666666666661</v>
      </c>
      <c r="I338" s="40">
        <v>297.43333333333328</v>
      </c>
      <c r="J338" s="40">
        <v>299.96666666666658</v>
      </c>
      <c r="K338" s="31">
        <v>294.89999999999998</v>
      </c>
      <c r="L338" s="31">
        <v>289</v>
      </c>
      <c r="M338" s="31">
        <v>8.1943199999999994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141.85</v>
      </c>
      <c r="D339" s="40">
        <v>141.38333333333333</v>
      </c>
      <c r="E339" s="40">
        <v>139.56666666666666</v>
      </c>
      <c r="F339" s="40">
        <v>137.28333333333333</v>
      </c>
      <c r="G339" s="40">
        <v>135.46666666666667</v>
      </c>
      <c r="H339" s="40">
        <v>143.66666666666666</v>
      </c>
      <c r="I339" s="40">
        <v>145.48333333333332</v>
      </c>
      <c r="J339" s="40">
        <v>147.76666666666665</v>
      </c>
      <c r="K339" s="31">
        <v>143.19999999999999</v>
      </c>
      <c r="L339" s="31">
        <v>139.1</v>
      </c>
      <c r="M339" s="31">
        <v>346.14825000000002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502.3</v>
      </c>
      <c r="D340" s="40">
        <v>505.59999999999997</v>
      </c>
      <c r="E340" s="40">
        <v>496.69999999999993</v>
      </c>
      <c r="F340" s="40">
        <v>491.09999999999997</v>
      </c>
      <c r="G340" s="40">
        <v>482.19999999999993</v>
      </c>
      <c r="H340" s="40">
        <v>511.19999999999993</v>
      </c>
      <c r="I340" s="40">
        <v>520.09999999999991</v>
      </c>
      <c r="J340" s="40">
        <v>525.69999999999993</v>
      </c>
      <c r="K340" s="31">
        <v>514.5</v>
      </c>
      <c r="L340" s="31">
        <v>500</v>
      </c>
      <c r="M340" s="31">
        <v>1.8408100000000001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93.4</v>
      </c>
      <c r="D341" s="40">
        <v>94.2</v>
      </c>
      <c r="E341" s="40">
        <v>92.25</v>
      </c>
      <c r="F341" s="40">
        <v>91.1</v>
      </c>
      <c r="G341" s="40">
        <v>89.149999999999991</v>
      </c>
      <c r="H341" s="40">
        <v>95.350000000000009</v>
      </c>
      <c r="I341" s="40">
        <v>97.300000000000026</v>
      </c>
      <c r="J341" s="40">
        <v>98.450000000000017</v>
      </c>
      <c r="K341" s="31">
        <v>96.15</v>
      </c>
      <c r="L341" s="31">
        <v>93.05</v>
      </c>
      <c r="M341" s="31">
        <v>279.78737999999998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59.55</v>
      </c>
      <c r="D342" s="40">
        <v>59.766666666666659</v>
      </c>
      <c r="E342" s="40">
        <v>58.883333333333319</v>
      </c>
      <c r="F342" s="40">
        <v>58.216666666666661</v>
      </c>
      <c r="G342" s="40">
        <v>57.333333333333321</v>
      </c>
      <c r="H342" s="40">
        <v>60.433333333333316</v>
      </c>
      <c r="I342" s="40">
        <v>61.316666666666656</v>
      </c>
      <c r="J342" s="40">
        <v>61.983333333333313</v>
      </c>
      <c r="K342" s="31">
        <v>60.65</v>
      </c>
      <c r="L342" s="31">
        <v>59.1</v>
      </c>
      <c r="M342" s="31">
        <v>10.235749999999999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3684.75</v>
      </c>
      <c r="D343" s="40">
        <v>3694.8666666666668</v>
      </c>
      <c r="E343" s="40">
        <v>3641.8833333333337</v>
      </c>
      <c r="F343" s="40">
        <v>3599.0166666666669</v>
      </c>
      <c r="G343" s="40">
        <v>3546.0333333333338</v>
      </c>
      <c r="H343" s="40">
        <v>3737.7333333333336</v>
      </c>
      <c r="I343" s="40">
        <v>3790.7166666666672</v>
      </c>
      <c r="J343" s="40">
        <v>3833.5833333333335</v>
      </c>
      <c r="K343" s="31">
        <v>3747.85</v>
      </c>
      <c r="L343" s="31">
        <v>3652</v>
      </c>
      <c r="M343" s="31">
        <v>2.04915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19445.55</v>
      </c>
      <c r="D344" s="40">
        <v>19450.55</v>
      </c>
      <c r="E344" s="40">
        <v>19311.149999999998</v>
      </c>
      <c r="F344" s="40">
        <v>19176.75</v>
      </c>
      <c r="G344" s="40">
        <v>19037.349999999999</v>
      </c>
      <c r="H344" s="40">
        <v>19584.949999999997</v>
      </c>
      <c r="I344" s="40">
        <v>19724.349999999999</v>
      </c>
      <c r="J344" s="40">
        <v>19858.749999999996</v>
      </c>
      <c r="K344" s="31">
        <v>19589.95</v>
      </c>
      <c r="L344" s="31">
        <v>19316.150000000001</v>
      </c>
      <c r="M344" s="31">
        <v>0.44373000000000001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51.95</v>
      </c>
      <c r="D345" s="40">
        <v>52.333333333333336</v>
      </c>
      <c r="E345" s="40">
        <v>51.31666666666667</v>
      </c>
      <c r="F345" s="40">
        <v>50.683333333333337</v>
      </c>
      <c r="G345" s="40">
        <v>49.666666666666671</v>
      </c>
      <c r="H345" s="40">
        <v>52.966666666666669</v>
      </c>
      <c r="I345" s="40">
        <v>53.983333333333334</v>
      </c>
      <c r="J345" s="40">
        <v>54.616666666666667</v>
      </c>
      <c r="K345" s="31">
        <v>53.35</v>
      </c>
      <c r="L345" s="31">
        <v>51.7</v>
      </c>
      <c r="M345" s="31">
        <v>8.8193400000000004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2833.4</v>
      </c>
      <c r="D346" s="40">
        <v>2827.2833333333333</v>
      </c>
      <c r="E346" s="40">
        <v>2806.1166666666668</v>
      </c>
      <c r="F346" s="40">
        <v>2778.8333333333335</v>
      </c>
      <c r="G346" s="40">
        <v>2757.666666666667</v>
      </c>
      <c r="H346" s="40">
        <v>2854.5666666666666</v>
      </c>
      <c r="I346" s="40">
        <v>2875.7333333333336</v>
      </c>
      <c r="J346" s="40">
        <v>2903.0166666666664</v>
      </c>
      <c r="K346" s="31">
        <v>2848.45</v>
      </c>
      <c r="L346" s="31">
        <v>2800</v>
      </c>
      <c r="M346" s="31">
        <v>3.9379999999999998E-2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425.35</v>
      </c>
      <c r="D347" s="40">
        <v>427.73333333333329</v>
      </c>
      <c r="E347" s="40">
        <v>421.26666666666659</v>
      </c>
      <c r="F347" s="40">
        <v>417.18333333333328</v>
      </c>
      <c r="G347" s="40">
        <v>410.71666666666658</v>
      </c>
      <c r="H347" s="40">
        <v>431.81666666666661</v>
      </c>
      <c r="I347" s="40">
        <v>438.2833333333333</v>
      </c>
      <c r="J347" s="40">
        <v>442.36666666666662</v>
      </c>
      <c r="K347" s="31">
        <v>434.2</v>
      </c>
      <c r="L347" s="31">
        <v>423.65</v>
      </c>
      <c r="M347" s="31">
        <v>9.5485900000000008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964.2</v>
      </c>
      <c r="D348" s="40">
        <v>961.05000000000007</v>
      </c>
      <c r="E348" s="40">
        <v>939.15000000000009</v>
      </c>
      <c r="F348" s="40">
        <v>914.1</v>
      </c>
      <c r="G348" s="40">
        <v>892.2</v>
      </c>
      <c r="H348" s="40">
        <v>986.10000000000014</v>
      </c>
      <c r="I348" s="40">
        <v>1008</v>
      </c>
      <c r="J348" s="40">
        <v>1033.0500000000002</v>
      </c>
      <c r="K348" s="31">
        <v>982.95</v>
      </c>
      <c r="L348" s="31">
        <v>936</v>
      </c>
      <c r="M348" s="31">
        <v>14.99959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144.5</v>
      </c>
      <c r="D349" s="40">
        <v>143.96666666666667</v>
      </c>
      <c r="E349" s="40">
        <v>141.88333333333333</v>
      </c>
      <c r="F349" s="40">
        <v>139.26666666666665</v>
      </c>
      <c r="G349" s="40">
        <v>137.18333333333331</v>
      </c>
      <c r="H349" s="40">
        <v>146.58333333333334</v>
      </c>
      <c r="I349" s="40">
        <v>148.66666666666666</v>
      </c>
      <c r="J349" s="40">
        <v>151.28333333333336</v>
      </c>
      <c r="K349" s="31">
        <v>146.05000000000001</v>
      </c>
      <c r="L349" s="31">
        <v>141.35</v>
      </c>
      <c r="M349" s="31">
        <v>267.1463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260.2</v>
      </c>
      <c r="D350" s="40">
        <v>260.45</v>
      </c>
      <c r="E350" s="40">
        <v>254.2</v>
      </c>
      <c r="F350" s="40">
        <v>248.2</v>
      </c>
      <c r="G350" s="40">
        <v>241.95</v>
      </c>
      <c r="H350" s="40">
        <v>266.45</v>
      </c>
      <c r="I350" s="40">
        <v>272.7</v>
      </c>
      <c r="J350" s="40">
        <v>278.7</v>
      </c>
      <c r="K350" s="31">
        <v>266.7</v>
      </c>
      <c r="L350" s="31">
        <v>254.45</v>
      </c>
      <c r="M350" s="31">
        <v>70.956829999999997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4555.95</v>
      </c>
      <c r="D351" s="40">
        <v>4578.1333333333332</v>
      </c>
      <c r="E351" s="40">
        <v>4507.8166666666666</v>
      </c>
      <c r="F351" s="40">
        <v>4459.6833333333334</v>
      </c>
      <c r="G351" s="40">
        <v>4389.3666666666668</v>
      </c>
      <c r="H351" s="40">
        <v>4626.2666666666664</v>
      </c>
      <c r="I351" s="40">
        <v>4696.5833333333321</v>
      </c>
      <c r="J351" s="40">
        <v>4744.7166666666662</v>
      </c>
      <c r="K351" s="31">
        <v>4648.45</v>
      </c>
      <c r="L351" s="31">
        <v>4530</v>
      </c>
      <c r="M351" s="31">
        <v>1.4888999999999999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331.85</v>
      </c>
      <c r="D352" s="40">
        <v>333.28333333333336</v>
      </c>
      <c r="E352" s="40">
        <v>328.56666666666672</v>
      </c>
      <c r="F352" s="40">
        <v>325.28333333333336</v>
      </c>
      <c r="G352" s="40">
        <v>320.56666666666672</v>
      </c>
      <c r="H352" s="40">
        <v>336.56666666666672</v>
      </c>
      <c r="I352" s="40">
        <v>341.2833333333333</v>
      </c>
      <c r="J352" s="40">
        <v>344.56666666666672</v>
      </c>
      <c r="K352" s="31">
        <v>338</v>
      </c>
      <c r="L352" s="31">
        <v>330</v>
      </c>
      <c r="M352" s="31">
        <v>1.1467000000000001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3178.35</v>
      </c>
      <c r="D354" s="40">
        <v>3197.9166666666665</v>
      </c>
      <c r="E354" s="40">
        <v>3122.4333333333329</v>
      </c>
      <c r="F354" s="40">
        <v>3066.5166666666664</v>
      </c>
      <c r="G354" s="40">
        <v>2991.0333333333328</v>
      </c>
      <c r="H354" s="40">
        <v>3253.833333333333</v>
      </c>
      <c r="I354" s="40">
        <v>3329.3166666666666</v>
      </c>
      <c r="J354" s="40">
        <v>3385.2333333333331</v>
      </c>
      <c r="K354" s="31">
        <v>3273.4</v>
      </c>
      <c r="L354" s="31">
        <v>3142</v>
      </c>
      <c r="M354" s="31">
        <v>3.3776999999999999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621.9</v>
      </c>
      <c r="D355" s="40">
        <v>622.13333333333333</v>
      </c>
      <c r="E355" s="40">
        <v>615.26666666666665</v>
      </c>
      <c r="F355" s="40">
        <v>608.63333333333333</v>
      </c>
      <c r="G355" s="40">
        <v>601.76666666666665</v>
      </c>
      <c r="H355" s="40">
        <v>628.76666666666665</v>
      </c>
      <c r="I355" s="40">
        <v>635.63333333333321</v>
      </c>
      <c r="J355" s="40">
        <v>642.26666666666665</v>
      </c>
      <c r="K355" s="31">
        <v>629</v>
      </c>
      <c r="L355" s="31">
        <v>615.5</v>
      </c>
      <c r="M355" s="31">
        <v>0.88866000000000001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382.85</v>
      </c>
      <c r="D356" s="40">
        <v>377.26666666666665</v>
      </c>
      <c r="E356" s="40">
        <v>359.58333333333331</v>
      </c>
      <c r="F356" s="40">
        <v>336.31666666666666</v>
      </c>
      <c r="G356" s="40">
        <v>318.63333333333333</v>
      </c>
      <c r="H356" s="40">
        <v>400.5333333333333</v>
      </c>
      <c r="I356" s="40">
        <v>418.2166666666667</v>
      </c>
      <c r="J356" s="40">
        <v>441.48333333333329</v>
      </c>
      <c r="K356" s="31">
        <v>394.95</v>
      </c>
      <c r="L356" s="31">
        <v>354</v>
      </c>
      <c r="M356" s="31">
        <v>9.9865100000000009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1599.35</v>
      </c>
      <c r="D357" s="40">
        <v>1604.6833333333334</v>
      </c>
      <c r="E357" s="40">
        <v>1580.6666666666667</v>
      </c>
      <c r="F357" s="40">
        <v>1561.9833333333333</v>
      </c>
      <c r="G357" s="40">
        <v>1537.9666666666667</v>
      </c>
      <c r="H357" s="40">
        <v>1623.3666666666668</v>
      </c>
      <c r="I357" s="40">
        <v>1647.3833333333332</v>
      </c>
      <c r="J357" s="40">
        <v>1666.0666666666668</v>
      </c>
      <c r="K357" s="31">
        <v>1628.7</v>
      </c>
      <c r="L357" s="31">
        <v>1586</v>
      </c>
      <c r="M357" s="31">
        <v>7.8694899999999999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31704.9</v>
      </c>
      <c r="D358" s="40">
        <v>32111.316666666669</v>
      </c>
      <c r="E358" s="40">
        <v>31223.833333333336</v>
      </c>
      <c r="F358" s="40">
        <v>30742.766666666666</v>
      </c>
      <c r="G358" s="40">
        <v>29855.283333333333</v>
      </c>
      <c r="H358" s="40">
        <v>32592.383333333339</v>
      </c>
      <c r="I358" s="40">
        <v>33479.866666666669</v>
      </c>
      <c r="J358" s="40">
        <v>33960.933333333342</v>
      </c>
      <c r="K358" s="31">
        <v>32998.800000000003</v>
      </c>
      <c r="L358" s="31">
        <v>31630.25</v>
      </c>
      <c r="M358" s="31">
        <v>0.26346000000000003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3716.3</v>
      </c>
      <c r="D359" s="40">
        <v>3703.4500000000003</v>
      </c>
      <c r="E359" s="40">
        <v>3643.8500000000004</v>
      </c>
      <c r="F359" s="40">
        <v>3571.4</v>
      </c>
      <c r="G359" s="40">
        <v>3511.8</v>
      </c>
      <c r="H359" s="40">
        <v>3775.9000000000005</v>
      </c>
      <c r="I359" s="40">
        <v>3835.5</v>
      </c>
      <c r="J359" s="40">
        <v>3907.9500000000007</v>
      </c>
      <c r="K359" s="31">
        <v>3763.05</v>
      </c>
      <c r="L359" s="31">
        <v>3631</v>
      </c>
      <c r="M359" s="31">
        <v>3.7880099999999999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238.55</v>
      </c>
      <c r="D360" s="40">
        <v>238</v>
      </c>
      <c r="E360" s="40">
        <v>235.5</v>
      </c>
      <c r="F360" s="40">
        <v>232.45</v>
      </c>
      <c r="G360" s="40">
        <v>229.95</v>
      </c>
      <c r="H360" s="40">
        <v>241.05</v>
      </c>
      <c r="I360" s="40">
        <v>243.55</v>
      </c>
      <c r="J360" s="40">
        <v>246.60000000000002</v>
      </c>
      <c r="K360" s="31">
        <v>240.5</v>
      </c>
      <c r="L360" s="31">
        <v>234.95</v>
      </c>
      <c r="M360" s="31">
        <v>95.630769999999998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5581.1</v>
      </c>
      <c r="D361" s="40">
        <v>5615.6833333333334</v>
      </c>
      <c r="E361" s="40">
        <v>5537.416666666667</v>
      </c>
      <c r="F361" s="40">
        <v>5493.7333333333336</v>
      </c>
      <c r="G361" s="40">
        <v>5415.4666666666672</v>
      </c>
      <c r="H361" s="40">
        <v>5659.3666666666668</v>
      </c>
      <c r="I361" s="40">
        <v>5737.6333333333332</v>
      </c>
      <c r="J361" s="40">
        <v>5781.3166666666666</v>
      </c>
      <c r="K361" s="31">
        <v>5693.95</v>
      </c>
      <c r="L361" s="31">
        <v>5572</v>
      </c>
      <c r="M361" s="31">
        <v>0.30251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267.2</v>
      </c>
      <c r="D362" s="40">
        <v>266.15000000000003</v>
      </c>
      <c r="E362" s="40">
        <v>259.60000000000008</v>
      </c>
      <c r="F362" s="40">
        <v>252.00000000000006</v>
      </c>
      <c r="G362" s="40">
        <v>245.4500000000001</v>
      </c>
      <c r="H362" s="40">
        <v>273.75000000000006</v>
      </c>
      <c r="I362" s="40">
        <v>280.3</v>
      </c>
      <c r="J362" s="40">
        <v>287.90000000000003</v>
      </c>
      <c r="K362" s="31">
        <v>272.7</v>
      </c>
      <c r="L362" s="31">
        <v>258.55</v>
      </c>
      <c r="M362" s="31">
        <v>27.181349999999998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958.45</v>
      </c>
      <c r="D363" s="40">
        <v>959.88333333333333</v>
      </c>
      <c r="E363" s="40">
        <v>941.2166666666667</v>
      </c>
      <c r="F363" s="40">
        <v>923.98333333333335</v>
      </c>
      <c r="G363" s="40">
        <v>905.31666666666672</v>
      </c>
      <c r="H363" s="40">
        <v>977.11666666666667</v>
      </c>
      <c r="I363" s="40">
        <v>995.78333333333342</v>
      </c>
      <c r="J363" s="40">
        <v>1013.0166666666667</v>
      </c>
      <c r="K363" s="31">
        <v>978.55</v>
      </c>
      <c r="L363" s="31">
        <v>942.65</v>
      </c>
      <c r="M363" s="31">
        <v>5.7605899999999997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2381.9499999999998</v>
      </c>
      <c r="D364" s="40">
        <v>2390.1666666666665</v>
      </c>
      <c r="E364" s="40">
        <v>2366.7833333333328</v>
      </c>
      <c r="F364" s="40">
        <v>2351.6166666666663</v>
      </c>
      <c r="G364" s="40">
        <v>2328.2333333333327</v>
      </c>
      <c r="H364" s="40">
        <v>2405.333333333333</v>
      </c>
      <c r="I364" s="40">
        <v>2428.7166666666672</v>
      </c>
      <c r="J364" s="40">
        <v>2443.8833333333332</v>
      </c>
      <c r="K364" s="31">
        <v>2413.5500000000002</v>
      </c>
      <c r="L364" s="31">
        <v>2375</v>
      </c>
      <c r="M364" s="31">
        <v>3.7372200000000002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2595.8000000000002</v>
      </c>
      <c r="D365" s="40">
        <v>2615.6166666666668</v>
      </c>
      <c r="E365" s="40">
        <v>2564.2333333333336</v>
      </c>
      <c r="F365" s="40">
        <v>2532.666666666667</v>
      </c>
      <c r="G365" s="40">
        <v>2481.2833333333338</v>
      </c>
      <c r="H365" s="40">
        <v>2647.1833333333334</v>
      </c>
      <c r="I365" s="40">
        <v>2698.5666666666666</v>
      </c>
      <c r="J365" s="40">
        <v>2730.1333333333332</v>
      </c>
      <c r="K365" s="31">
        <v>2667</v>
      </c>
      <c r="L365" s="31">
        <v>2584.0500000000002</v>
      </c>
      <c r="M365" s="31">
        <v>7.8689200000000001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927.15</v>
      </c>
      <c r="D366" s="40">
        <v>928.5333333333333</v>
      </c>
      <c r="E366" s="40">
        <v>921.61666666666656</v>
      </c>
      <c r="F366" s="40">
        <v>916.08333333333326</v>
      </c>
      <c r="G366" s="40">
        <v>909.16666666666652</v>
      </c>
      <c r="H366" s="40">
        <v>934.06666666666661</v>
      </c>
      <c r="I366" s="40">
        <v>940.98333333333335</v>
      </c>
      <c r="J366" s="40">
        <v>946.51666666666665</v>
      </c>
      <c r="K366" s="31">
        <v>935.45</v>
      </c>
      <c r="L366" s="31">
        <v>923</v>
      </c>
      <c r="M366" s="31">
        <v>0.20846000000000001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2389</v>
      </c>
      <c r="D367" s="40">
        <v>2381.6666666666665</v>
      </c>
      <c r="E367" s="40">
        <v>2339.333333333333</v>
      </c>
      <c r="F367" s="40">
        <v>2289.6666666666665</v>
      </c>
      <c r="G367" s="40">
        <v>2247.333333333333</v>
      </c>
      <c r="H367" s="40">
        <v>2431.333333333333</v>
      </c>
      <c r="I367" s="40">
        <v>2473.6666666666661</v>
      </c>
      <c r="J367" s="40">
        <v>2523.333333333333</v>
      </c>
      <c r="K367" s="31">
        <v>2424</v>
      </c>
      <c r="L367" s="31">
        <v>2332</v>
      </c>
      <c r="M367" s="31">
        <v>5.7192299999999996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1727.3</v>
      </c>
      <c r="D368" s="40">
        <v>1737.2833333333335</v>
      </c>
      <c r="E368" s="40">
        <v>1710.0166666666671</v>
      </c>
      <c r="F368" s="40">
        <v>1692.7333333333336</v>
      </c>
      <c r="G368" s="40">
        <v>1665.4666666666672</v>
      </c>
      <c r="H368" s="40">
        <v>1754.5666666666671</v>
      </c>
      <c r="I368" s="40">
        <v>1781.8333333333335</v>
      </c>
      <c r="J368" s="40">
        <v>1799.116666666667</v>
      </c>
      <c r="K368" s="31">
        <v>1764.55</v>
      </c>
      <c r="L368" s="31">
        <v>1720</v>
      </c>
      <c r="M368" s="31">
        <v>0.66193000000000002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142.1</v>
      </c>
      <c r="D369" s="40">
        <v>143.16666666666666</v>
      </c>
      <c r="E369" s="40">
        <v>139.93333333333331</v>
      </c>
      <c r="F369" s="40">
        <v>137.76666666666665</v>
      </c>
      <c r="G369" s="40">
        <v>134.5333333333333</v>
      </c>
      <c r="H369" s="40">
        <v>145.33333333333331</v>
      </c>
      <c r="I369" s="40">
        <v>148.56666666666666</v>
      </c>
      <c r="J369" s="40">
        <v>150.73333333333332</v>
      </c>
      <c r="K369" s="31">
        <v>146.4</v>
      </c>
      <c r="L369" s="31">
        <v>141</v>
      </c>
      <c r="M369" s="31">
        <v>74.905320000000003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189.9</v>
      </c>
      <c r="D370" s="40">
        <v>192.18333333333331</v>
      </c>
      <c r="E370" s="40">
        <v>186.36666666666662</v>
      </c>
      <c r="F370" s="40">
        <v>182.83333333333331</v>
      </c>
      <c r="G370" s="40">
        <v>177.01666666666662</v>
      </c>
      <c r="H370" s="40">
        <v>195.71666666666661</v>
      </c>
      <c r="I370" s="40">
        <v>201.53333333333327</v>
      </c>
      <c r="J370" s="40">
        <v>205.06666666666661</v>
      </c>
      <c r="K370" s="31">
        <v>198</v>
      </c>
      <c r="L370" s="31">
        <v>188.65</v>
      </c>
      <c r="M370" s="31">
        <v>177.13650000000001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490.85</v>
      </c>
      <c r="D371" s="40">
        <v>487.64999999999992</v>
      </c>
      <c r="E371" s="40">
        <v>479.09999999999985</v>
      </c>
      <c r="F371" s="40">
        <v>467.34999999999991</v>
      </c>
      <c r="G371" s="40">
        <v>458.79999999999984</v>
      </c>
      <c r="H371" s="40">
        <v>499.39999999999986</v>
      </c>
      <c r="I371" s="40">
        <v>507.94999999999993</v>
      </c>
      <c r="J371" s="40">
        <v>519.69999999999982</v>
      </c>
      <c r="K371" s="31">
        <v>496.2</v>
      </c>
      <c r="L371" s="31">
        <v>475.9</v>
      </c>
      <c r="M371" s="31">
        <v>19.6053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692</v>
      </c>
      <c r="D372" s="40">
        <v>695</v>
      </c>
      <c r="E372" s="40">
        <v>687</v>
      </c>
      <c r="F372" s="40">
        <v>682</v>
      </c>
      <c r="G372" s="40">
        <v>674</v>
      </c>
      <c r="H372" s="40">
        <v>700</v>
      </c>
      <c r="I372" s="40">
        <v>708</v>
      </c>
      <c r="J372" s="40">
        <v>713</v>
      </c>
      <c r="K372" s="31">
        <v>703</v>
      </c>
      <c r="L372" s="31">
        <v>690</v>
      </c>
      <c r="M372" s="31">
        <v>1.76332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124.85</v>
      </c>
      <c r="D373" s="40">
        <v>125.2</v>
      </c>
      <c r="E373" s="40">
        <v>123.65</v>
      </c>
      <c r="F373" s="40">
        <v>122.45</v>
      </c>
      <c r="G373" s="40">
        <v>120.9</v>
      </c>
      <c r="H373" s="40">
        <v>126.4</v>
      </c>
      <c r="I373" s="40">
        <v>127.94999999999999</v>
      </c>
      <c r="J373" s="40">
        <v>129.15</v>
      </c>
      <c r="K373" s="31">
        <v>126.75</v>
      </c>
      <c r="L373" s="31">
        <v>124</v>
      </c>
      <c r="M373" s="31">
        <v>1.8683700000000001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5403.6</v>
      </c>
      <c r="D374" s="40">
        <v>5423.7666666666664</v>
      </c>
      <c r="E374" s="40">
        <v>5353.833333333333</v>
      </c>
      <c r="F374" s="40">
        <v>5304.0666666666666</v>
      </c>
      <c r="G374" s="40">
        <v>5234.1333333333332</v>
      </c>
      <c r="H374" s="40">
        <v>5473.5333333333328</v>
      </c>
      <c r="I374" s="40">
        <v>5543.4666666666672</v>
      </c>
      <c r="J374" s="40">
        <v>5593.2333333333327</v>
      </c>
      <c r="K374" s="31">
        <v>5493.7</v>
      </c>
      <c r="L374" s="31">
        <v>5374</v>
      </c>
      <c r="M374" s="31">
        <v>0.12200999999999999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14073.8</v>
      </c>
      <c r="D375" s="40">
        <v>14018.6</v>
      </c>
      <c r="E375" s="40">
        <v>13749.2</v>
      </c>
      <c r="F375" s="40">
        <v>13424.6</v>
      </c>
      <c r="G375" s="40">
        <v>13155.2</v>
      </c>
      <c r="H375" s="40">
        <v>14343.2</v>
      </c>
      <c r="I375" s="40">
        <v>14612.599999999999</v>
      </c>
      <c r="J375" s="40">
        <v>14937.2</v>
      </c>
      <c r="K375" s="31">
        <v>14288</v>
      </c>
      <c r="L375" s="31">
        <v>13694</v>
      </c>
      <c r="M375" s="31">
        <v>6.2770000000000006E-2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40.1</v>
      </c>
      <c r="D376" s="40">
        <v>40.316666666666663</v>
      </c>
      <c r="E376" s="40">
        <v>39.383333333333326</v>
      </c>
      <c r="F376" s="40">
        <v>38.666666666666664</v>
      </c>
      <c r="G376" s="40">
        <v>37.733333333333327</v>
      </c>
      <c r="H376" s="40">
        <v>41.033333333333324</v>
      </c>
      <c r="I376" s="40">
        <v>41.966666666666661</v>
      </c>
      <c r="J376" s="40">
        <v>42.683333333333323</v>
      </c>
      <c r="K376" s="31">
        <v>41.25</v>
      </c>
      <c r="L376" s="31">
        <v>39.6</v>
      </c>
      <c r="M376" s="31">
        <v>836.65463999999997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916.2</v>
      </c>
      <c r="D377" s="40">
        <v>920.13333333333333</v>
      </c>
      <c r="E377" s="40">
        <v>900.26666666666665</v>
      </c>
      <c r="F377" s="40">
        <v>884.33333333333337</v>
      </c>
      <c r="G377" s="40">
        <v>864.4666666666667</v>
      </c>
      <c r="H377" s="40">
        <v>936.06666666666661</v>
      </c>
      <c r="I377" s="40">
        <v>955.93333333333317</v>
      </c>
      <c r="J377" s="40">
        <v>971.86666666666656</v>
      </c>
      <c r="K377" s="31">
        <v>940</v>
      </c>
      <c r="L377" s="31">
        <v>904.2</v>
      </c>
      <c r="M377" s="31">
        <v>5.6871999999999998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190.9</v>
      </c>
      <c r="D378" s="40">
        <v>190.5</v>
      </c>
      <c r="E378" s="40">
        <v>188.35</v>
      </c>
      <c r="F378" s="40">
        <v>185.79999999999998</v>
      </c>
      <c r="G378" s="40">
        <v>183.64999999999998</v>
      </c>
      <c r="H378" s="40">
        <v>193.05</v>
      </c>
      <c r="I378" s="40">
        <v>195.2</v>
      </c>
      <c r="J378" s="40">
        <v>197.75000000000003</v>
      </c>
      <c r="K378" s="31">
        <v>192.65</v>
      </c>
      <c r="L378" s="31">
        <v>187.95</v>
      </c>
      <c r="M378" s="31">
        <v>83.211119999999994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157.85</v>
      </c>
      <c r="D379" s="40">
        <v>159.6</v>
      </c>
      <c r="E379" s="40">
        <v>155.25</v>
      </c>
      <c r="F379" s="40">
        <v>152.65</v>
      </c>
      <c r="G379" s="40">
        <v>148.30000000000001</v>
      </c>
      <c r="H379" s="40">
        <v>162.19999999999999</v>
      </c>
      <c r="I379" s="40">
        <v>166.54999999999995</v>
      </c>
      <c r="J379" s="40">
        <v>169.14999999999998</v>
      </c>
      <c r="K379" s="31">
        <v>163.95</v>
      </c>
      <c r="L379" s="31">
        <v>157</v>
      </c>
      <c r="M379" s="31">
        <v>86.685079999999999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273.45</v>
      </c>
      <c r="D380" s="40">
        <v>273.21666666666664</v>
      </c>
      <c r="E380" s="40">
        <v>271.73333333333329</v>
      </c>
      <c r="F380" s="40">
        <v>270.01666666666665</v>
      </c>
      <c r="G380" s="40">
        <v>268.5333333333333</v>
      </c>
      <c r="H380" s="40">
        <v>274.93333333333328</v>
      </c>
      <c r="I380" s="40">
        <v>276.41666666666663</v>
      </c>
      <c r="J380" s="40">
        <v>278.13333333333327</v>
      </c>
      <c r="K380" s="31">
        <v>274.7</v>
      </c>
      <c r="L380" s="31">
        <v>271.5</v>
      </c>
      <c r="M380" s="31">
        <v>1.4569399999999999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881</v>
      </c>
      <c r="D381" s="40">
        <v>888</v>
      </c>
      <c r="E381" s="40">
        <v>869</v>
      </c>
      <c r="F381" s="40">
        <v>857</v>
      </c>
      <c r="G381" s="40">
        <v>838</v>
      </c>
      <c r="H381" s="40">
        <v>900</v>
      </c>
      <c r="I381" s="40">
        <v>919</v>
      </c>
      <c r="J381" s="40">
        <v>931</v>
      </c>
      <c r="K381" s="31">
        <v>907</v>
      </c>
      <c r="L381" s="31">
        <v>876</v>
      </c>
      <c r="M381" s="31">
        <v>4.7221299999999999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30.2</v>
      </c>
      <c r="D382" s="40">
        <v>30.316666666666663</v>
      </c>
      <c r="E382" s="40">
        <v>30.033333333333324</v>
      </c>
      <c r="F382" s="40">
        <v>29.86666666666666</v>
      </c>
      <c r="G382" s="40">
        <v>29.583333333333321</v>
      </c>
      <c r="H382" s="40">
        <v>30.483333333333327</v>
      </c>
      <c r="I382" s="40">
        <v>30.766666666666666</v>
      </c>
      <c r="J382" s="40">
        <v>30.93333333333333</v>
      </c>
      <c r="K382" s="31">
        <v>30.6</v>
      </c>
      <c r="L382" s="31">
        <v>30.15</v>
      </c>
      <c r="M382" s="31">
        <v>16.63456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240.9</v>
      </c>
      <c r="D383" s="40">
        <v>240.19999999999996</v>
      </c>
      <c r="E383" s="40">
        <v>237.39999999999992</v>
      </c>
      <c r="F383" s="40">
        <v>233.89999999999995</v>
      </c>
      <c r="G383" s="40">
        <v>231.09999999999991</v>
      </c>
      <c r="H383" s="40">
        <v>243.69999999999993</v>
      </c>
      <c r="I383" s="40">
        <v>246.49999999999994</v>
      </c>
      <c r="J383" s="40">
        <v>249.99999999999994</v>
      </c>
      <c r="K383" s="31">
        <v>243</v>
      </c>
      <c r="L383" s="31">
        <v>236.7</v>
      </c>
      <c r="M383" s="31">
        <v>25.612829999999999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587</v>
      </c>
      <c r="D384" s="40">
        <v>587.43333333333339</v>
      </c>
      <c r="E384" s="40">
        <v>583.16666666666674</v>
      </c>
      <c r="F384" s="40">
        <v>579.33333333333337</v>
      </c>
      <c r="G384" s="40">
        <v>575.06666666666672</v>
      </c>
      <c r="H384" s="40">
        <v>591.26666666666677</v>
      </c>
      <c r="I384" s="40">
        <v>595.53333333333342</v>
      </c>
      <c r="J384" s="40">
        <v>599.36666666666679</v>
      </c>
      <c r="K384" s="31">
        <v>591.70000000000005</v>
      </c>
      <c r="L384" s="31">
        <v>583.6</v>
      </c>
      <c r="M384" s="31">
        <v>0.97006000000000003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285.89999999999998</v>
      </c>
      <c r="D385" s="40">
        <v>288.08333333333331</v>
      </c>
      <c r="E385" s="40">
        <v>282.41666666666663</v>
      </c>
      <c r="F385" s="40">
        <v>278.93333333333334</v>
      </c>
      <c r="G385" s="40">
        <v>273.26666666666665</v>
      </c>
      <c r="H385" s="40">
        <v>291.56666666666661</v>
      </c>
      <c r="I385" s="40">
        <v>297.23333333333323</v>
      </c>
      <c r="J385" s="40">
        <v>300.71666666666658</v>
      </c>
      <c r="K385" s="31">
        <v>293.75</v>
      </c>
      <c r="L385" s="31">
        <v>284.60000000000002</v>
      </c>
      <c r="M385" s="31">
        <v>11.22212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82.7</v>
      </c>
      <c r="D386" s="40">
        <v>83.13333333333334</v>
      </c>
      <c r="E386" s="40">
        <v>81.866666666666674</v>
      </c>
      <c r="F386" s="40">
        <v>81.033333333333331</v>
      </c>
      <c r="G386" s="40">
        <v>79.766666666666666</v>
      </c>
      <c r="H386" s="40">
        <v>83.966666666666683</v>
      </c>
      <c r="I386" s="40">
        <v>85.233333333333363</v>
      </c>
      <c r="J386" s="40">
        <v>86.066666666666691</v>
      </c>
      <c r="K386" s="31">
        <v>84.4</v>
      </c>
      <c r="L386" s="31">
        <v>82.3</v>
      </c>
      <c r="M386" s="31">
        <v>25.988050000000001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2186.35</v>
      </c>
      <c r="D387" s="40">
        <v>2193.2166666666667</v>
      </c>
      <c r="E387" s="40">
        <v>2156.4333333333334</v>
      </c>
      <c r="F387" s="40">
        <v>2126.5166666666669</v>
      </c>
      <c r="G387" s="40">
        <v>2089.7333333333336</v>
      </c>
      <c r="H387" s="40">
        <v>2223.1333333333332</v>
      </c>
      <c r="I387" s="40">
        <v>2259.916666666667</v>
      </c>
      <c r="J387" s="40">
        <v>2289.833333333333</v>
      </c>
      <c r="K387" s="31">
        <v>2230</v>
      </c>
      <c r="L387" s="31">
        <v>2163.3000000000002</v>
      </c>
      <c r="M387" s="31">
        <v>0.18548000000000001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459</v>
      </c>
      <c r="D388" s="40">
        <v>457.63333333333338</v>
      </c>
      <c r="E388" s="40">
        <v>452.51666666666677</v>
      </c>
      <c r="F388" s="40">
        <v>446.03333333333336</v>
      </c>
      <c r="G388" s="40">
        <v>440.91666666666674</v>
      </c>
      <c r="H388" s="40">
        <v>464.11666666666679</v>
      </c>
      <c r="I388" s="40">
        <v>469.23333333333346</v>
      </c>
      <c r="J388" s="40">
        <v>475.71666666666681</v>
      </c>
      <c r="K388" s="31">
        <v>462.75</v>
      </c>
      <c r="L388" s="31">
        <v>451.15</v>
      </c>
      <c r="M388" s="31">
        <v>8.48935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139.4</v>
      </c>
      <c r="D389" s="40">
        <v>140.98333333333332</v>
      </c>
      <c r="E389" s="40">
        <v>136.96666666666664</v>
      </c>
      <c r="F389" s="40">
        <v>134.53333333333333</v>
      </c>
      <c r="G389" s="40">
        <v>130.51666666666665</v>
      </c>
      <c r="H389" s="40">
        <v>143.41666666666663</v>
      </c>
      <c r="I389" s="40">
        <v>147.43333333333334</v>
      </c>
      <c r="J389" s="40">
        <v>149.86666666666662</v>
      </c>
      <c r="K389" s="31">
        <v>145</v>
      </c>
      <c r="L389" s="31">
        <v>138.55000000000001</v>
      </c>
      <c r="M389" s="31">
        <v>16.23282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1141.05</v>
      </c>
      <c r="D390" s="40">
        <v>1149.0166666666667</v>
      </c>
      <c r="E390" s="40">
        <v>1128.0333333333333</v>
      </c>
      <c r="F390" s="40">
        <v>1115.0166666666667</v>
      </c>
      <c r="G390" s="40">
        <v>1094.0333333333333</v>
      </c>
      <c r="H390" s="40">
        <v>1162.0333333333333</v>
      </c>
      <c r="I390" s="40">
        <v>1183.0166666666664</v>
      </c>
      <c r="J390" s="40">
        <v>1196.0333333333333</v>
      </c>
      <c r="K390" s="31">
        <v>1170</v>
      </c>
      <c r="L390" s="31">
        <v>1136</v>
      </c>
      <c r="M390" s="31">
        <v>3.2217500000000001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2519.25</v>
      </c>
      <c r="D391" s="40">
        <v>2518.0666666666671</v>
      </c>
      <c r="E391" s="40">
        <v>2501.5333333333342</v>
      </c>
      <c r="F391" s="40">
        <v>2483.8166666666671</v>
      </c>
      <c r="G391" s="40">
        <v>2467.2833333333342</v>
      </c>
      <c r="H391" s="40">
        <v>2535.7833333333342</v>
      </c>
      <c r="I391" s="40">
        <v>2552.3166666666671</v>
      </c>
      <c r="J391" s="40">
        <v>2570.0333333333342</v>
      </c>
      <c r="K391" s="31">
        <v>2534.6</v>
      </c>
      <c r="L391" s="31">
        <v>2500.35</v>
      </c>
      <c r="M391" s="31">
        <v>62.720849999999999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122.5</v>
      </c>
      <c r="D392" s="40">
        <v>122.35000000000001</v>
      </c>
      <c r="E392" s="40">
        <v>120.95000000000002</v>
      </c>
      <c r="F392" s="40">
        <v>119.4</v>
      </c>
      <c r="G392" s="40">
        <v>118.00000000000001</v>
      </c>
      <c r="H392" s="40">
        <v>123.90000000000002</v>
      </c>
      <c r="I392" s="40">
        <v>125.30000000000003</v>
      </c>
      <c r="J392" s="40">
        <v>126.85000000000002</v>
      </c>
      <c r="K392" s="31">
        <v>123.75</v>
      </c>
      <c r="L392" s="31">
        <v>120.8</v>
      </c>
      <c r="M392" s="31">
        <v>0.57909999999999995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1451.25</v>
      </c>
      <c r="D393" s="40">
        <v>1452.4333333333334</v>
      </c>
      <c r="E393" s="40">
        <v>1435.8666666666668</v>
      </c>
      <c r="F393" s="40">
        <v>1420.4833333333333</v>
      </c>
      <c r="G393" s="40">
        <v>1403.9166666666667</v>
      </c>
      <c r="H393" s="40">
        <v>1467.8166666666668</v>
      </c>
      <c r="I393" s="40">
        <v>1484.3833333333334</v>
      </c>
      <c r="J393" s="40">
        <v>1499.7666666666669</v>
      </c>
      <c r="K393" s="31">
        <v>1469</v>
      </c>
      <c r="L393" s="31">
        <v>1437.05</v>
      </c>
      <c r="M393" s="31">
        <v>0.39500999999999997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1949.85</v>
      </c>
      <c r="D394" s="40">
        <v>1952.9333333333334</v>
      </c>
      <c r="E394" s="40">
        <v>1931.9166666666667</v>
      </c>
      <c r="F394" s="40">
        <v>1913.9833333333333</v>
      </c>
      <c r="G394" s="40">
        <v>1892.9666666666667</v>
      </c>
      <c r="H394" s="40">
        <v>1970.8666666666668</v>
      </c>
      <c r="I394" s="40">
        <v>1991.8833333333332</v>
      </c>
      <c r="J394" s="40">
        <v>2009.8166666666668</v>
      </c>
      <c r="K394" s="31">
        <v>1973.95</v>
      </c>
      <c r="L394" s="31">
        <v>1935</v>
      </c>
      <c r="M394" s="31">
        <v>0.71599999999999997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1029.5999999999999</v>
      </c>
      <c r="D395" s="40">
        <v>1029.55</v>
      </c>
      <c r="E395" s="40">
        <v>1020.1499999999999</v>
      </c>
      <c r="F395" s="40">
        <v>1010.6999999999999</v>
      </c>
      <c r="G395" s="40">
        <v>1001.2999999999998</v>
      </c>
      <c r="H395" s="40">
        <v>1039</v>
      </c>
      <c r="I395" s="40">
        <v>1048.4000000000001</v>
      </c>
      <c r="J395" s="40">
        <v>1057.8499999999999</v>
      </c>
      <c r="K395" s="31">
        <v>1038.95</v>
      </c>
      <c r="L395" s="31">
        <v>1020.1</v>
      </c>
      <c r="M395" s="31">
        <v>28.176410000000001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1215.0999999999999</v>
      </c>
      <c r="D396" s="40">
        <v>1210.2833333333333</v>
      </c>
      <c r="E396" s="40">
        <v>1201.5666666666666</v>
      </c>
      <c r="F396" s="40">
        <v>1188.0333333333333</v>
      </c>
      <c r="G396" s="40">
        <v>1179.3166666666666</v>
      </c>
      <c r="H396" s="40">
        <v>1223.8166666666666</v>
      </c>
      <c r="I396" s="40">
        <v>1232.5333333333333</v>
      </c>
      <c r="J396" s="40">
        <v>1246.0666666666666</v>
      </c>
      <c r="K396" s="31">
        <v>1219</v>
      </c>
      <c r="L396" s="31">
        <v>1196.75</v>
      </c>
      <c r="M396" s="31">
        <v>12.34882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495.2</v>
      </c>
      <c r="D397" s="40">
        <v>491.95</v>
      </c>
      <c r="E397" s="40">
        <v>478.79999999999995</v>
      </c>
      <c r="F397" s="40">
        <v>462.4</v>
      </c>
      <c r="G397" s="40">
        <v>449.24999999999994</v>
      </c>
      <c r="H397" s="40">
        <v>508.34999999999997</v>
      </c>
      <c r="I397" s="40">
        <v>521.5</v>
      </c>
      <c r="J397" s="40">
        <v>537.9</v>
      </c>
      <c r="K397" s="31">
        <v>505.1</v>
      </c>
      <c r="L397" s="31">
        <v>475.55</v>
      </c>
      <c r="M397" s="31">
        <v>2.49254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28.15</v>
      </c>
      <c r="D398" s="40">
        <v>28.383333333333336</v>
      </c>
      <c r="E398" s="40">
        <v>27.866666666666674</v>
      </c>
      <c r="F398" s="40">
        <v>27.583333333333339</v>
      </c>
      <c r="G398" s="40">
        <v>27.066666666666677</v>
      </c>
      <c r="H398" s="40">
        <v>28.666666666666671</v>
      </c>
      <c r="I398" s="40">
        <v>29.18333333333333</v>
      </c>
      <c r="J398" s="40">
        <v>29.466666666666669</v>
      </c>
      <c r="K398" s="31">
        <v>28.9</v>
      </c>
      <c r="L398" s="31">
        <v>28.1</v>
      </c>
      <c r="M398" s="31">
        <v>49.902320000000003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3091.25</v>
      </c>
      <c r="D399" s="40">
        <v>3109.0833333333335</v>
      </c>
      <c r="E399" s="40">
        <v>3055.7166666666672</v>
      </c>
      <c r="F399" s="40">
        <v>3020.1833333333338</v>
      </c>
      <c r="G399" s="40">
        <v>2966.8166666666675</v>
      </c>
      <c r="H399" s="40">
        <v>3144.6166666666668</v>
      </c>
      <c r="I399" s="40">
        <v>3197.9833333333327</v>
      </c>
      <c r="J399" s="40">
        <v>3233.5166666666664</v>
      </c>
      <c r="K399" s="31">
        <v>3162.45</v>
      </c>
      <c r="L399" s="31">
        <v>3073.55</v>
      </c>
      <c r="M399" s="31">
        <v>0.37317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11279.1</v>
      </c>
      <c r="D400" s="40">
        <v>11217.516666666668</v>
      </c>
      <c r="E400" s="40">
        <v>11098.133333333337</v>
      </c>
      <c r="F400" s="40">
        <v>10917.166666666668</v>
      </c>
      <c r="G400" s="40">
        <v>10797.783333333336</v>
      </c>
      <c r="H400" s="40">
        <v>11398.483333333337</v>
      </c>
      <c r="I400" s="40">
        <v>11517.866666666669</v>
      </c>
      <c r="J400" s="40">
        <v>11698.833333333338</v>
      </c>
      <c r="K400" s="31">
        <v>11336.9</v>
      </c>
      <c r="L400" s="31">
        <v>11036.55</v>
      </c>
      <c r="M400" s="31">
        <v>3.3000500000000001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7799.8</v>
      </c>
      <c r="D401" s="40">
        <v>7809.9333333333334</v>
      </c>
      <c r="E401" s="40">
        <v>7769.8666666666668</v>
      </c>
      <c r="F401" s="40">
        <v>7739.9333333333334</v>
      </c>
      <c r="G401" s="40">
        <v>7699.8666666666668</v>
      </c>
      <c r="H401" s="40">
        <v>7839.8666666666668</v>
      </c>
      <c r="I401" s="40">
        <v>7879.9333333333343</v>
      </c>
      <c r="J401" s="40">
        <v>7909.8666666666668</v>
      </c>
      <c r="K401" s="31">
        <v>7850</v>
      </c>
      <c r="L401" s="31">
        <v>7780</v>
      </c>
      <c r="M401" s="31">
        <v>0.24612999999999999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7558.55</v>
      </c>
      <c r="D402" s="40">
        <v>7516.8499999999995</v>
      </c>
      <c r="E402" s="40">
        <v>7383.6999999999989</v>
      </c>
      <c r="F402" s="40">
        <v>7208.8499999999995</v>
      </c>
      <c r="G402" s="40">
        <v>7075.6999999999989</v>
      </c>
      <c r="H402" s="40">
        <v>7691.6999999999989</v>
      </c>
      <c r="I402" s="40">
        <v>7824.8499999999985</v>
      </c>
      <c r="J402" s="40">
        <v>7999.6999999999989</v>
      </c>
      <c r="K402" s="31">
        <v>7650</v>
      </c>
      <c r="L402" s="31">
        <v>7342</v>
      </c>
      <c r="M402" s="31">
        <v>0.11366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114.35</v>
      </c>
      <c r="D403" s="40">
        <v>115.3</v>
      </c>
      <c r="E403" s="40">
        <v>113.14999999999999</v>
      </c>
      <c r="F403" s="40">
        <v>111.94999999999999</v>
      </c>
      <c r="G403" s="40">
        <v>109.79999999999998</v>
      </c>
      <c r="H403" s="40">
        <v>116.5</v>
      </c>
      <c r="I403" s="40">
        <v>118.65</v>
      </c>
      <c r="J403" s="40">
        <v>119.85000000000001</v>
      </c>
      <c r="K403" s="31">
        <v>117.45</v>
      </c>
      <c r="L403" s="31">
        <v>114.1</v>
      </c>
      <c r="M403" s="31">
        <v>8.2124299999999995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219.75</v>
      </c>
      <c r="D404" s="40">
        <v>213.66666666666666</v>
      </c>
      <c r="E404" s="40">
        <v>205.38333333333333</v>
      </c>
      <c r="F404" s="40">
        <v>191.01666666666668</v>
      </c>
      <c r="G404" s="40">
        <v>182.73333333333335</v>
      </c>
      <c r="H404" s="40">
        <v>228.0333333333333</v>
      </c>
      <c r="I404" s="40">
        <v>236.31666666666666</v>
      </c>
      <c r="J404" s="40">
        <v>250.68333333333328</v>
      </c>
      <c r="K404" s="31">
        <v>221.95</v>
      </c>
      <c r="L404" s="31">
        <v>199.3</v>
      </c>
      <c r="M404" s="31">
        <v>41.819380000000002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330.6</v>
      </c>
      <c r="D405" s="40">
        <v>330.91666666666669</v>
      </c>
      <c r="E405" s="40">
        <v>326.48333333333335</v>
      </c>
      <c r="F405" s="40">
        <v>322.36666666666667</v>
      </c>
      <c r="G405" s="40">
        <v>317.93333333333334</v>
      </c>
      <c r="H405" s="40">
        <v>335.03333333333336</v>
      </c>
      <c r="I405" s="40">
        <v>339.46666666666664</v>
      </c>
      <c r="J405" s="40">
        <v>343.58333333333337</v>
      </c>
      <c r="K405" s="31">
        <v>335.35</v>
      </c>
      <c r="L405" s="31">
        <v>326.8</v>
      </c>
      <c r="M405" s="31">
        <v>0.55781000000000003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2338.3000000000002</v>
      </c>
      <c r="D406" s="40">
        <v>2335.65</v>
      </c>
      <c r="E406" s="40">
        <v>2312.65</v>
      </c>
      <c r="F406" s="40">
        <v>2287</v>
      </c>
      <c r="G406" s="40">
        <v>2264</v>
      </c>
      <c r="H406" s="40">
        <v>2361.3000000000002</v>
      </c>
      <c r="I406" s="40">
        <v>2384.3000000000002</v>
      </c>
      <c r="J406" s="40">
        <v>2409.9500000000003</v>
      </c>
      <c r="K406" s="31">
        <v>2358.65</v>
      </c>
      <c r="L406" s="31">
        <v>2310</v>
      </c>
      <c r="M406" s="31">
        <v>0.26318999999999998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556.9</v>
      </c>
      <c r="D407" s="40">
        <v>555.54999999999995</v>
      </c>
      <c r="E407" s="40">
        <v>549.79999999999995</v>
      </c>
      <c r="F407" s="40">
        <v>542.70000000000005</v>
      </c>
      <c r="G407" s="40">
        <v>536.95000000000005</v>
      </c>
      <c r="H407" s="40">
        <v>562.64999999999986</v>
      </c>
      <c r="I407" s="40">
        <v>568.39999999999986</v>
      </c>
      <c r="J407" s="40">
        <v>575.49999999999977</v>
      </c>
      <c r="K407" s="31">
        <v>561.29999999999995</v>
      </c>
      <c r="L407" s="31">
        <v>548.45000000000005</v>
      </c>
      <c r="M407" s="31">
        <v>2.3555299999999999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121.25</v>
      </c>
      <c r="D408" s="40">
        <v>121.2</v>
      </c>
      <c r="E408" s="40">
        <v>118.4</v>
      </c>
      <c r="F408" s="40">
        <v>115.55</v>
      </c>
      <c r="G408" s="40">
        <v>112.75</v>
      </c>
      <c r="H408" s="40">
        <v>124.05000000000001</v>
      </c>
      <c r="I408" s="40">
        <v>126.85</v>
      </c>
      <c r="J408" s="40">
        <v>129.70000000000002</v>
      </c>
      <c r="K408" s="31">
        <v>124</v>
      </c>
      <c r="L408" s="31">
        <v>118.35</v>
      </c>
      <c r="M408" s="31">
        <v>104.57594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263.39999999999998</v>
      </c>
      <c r="D409" s="40">
        <v>265.0333333333333</v>
      </c>
      <c r="E409" s="40">
        <v>259.06666666666661</v>
      </c>
      <c r="F409" s="40">
        <v>254.73333333333329</v>
      </c>
      <c r="G409" s="40">
        <v>248.76666666666659</v>
      </c>
      <c r="H409" s="40">
        <v>269.36666666666662</v>
      </c>
      <c r="I409" s="40">
        <v>275.33333333333331</v>
      </c>
      <c r="J409" s="40">
        <v>279.66666666666663</v>
      </c>
      <c r="K409" s="31">
        <v>271</v>
      </c>
      <c r="L409" s="31">
        <v>260.7</v>
      </c>
      <c r="M409" s="31">
        <v>3.0059100000000001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28901.55</v>
      </c>
      <c r="D410" s="40">
        <v>29017.166666666668</v>
      </c>
      <c r="E410" s="40">
        <v>28634.383333333335</v>
      </c>
      <c r="F410" s="40">
        <v>28367.216666666667</v>
      </c>
      <c r="G410" s="40">
        <v>27984.433333333334</v>
      </c>
      <c r="H410" s="40">
        <v>29284.333333333336</v>
      </c>
      <c r="I410" s="40">
        <v>29667.116666666669</v>
      </c>
      <c r="J410" s="40">
        <v>29934.283333333336</v>
      </c>
      <c r="K410" s="31">
        <v>29399.95</v>
      </c>
      <c r="L410" s="31">
        <v>28750</v>
      </c>
      <c r="M410" s="31">
        <v>0.29347000000000001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2033.25</v>
      </c>
      <c r="D411" s="40">
        <v>2051.6333333333332</v>
      </c>
      <c r="E411" s="40">
        <v>2006.6166666666663</v>
      </c>
      <c r="F411" s="40">
        <v>1979.9833333333331</v>
      </c>
      <c r="G411" s="40">
        <v>1934.9666666666662</v>
      </c>
      <c r="H411" s="40">
        <v>2078.2666666666664</v>
      </c>
      <c r="I411" s="40">
        <v>2123.2833333333328</v>
      </c>
      <c r="J411" s="40">
        <v>2149.9166666666665</v>
      </c>
      <c r="K411" s="31">
        <v>2096.65</v>
      </c>
      <c r="L411" s="31">
        <v>2025</v>
      </c>
      <c r="M411" s="31">
        <v>0.78210999999999997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1298.8499999999999</v>
      </c>
      <c r="D412" s="40">
        <v>1306.2833333333333</v>
      </c>
      <c r="E412" s="40">
        <v>1285.5666666666666</v>
      </c>
      <c r="F412" s="40">
        <v>1272.2833333333333</v>
      </c>
      <c r="G412" s="40">
        <v>1251.5666666666666</v>
      </c>
      <c r="H412" s="40">
        <v>1319.5666666666666</v>
      </c>
      <c r="I412" s="40">
        <v>1340.2833333333333</v>
      </c>
      <c r="J412" s="40">
        <v>1353.5666666666666</v>
      </c>
      <c r="K412" s="31">
        <v>1327</v>
      </c>
      <c r="L412" s="31">
        <v>1293</v>
      </c>
      <c r="M412" s="31">
        <v>15.963760000000001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2129.4</v>
      </c>
      <c r="D413" s="40">
        <v>2132.65</v>
      </c>
      <c r="E413" s="40">
        <v>2108.3000000000002</v>
      </c>
      <c r="F413" s="40">
        <v>2087.2000000000003</v>
      </c>
      <c r="G413" s="40">
        <v>2062.8500000000004</v>
      </c>
      <c r="H413" s="40">
        <v>2153.75</v>
      </c>
      <c r="I413" s="40">
        <v>2178.0999999999995</v>
      </c>
      <c r="J413" s="40">
        <v>2199.1999999999998</v>
      </c>
      <c r="K413" s="31">
        <v>2157</v>
      </c>
      <c r="L413" s="31">
        <v>2111.5500000000002</v>
      </c>
      <c r="M413" s="31">
        <v>3.8972600000000002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789.85</v>
      </c>
      <c r="D414" s="40">
        <v>795.98333333333323</v>
      </c>
      <c r="E414" s="40">
        <v>778.96666666666647</v>
      </c>
      <c r="F414" s="40">
        <v>768.08333333333326</v>
      </c>
      <c r="G414" s="40">
        <v>751.06666666666649</v>
      </c>
      <c r="H414" s="40">
        <v>806.86666666666645</v>
      </c>
      <c r="I414" s="40">
        <v>823.8833333333331</v>
      </c>
      <c r="J414" s="40">
        <v>834.76666666666642</v>
      </c>
      <c r="K414" s="31">
        <v>813</v>
      </c>
      <c r="L414" s="31">
        <v>785.1</v>
      </c>
      <c r="M414" s="31">
        <v>2.68059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2118.3000000000002</v>
      </c>
      <c r="D415" s="40">
        <v>2119.15</v>
      </c>
      <c r="E415" s="40">
        <v>2024.25</v>
      </c>
      <c r="F415" s="40">
        <v>1930.1999999999998</v>
      </c>
      <c r="G415" s="40">
        <v>1835.2999999999997</v>
      </c>
      <c r="H415" s="40">
        <v>2213.2000000000003</v>
      </c>
      <c r="I415" s="40">
        <v>2308.1000000000008</v>
      </c>
      <c r="J415" s="40">
        <v>2402.1500000000005</v>
      </c>
      <c r="K415" s="31">
        <v>2214.0500000000002</v>
      </c>
      <c r="L415" s="31">
        <v>2025.1</v>
      </c>
      <c r="M415" s="31">
        <v>5.2836499999999997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1599.6</v>
      </c>
      <c r="D416" s="40">
        <v>1616.5333333333335</v>
      </c>
      <c r="E416" s="40">
        <v>1578.0666666666671</v>
      </c>
      <c r="F416" s="40">
        <v>1556.5333333333335</v>
      </c>
      <c r="G416" s="40">
        <v>1518.0666666666671</v>
      </c>
      <c r="H416" s="40">
        <v>1638.0666666666671</v>
      </c>
      <c r="I416" s="40">
        <v>1676.5333333333338</v>
      </c>
      <c r="J416" s="40">
        <v>1698.0666666666671</v>
      </c>
      <c r="K416" s="31">
        <v>1655</v>
      </c>
      <c r="L416" s="31">
        <v>1595</v>
      </c>
      <c r="M416" s="31">
        <v>0.50539000000000001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874.8</v>
      </c>
      <c r="D417" s="40">
        <v>874.48333333333323</v>
      </c>
      <c r="E417" s="40">
        <v>851.31666666666649</v>
      </c>
      <c r="F417" s="40">
        <v>827.83333333333326</v>
      </c>
      <c r="G417" s="40">
        <v>804.66666666666652</v>
      </c>
      <c r="H417" s="40">
        <v>897.96666666666647</v>
      </c>
      <c r="I417" s="40">
        <v>921.13333333333321</v>
      </c>
      <c r="J417" s="40">
        <v>944.61666666666645</v>
      </c>
      <c r="K417" s="31">
        <v>897.65</v>
      </c>
      <c r="L417" s="31">
        <v>851</v>
      </c>
      <c r="M417" s="31">
        <v>3.4305500000000002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569.85</v>
      </c>
      <c r="D418" s="40">
        <v>572.43333333333328</v>
      </c>
      <c r="E418" s="40">
        <v>564.86666666666656</v>
      </c>
      <c r="F418" s="40">
        <v>559.88333333333333</v>
      </c>
      <c r="G418" s="40">
        <v>552.31666666666661</v>
      </c>
      <c r="H418" s="40">
        <v>577.41666666666652</v>
      </c>
      <c r="I418" s="40">
        <v>584.98333333333335</v>
      </c>
      <c r="J418" s="40">
        <v>589.96666666666647</v>
      </c>
      <c r="K418" s="31">
        <v>580</v>
      </c>
      <c r="L418" s="31">
        <v>567.45000000000005</v>
      </c>
      <c r="M418" s="31">
        <v>1.5512699999999999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75.150000000000006</v>
      </c>
      <c r="D419" s="40">
        <v>75.600000000000009</v>
      </c>
      <c r="E419" s="40">
        <v>74.500000000000014</v>
      </c>
      <c r="F419" s="40">
        <v>73.850000000000009</v>
      </c>
      <c r="G419" s="40">
        <v>72.750000000000014</v>
      </c>
      <c r="H419" s="40">
        <v>76.250000000000014</v>
      </c>
      <c r="I419" s="40">
        <v>77.350000000000009</v>
      </c>
      <c r="J419" s="40">
        <v>78.000000000000014</v>
      </c>
      <c r="K419" s="31">
        <v>76.7</v>
      </c>
      <c r="L419" s="31">
        <v>74.95</v>
      </c>
      <c r="M419" s="31">
        <v>22.74136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107.25</v>
      </c>
      <c r="D420" s="40">
        <v>107.43333333333334</v>
      </c>
      <c r="E420" s="40">
        <v>106.81666666666668</v>
      </c>
      <c r="F420" s="40">
        <v>106.38333333333334</v>
      </c>
      <c r="G420" s="40">
        <v>105.76666666666668</v>
      </c>
      <c r="H420" s="40">
        <v>107.86666666666667</v>
      </c>
      <c r="I420" s="40">
        <v>108.48333333333335</v>
      </c>
      <c r="J420" s="40">
        <v>108.91666666666667</v>
      </c>
      <c r="K420" s="31">
        <v>108.05</v>
      </c>
      <c r="L420" s="31">
        <v>107</v>
      </c>
      <c r="M420" s="31">
        <v>2.1730800000000001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453</v>
      </c>
      <c r="D421" s="40">
        <v>456.43333333333334</v>
      </c>
      <c r="E421" s="40">
        <v>447.9666666666667</v>
      </c>
      <c r="F421" s="40">
        <v>442.93333333333334</v>
      </c>
      <c r="G421" s="40">
        <v>434.4666666666667</v>
      </c>
      <c r="H421" s="40">
        <v>461.4666666666667</v>
      </c>
      <c r="I421" s="40">
        <v>469.93333333333328</v>
      </c>
      <c r="J421" s="40">
        <v>474.9666666666667</v>
      </c>
      <c r="K421" s="31">
        <v>464.9</v>
      </c>
      <c r="L421" s="31">
        <v>451.4</v>
      </c>
      <c r="M421" s="31">
        <v>265.30369000000002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113.65</v>
      </c>
      <c r="D422" s="40">
        <v>114.93333333333334</v>
      </c>
      <c r="E422" s="40">
        <v>111.91666666666667</v>
      </c>
      <c r="F422" s="40">
        <v>110.18333333333334</v>
      </c>
      <c r="G422" s="40">
        <v>107.16666666666667</v>
      </c>
      <c r="H422" s="40">
        <v>116.66666666666667</v>
      </c>
      <c r="I422" s="40">
        <v>119.68333333333332</v>
      </c>
      <c r="J422" s="40">
        <v>121.41666666666667</v>
      </c>
      <c r="K422" s="31">
        <v>117.95</v>
      </c>
      <c r="L422" s="31">
        <v>113.2</v>
      </c>
      <c r="M422" s="31">
        <v>591.07984999999996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400</v>
      </c>
      <c r="D423" s="40">
        <v>407</v>
      </c>
      <c r="E423" s="40">
        <v>387.05</v>
      </c>
      <c r="F423" s="40">
        <v>374.1</v>
      </c>
      <c r="G423" s="40">
        <v>354.15000000000003</v>
      </c>
      <c r="H423" s="40">
        <v>419.95</v>
      </c>
      <c r="I423" s="40">
        <v>439.90000000000003</v>
      </c>
      <c r="J423" s="40">
        <v>452.84999999999997</v>
      </c>
      <c r="K423" s="31">
        <v>426.95</v>
      </c>
      <c r="L423" s="31">
        <v>394.05</v>
      </c>
      <c r="M423" s="31">
        <v>68.45675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286.05</v>
      </c>
      <c r="D424" s="40">
        <v>288.4666666666667</v>
      </c>
      <c r="E424" s="40">
        <v>282.38333333333338</v>
      </c>
      <c r="F424" s="40">
        <v>278.7166666666667</v>
      </c>
      <c r="G424" s="40">
        <v>272.63333333333338</v>
      </c>
      <c r="H424" s="40">
        <v>292.13333333333338</v>
      </c>
      <c r="I424" s="40">
        <v>298.21666666666664</v>
      </c>
      <c r="J424" s="40">
        <v>301.88333333333338</v>
      </c>
      <c r="K424" s="31">
        <v>294.55</v>
      </c>
      <c r="L424" s="31">
        <v>284.8</v>
      </c>
      <c r="M424" s="31">
        <v>3.7617500000000001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589.5</v>
      </c>
      <c r="D425" s="40">
        <v>591.80000000000007</v>
      </c>
      <c r="E425" s="40">
        <v>583.70000000000016</v>
      </c>
      <c r="F425" s="40">
        <v>577.90000000000009</v>
      </c>
      <c r="G425" s="40">
        <v>569.80000000000018</v>
      </c>
      <c r="H425" s="40">
        <v>597.60000000000014</v>
      </c>
      <c r="I425" s="40">
        <v>605.70000000000005</v>
      </c>
      <c r="J425" s="40">
        <v>611.50000000000011</v>
      </c>
      <c r="K425" s="31">
        <v>599.9</v>
      </c>
      <c r="L425" s="31">
        <v>586</v>
      </c>
      <c r="M425" s="31">
        <v>6.3738599999999996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658.15</v>
      </c>
      <c r="D426" s="40">
        <v>665.05000000000007</v>
      </c>
      <c r="E426" s="40">
        <v>649.10000000000014</v>
      </c>
      <c r="F426" s="40">
        <v>640.05000000000007</v>
      </c>
      <c r="G426" s="40">
        <v>624.10000000000014</v>
      </c>
      <c r="H426" s="40">
        <v>674.10000000000014</v>
      </c>
      <c r="I426" s="40">
        <v>690.05000000000018</v>
      </c>
      <c r="J426" s="40">
        <v>699.10000000000014</v>
      </c>
      <c r="K426" s="31">
        <v>681</v>
      </c>
      <c r="L426" s="31">
        <v>656</v>
      </c>
      <c r="M426" s="31">
        <v>3.0471599999999999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402.15</v>
      </c>
      <c r="D427" s="40">
        <v>404.2</v>
      </c>
      <c r="E427" s="40">
        <v>399.45</v>
      </c>
      <c r="F427" s="40">
        <v>396.75</v>
      </c>
      <c r="G427" s="40">
        <v>392</v>
      </c>
      <c r="H427" s="40">
        <v>406.9</v>
      </c>
      <c r="I427" s="40">
        <v>411.65</v>
      </c>
      <c r="J427" s="40">
        <v>414.34999999999997</v>
      </c>
      <c r="K427" s="31">
        <v>408.95</v>
      </c>
      <c r="L427" s="31">
        <v>401.5</v>
      </c>
      <c r="M427" s="31">
        <v>2.4810400000000001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295.85000000000002</v>
      </c>
      <c r="D428" s="40">
        <v>296.40000000000003</v>
      </c>
      <c r="E428" s="40">
        <v>291.90000000000009</v>
      </c>
      <c r="F428" s="40">
        <v>287.95000000000005</v>
      </c>
      <c r="G428" s="40">
        <v>283.4500000000001</v>
      </c>
      <c r="H428" s="40">
        <v>300.35000000000008</v>
      </c>
      <c r="I428" s="40">
        <v>304.84999999999997</v>
      </c>
      <c r="J428" s="40">
        <v>308.80000000000007</v>
      </c>
      <c r="K428" s="31">
        <v>300.89999999999998</v>
      </c>
      <c r="L428" s="31">
        <v>292.45</v>
      </c>
      <c r="M428" s="31">
        <v>11.14695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818.25</v>
      </c>
      <c r="D429" s="40">
        <v>819.26666666666677</v>
      </c>
      <c r="E429" s="40">
        <v>805.58333333333348</v>
      </c>
      <c r="F429" s="40">
        <v>792.91666666666674</v>
      </c>
      <c r="G429" s="40">
        <v>779.23333333333346</v>
      </c>
      <c r="H429" s="40">
        <v>831.93333333333351</v>
      </c>
      <c r="I429" s="40">
        <v>845.61666666666667</v>
      </c>
      <c r="J429" s="40">
        <v>858.28333333333353</v>
      </c>
      <c r="K429" s="31">
        <v>832.95</v>
      </c>
      <c r="L429" s="31">
        <v>806.6</v>
      </c>
      <c r="M429" s="31">
        <v>104.78552999999999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505.35</v>
      </c>
      <c r="D430" s="40">
        <v>503.4666666666667</v>
      </c>
      <c r="E430" s="40">
        <v>498.18333333333339</v>
      </c>
      <c r="F430" s="40">
        <v>491.01666666666671</v>
      </c>
      <c r="G430" s="40">
        <v>485.73333333333341</v>
      </c>
      <c r="H430" s="40">
        <v>510.63333333333338</v>
      </c>
      <c r="I430" s="40">
        <v>515.91666666666674</v>
      </c>
      <c r="J430" s="40">
        <v>523.08333333333337</v>
      </c>
      <c r="K430" s="31">
        <v>508.75</v>
      </c>
      <c r="L430" s="31">
        <v>496.3</v>
      </c>
      <c r="M430" s="31">
        <v>31.264130000000002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3421.55</v>
      </c>
      <c r="D431" s="40">
        <v>3402.5166666666664</v>
      </c>
      <c r="E431" s="40">
        <v>3375.0333333333328</v>
      </c>
      <c r="F431" s="40">
        <v>3328.5166666666664</v>
      </c>
      <c r="G431" s="40">
        <v>3301.0333333333328</v>
      </c>
      <c r="H431" s="40">
        <v>3449.0333333333328</v>
      </c>
      <c r="I431" s="40">
        <v>3476.5166666666664</v>
      </c>
      <c r="J431" s="40">
        <v>3523.0333333333328</v>
      </c>
      <c r="K431" s="31">
        <v>3430</v>
      </c>
      <c r="L431" s="31">
        <v>3356</v>
      </c>
      <c r="M431" s="31">
        <v>6.9519999999999998E-2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2450.15</v>
      </c>
      <c r="D432" s="40">
        <v>2434.3833333333332</v>
      </c>
      <c r="E432" s="40">
        <v>2414.7666666666664</v>
      </c>
      <c r="F432" s="40">
        <v>2379.3833333333332</v>
      </c>
      <c r="G432" s="40">
        <v>2359.7666666666664</v>
      </c>
      <c r="H432" s="40">
        <v>2469.7666666666664</v>
      </c>
      <c r="I432" s="40">
        <v>2489.3833333333332</v>
      </c>
      <c r="J432" s="40">
        <v>2524.7666666666664</v>
      </c>
      <c r="K432" s="31">
        <v>2454</v>
      </c>
      <c r="L432" s="31">
        <v>2399</v>
      </c>
      <c r="M432" s="31">
        <v>0.91564999999999996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914.85</v>
      </c>
      <c r="D433" s="40">
        <v>917.16666666666663</v>
      </c>
      <c r="E433" s="40">
        <v>904.38333333333321</v>
      </c>
      <c r="F433" s="40">
        <v>893.91666666666663</v>
      </c>
      <c r="G433" s="40">
        <v>881.13333333333321</v>
      </c>
      <c r="H433" s="40">
        <v>927.63333333333321</v>
      </c>
      <c r="I433" s="40">
        <v>940.41666666666674</v>
      </c>
      <c r="J433" s="40">
        <v>950.88333333333321</v>
      </c>
      <c r="K433" s="31">
        <v>929.95</v>
      </c>
      <c r="L433" s="31">
        <v>906.7</v>
      </c>
      <c r="M433" s="31">
        <v>1.17004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481.65</v>
      </c>
      <c r="D434" s="40">
        <v>482.43333333333334</v>
      </c>
      <c r="E434" s="40">
        <v>472.91666666666669</v>
      </c>
      <c r="F434" s="40">
        <v>464.18333333333334</v>
      </c>
      <c r="G434" s="40">
        <v>454.66666666666669</v>
      </c>
      <c r="H434" s="40">
        <v>491.16666666666669</v>
      </c>
      <c r="I434" s="40">
        <v>500.68333333333334</v>
      </c>
      <c r="J434" s="40">
        <v>509.41666666666669</v>
      </c>
      <c r="K434" s="31">
        <v>491.95</v>
      </c>
      <c r="L434" s="31">
        <v>473.7</v>
      </c>
      <c r="M434" s="31">
        <v>19.029920000000001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321.60000000000002</v>
      </c>
      <c r="D435" s="40">
        <v>325.4666666666667</v>
      </c>
      <c r="E435" s="40">
        <v>316.63333333333338</v>
      </c>
      <c r="F435" s="40">
        <v>311.66666666666669</v>
      </c>
      <c r="G435" s="40">
        <v>302.83333333333337</v>
      </c>
      <c r="H435" s="40">
        <v>330.43333333333339</v>
      </c>
      <c r="I435" s="40">
        <v>339.26666666666665</v>
      </c>
      <c r="J435" s="40">
        <v>344.23333333333341</v>
      </c>
      <c r="K435" s="31">
        <v>334.3</v>
      </c>
      <c r="L435" s="31">
        <v>320.5</v>
      </c>
      <c r="M435" s="31">
        <v>1.56534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2334.5500000000002</v>
      </c>
      <c r="D436" s="40">
        <v>2331.5</v>
      </c>
      <c r="E436" s="40">
        <v>2303</v>
      </c>
      <c r="F436" s="40">
        <v>2271.4499999999998</v>
      </c>
      <c r="G436" s="40">
        <v>2242.9499999999998</v>
      </c>
      <c r="H436" s="40">
        <v>2363.0500000000002</v>
      </c>
      <c r="I436" s="40">
        <v>2391.5500000000002</v>
      </c>
      <c r="J436" s="40">
        <v>2423.1000000000004</v>
      </c>
      <c r="K436" s="31">
        <v>2360</v>
      </c>
      <c r="L436" s="31">
        <v>2299.9499999999998</v>
      </c>
      <c r="M436" s="31">
        <v>6.2942799999999997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686.8</v>
      </c>
      <c r="D437" s="40">
        <v>688.94999999999993</v>
      </c>
      <c r="E437" s="40">
        <v>681.94999999999982</v>
      </c>
      <c r="F437" s="40">
        <v>677.09999999999991</v>
      </c>
      <c r="G437" s="40">
        <v>670.0999999999998</v>
      </c>
      <c r="H437" s="40">
        <v>693.79999999999984</v>
      </c>
      <c r="I437" s="40">
        <v>700.80000000000007</v>
      </c>
      <c r="J437" s="40">
        <v>705.64999999999986</v>
      </c>
      <c r="K437" s="31">
        <v>695.95</v>
      </c>
      <c r="L437" s="31">
        <v>684.1</v>
      </c>
      <c r="M437" s="31">
        <v>0.37282999999999999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528.25</v>
      </c>
      <c r="D438" s="40">
        <v>528.80000000000007</v>
      </c>
      <c r="E438" s="40">
        <v>517.85000000000014</v>
      </c>
      <c r="F438" s="40">
        <v>507.45000000000005</v>
      </c>
      <c r="G438" s="40">
        <v>496.50000000000011</v>
      </c>
      <c r="H438" s="40">
        <v>539.20000000000016</v>
      </c>
      <c r="I438" s="40">
        <v>550.1500000000002</v>
      </c>
      <c r="J438" s="40">
        <v>560.55000000000018</v>
      </c>
      <c r="K438" s="31">
        <v>539.75</v>
      </c>
      <c r="L438" s="31">
        <v>518.4</v>
      </c>
      <c r="M438" s="31">
        <v>1.6208899999999999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6.45</v>
      </c>
      <c r="D439" s="40">
        <v>6.5166666666666666</v>
      </c>
      <c r="E439" s="40">
        <v>6.333333333333333</v>
      </c>
      <c r="F439" s="40">
        <v>6.2166666666666668</v>
      </c>
      <c r="G439" s="40">
        <v>6.0333333333333332</v>
      </c>
      <c r="H439" s="40">
        <v>6.6333333333333329</v>
      </c>
      <c r="I439" s="40">
        <v>6.8166666666666664</v>
      </c>
      <c r="J439" s="40">
        <v>6.9333333333333327</v>
      </c>
      <c r="K439" s="31">
        <v>6.7</v>
      </c>
      <c r="L439" s="31">
        <v>6.4</v>
      </c>
      <c r="M439" s="31">
        <v>276.27670000000001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128.19999999999999</v>
      </c>
      <c r="D440" s="40">
        <v>128.29999999999998</v>
      </c>
      <c r="E440" s="40">
        <v>127.09999999999997</v>
      </c>
      <c r="F440" s="40">
        <v>125.99999999999999</v>
      </c>
      <c r="G440" s="40">
        <v>124.79999999999997</v>
      </c>
      <c r="H440" s="40">
        <v>129.39999999999998</v>
      </c>
      <c r="I440" s="40">
        <v>130.59999999999997</v>
      </c>
      <c r="J440" s="40">
        <v>131.69999999999996</v>
      </c>
      <c r="K440" s="31">
        <v>129.5</v>
      </c>
      <c r="L440" s="31">
        <v>127.2</v>
      </c>
      <c r="M440" s="31">
        <v>0.28000999999999998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1070.95</v>
      </c>
      <c r="D441" s="40">
        <v>1067.3666666666666</v>
      </c>
      <c r="E441" s="40">
        <v>1054.7333333333331</v>
      </c>
      <c r="F441" s="40">
        <v>1038.5166666666667</v>
      </c>
      <c r="G441" s="40">
        <v>1025.8833333333332</v>
      </c>
      <c r="H441" s="40">
        <v>1083.583333333333</v>
      </c>
      <c r="I441" s="40">
        <v>1096.2166666666667</v>
      </c>
      <c r="J441" s="40">
        <v>1112.4333333333329</v>
      </c>
      <c r="K441" s="31">
        <v>1080</v>
      </c>
      <c r="L441" s="31">
        <v>1051.1500000000001</v>
      </c>
      <c r="M441" s="31">
        <v>0.98306000000000004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599.9</v>
      </c>
      <c r="D442" s="40">
        <v>603.83333333333337</v>
      </c>
      <c r="E442" s="40">
        <v>590.16666666666674</v>
      </c>
      <c r="F442" s="40">
        <v>580.43333333333339</v>
      </c>
      <c r="G442" s="40">
        <v>566.76666666666677</v>
      </c>
      <c r="H442" s="40">
        <v>613.56666666666672</v>
      </c>
      <c r="I442" s="40">
        <v>627.23333333333346</v>
      </c>
      <c r="J442" s="40">
        <v>636.9666666666667</v>
      </c>
      <c r="K442" s="31">
        <v>617.5</v>
      </c>
      <c r="L442" s="31">
        <v>594.1</v>
      </c>
      <c r="M442" s="31">
        <v>15.22941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1543.4</v>
      </c>
      <c r="D443" s="40">
        <v>1526</v>
      </c>
      <c r="E443" s="40">
        <v>1494</v>
      </c>
      <c r="F443" s="40">
        <v>1444.6</v>
      </c>
      <c r="G443" s="40">
        <v>1412.6</v>
      </c>
      <c r="H443" s="40">
        <v>1575.4</v>
      </c>
      <c r="I443" s="40">
        <v>1607.4</v>
      </c>
      <c r="J443" s="40">
        <v>1656.8000000000002</v>
      </c>
      <c r="K443" s="31">
        <v>1558</v>
      </c>
      <c r="L443" s="31">
        <v>1476.6</v>
      </c>
      <c r="M443" s="31">
        <v>0.64188000000000001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652.6</v>
      </c>
      <c r="D444" s="40">
        <v>654.86666666666667</v>
      </c>
      <c r="E444" s="40">
        <v>644.73333333333335</v>
      </c>
      <c r="F444" s="40">
        <v>636.86666666666667</v>
      </c>
      <c r="G444" s="40">
        <v>626.73333333333335</v>
      </c>
      <c r="H444" s="40">
        <v>662.73333333333335</v>
      </c>
      <c r="I444" s="40">
        <v>672.86666666666679</v>
      </c>
      <c r="J444" s="40">
        <v>680.73333333333335</v>
      </c>
      <c r="K444" s="31">
        <v>665</v>
      </c>
      <c r="L444" s="31">
        <v>647</v>
      </c>
      <c r="M444" s="31">
        <v>0.21052999999999999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8883.4</v>
      </c>
      <c r="D445" s="40">
        <v>8881.1166666666668</v>
      </c>
      <c r="E445" s="40">
        <v>8807.2833333333328</v>
      </c>
      <c r="F445" s="40">
        <v>8731.1666666666661</v>
      </c>
      <c r="G445" s="40">
        <v>8657.3333333333321</v>
      </c>
      <c r="H445" s="40">
        <v>8957.2333333333336</v>
      </c>
      <c r="I445" s="40">
        <v>9031.0666666666657</v>
      </c>
      <c r="J445" s="40">
        <v>9107.1833333333343</v>
      </c>
      <c r="K445" s="31">
        <v>8954.9500000000007</v>
      </c>
      <c r="L445" s="31">
        <v>8805</v>
      </c>
      <c r="M445" s="31">
        <v>0.22814999999999999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37.950000000000003</v>
      </c>
      <c r="D446" s="40">
        <v>38.18333333333333</v>
      </c>
      <c r="E446" s="40">
        <v>37.466666666666661</v>
      </c>
      <c r="F446" s="40">
        <v>36.983333333333334</v>
      </c>
      <c r="G446" s="40">
        <v>36.266666666666666</v>
      </c>
      <c r="H446" s="40">
        <v>38.666666666666657</v>
      </c>
      <c r="I446" s="40">
        <v>39.383333333333326</v>
      </c>
      <c r="J446" s="40">
        <v>39.866666666666653</v>
      </c>
      <c r="K446" s="31">
        <v>38.9</v>
      </c>
      <c r="L446" s="31">
        <v>37.700000000000003</v>
      </c>
      <c r="M446" s="31">
        <v>41.346150000000002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549.45000000000005</v>
      </c>
      <c r="D447" s="40">
        <v>552.13333333333333</v>
      </c>
      <c r="E447" s="40">
        <v>545.51666666666665</v>
      </c>
      <c r="F447" s="40">
        <v>541.58333333333337</v>
      </c>
      <c r="G447" s="40">
        <v>534.9666666666667</v>
      </c>
      <c r="H447" s="40">
        <v>556.06666666666661</v>
      </c>
      <c r="I447" s="40">
        <v>562.68333333333317</v>
      </c>
      <c r="J447" s="40">
        <v>566.61666666666656</v>
      </c>
      <c r="K447" s="31">
        <v>558.75</v>
      </c>
      <c r="L447" s="31">
        <v>548.20000000000005</v>
      </c>
      <c r="M447" s="31">
        <v>13.39499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872.35</v>
      </c>
      <c r="D448" s="40">
        <v>858.83333333333337</v>
      </c>
      <c r="E448" s="40">
        <v>845.31666666666672</v>
      </c>
      <c r="F448" s="40">
        <v>818.2833333333333</v>
      </c>
      <c r="G448" s="40">
        <v>804.76666666666665</v>
      </c>
      <c r="H448" s="40">
        <v>885.86666666666679</v>
      </c>
      <c r="I448" s="40">
        <v>899.38333333333344</v>
      </c>
      <c r="J448" s="40">
        <v>926.41666666666686</v>
      </c>
      <c r="K448" s="31">
        <v>872.35</v>
      </c>
      <c r="L448" s="31">
        <v>831.8</v>
      </c>
      <c r="M448" s="31">
        <v>1.05206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17760.5</v>
      </c>
      <c r="D449" s="40">
        <v>17847.816666666666</v>
      </c>
      <c r="E449" s="40">
        <v>17637.683333333331</v>
      </c>
      <c r="F449" s="40">
        <v>17514.866666666665</v>
      </c>
      <c r="G449" s="40">
        <v>17304.73333333333</v>
      </c>
      <c r="H449" s="40">
        <v>17970.633333333331</v>
      </c>
      <c r="I449" s="40">
        <v>18180.766666666663</v>
      </c>
      <c r="J449" s="40">
        <v>18303.583333333332</v>
      </c>
      <c r="K449" s="31">
        <v>18057.95</v>
      </c>
      <c r="L449" s="31">
        <v>17725</v>
      </c>
      <c r="M449" s="31">
        <v>1.141E-2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919.3</v>
      </c>
      <c r="D450" s="40">
        <v>926.73333333333323</v>
      </c>
      <c r="E450" s="40">
        <v>907.96666666666647</v>
      </c>
      <c r="F450" s="40">
        <v>896.63333333333321</v>
      </c>
      <c r="G450" s="40">
        <v>877.86666666666645</v>
      </c>
      <c r="H450" s="40">
        <v>938.06666666666649</v>
      </c>
      <c r="I450" s="40">
        <v>956.83333333333314</v>
      </c>
      <c r="J450" s="40">
        <v>968.16666666666652</v>
      </c>
      <c r="K450" s="31">
        <v>945.5</v>
      </c>
      <c r="L450" s="31">
        <v>915.4</v>
      </c>
      <c r="M450" s="31">
        <v>38.231549999999999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203.55</v>
      </c>
      <c r="D451" s="40">
        <v>204.29999999999998</v>
      </c>
      <c r="E451" s="40">
        <v>202.24999999999997</v>
      </c>
      <c r="F451" s="40">
        <v>200.95</v>
      </c>
      <c r="G451" s="40">
        <v>198.89999999999998</v>
      </c>
      <c r="H451" s="40">
        <v>205.59999999999997</v>
      </c>
      <c r="I451" s="40">
        <v>207.64999999999998</v>
      </c>
      <c r="J451" s="40">
        <v>208.94999999999996</v>
      </c>
      <c r="K451" s="31">
        <v>206.35</v>
      </c>
      <c r="L451" s="31">
        <v>203</v>
      </c>
      <c r="M451" s="31">
        <v>10.30533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1391.75</v>
      </c>
      <c r="D452" s="40">
        <v>1395.8500000000001</v>
      </c>
      <c r="E452" s="40">
        <v>1372.6500000000003</v>
      </c>
      <c r="F452" s="40">
        <v>1353.5500000000002</v>
      </c>
      <c r="G452" s="40">
        <v>1330.3500000000004</v>
      </c>
      <c r="H452" s="40">
        <v>1414.9500000000003</v>
      </c>
      <c r="I452" s="40">
        <v>1438.15</v>
      </c>
      <c r="J452" s="40">
        <v>1457.2500000000002</v>
      </c>
      <c r="K452" s="31">
        <v>1419.05</v>
      </c>
      <c r="L452" s="31">
        <v>1376.75</v>
      </c>
      <c r="M452" s="31">
        <v>1.6903900000000001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3775.55</v>
      </c>
      <c r="D453" s="40">
        <v>3776.8833333333332</v>
      </c>
      <c r="E453" s="40">
        <v>3748.7666666666664</v>
      </c>
      <c r="F453" s="40">
        <v>3721.9833333333331</v>
      </c>
      <c r="G453" s="40">
        <v>3693.8666666666663</v>
      </c>
      <c r="H453" s="40">
        <v>3803.6666666666665</v>
      </c>
      <c r="I453" s="40">
        <v>3831.7833333333333</v>
      </c>
      <c r="J453" s="40">
        <v>3858.5666666666666</v>
      </c>
      <c r="K453" s="31">
        <v>3805</v>
      </c>
      <c r="L453" s="31">
        <v>3750.1</v>
      </c>
      <c r="M453" s="31">
        <v>22.52412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813.6</v>
      </c>
      <c r="D454" s="40">
        <v>816.13333333333333</v>
      </c>
      <c r="E454" s="40">
        <v>808.31666666666661</v>
      </c>
      <c r="F454" s="40">
        <v>803.0333333333333</v>
      </c>
      <c r="G454" s="40">
        <v>795.21666666666658</v>
      </c>
      <c r="H454" s="40">
        <v>821.41666666666663</v>
      </c>
      <c r="I454" s="40">
        <v>829.23333333333346</v>
      </c>
      <c r="J454" s="40">
        <v>834.51666666666665</v>
      </c>
      <c r="K454" s="31">
        <v>823.95</v>
      </c>
      <c r="L454" s="31">
        <v>810.85</v>
      </c>
      <c r="M454" s="31">
        <v>16.220140000000001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5594.05</v>
      </c>
      <c r="D455" s="40">
        <v>5614.0166666666664</v>
      </c>
      <c r="E455" s="40">
        <v>5560.0333333333328</v>
      </c>
      <c r="F455" s="40">
        <v>5526.0166666666664</v>
      </c>
      <c r="G455" s="40">
        <v>5472.0333333333328</v>
      </c>
      <c r="H455" s="40">
        <v>5648.0333333333328</v>
      </c>
      <c r="I455" s="40">
        <v>5702.0166666666664</v>
      </c>
      <c r="J455" s="40">
        <v>5736.0333333333328</v>
      </c>
      <c r="K455" s="31">
        <v>5668</v>
      </c>
      <c r="L455" s="31">
        <v>5580</v>
      </c>
      <c r="M455" s="31">
        <v>1.4499200000000001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1367</v>
      </c>
      <c r="D456" s="40">
        <v>1355.2166666666665</v>
      </c>
      <c r="E456" s="40">
        <v>1313.2333333333329</v>
      </c>
      <c r="F456" s="40">
        <v>1259.4666666666665</v>
      </c>
      <c r="G456" s="40">
        <v>1217.4833333333329</v>
      </c>
      <c r="H456" s="40">
        <v>1408.9833333333329</v>
      </c>
      <c r="I456" s="40">
        <v>1450.9666666666665</v>
      </c>
      <c r="J456" s="40">
        <v>1504.7333333333329</v>
      </c>
      <c r="K456" s="31">
        <v>1397.2</v>
      </c>
      <c r="L456" s="31">
        <v>1301.45</v>
      </c>
      <c r="M456" s="31">
        <v>7.4240399999999998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189.3</v>
      </c>
      <c r="D457" s="40">
        <v>188.03333333333333</v>
      </c>
      <c r="E457" s="40">
        <v>181.36666666666667</v>
      </c>
      <c r="F457" s="40">
        <v>173.43333333333334</v>
      </c>
      <c r="G457" s="40">
        <v>166.76666666666668</v>
      </c>
      <c r="H457" s="40">
        <v>195.96666666666667</v>
      </c>
      <c r="I457" s="40">
        <v>202.63333333333335</v>
      </c>
      <c r="J457" s="40">
        <v>210.56666666666666</v>
      </c>
      <c r="K457" s="31">
        <v>194.7</v>
      </c>
      <c r="L457" s="31">
        <v>180.1</v>
      </c>
      <c r="M457" s="31">
        <v>138.58724000000001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333.35</v>
      </c>
      <c r="D458" s="40">
        <v>333.45</v>
      </c>
      <c r="E458" s="40">
        <v>329</v>
      </c>
      <c r="F458" s="40">
        <v>324.65000000000003</v>
      </c>
      <c r="G458" s="40">
        <v>320.20000000000005</v>
      </c>
      <c r="H458" s="40">
        <v>337.79999999999995</v>
      </c>
      <c r="I458" s="40">
        <v>342.24999999999989</v>
      </c>
      <c r="J458" s="40">
        <v>346.59999999999991</v>
      </c>
      <c r="K458" s="31">
        <v>337.9</v>
      </c>
      <c r="L458" s="31">
        <v>329.1</v>
      </c>
      <c r="M458" s="31">
        <v>302.68517000000003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158.75</v>
      </c>
      <c r="D459" s="40">
        <v>157.08333333333334</v>
      </c>
      <c r="E459" s="40">
        <v>152.9666666666667</v>
      </c>
      <c r="F459" s="40">
        <v>147.18333333333337</v>
      </c>
      <c r="G459" s="40">
        <v>143.06666666666672</v>
      </c>
      <c r="H459" s="40">
        <v>162.86666666666667</v>
      </c>
      <c r="I459" s="40">
        <v>166.98333333333329</v>
      </c>
      <c r="J459" s="40">
        <v>172.76666666666665</v>
      </c>
      <c r="K459" s="31">
        <v>161.19999999999999</v>
      </c>
      <c r="L459" s="31">
        <v>151.30000000000001</v>
      </c>
      <c r="M459" s="31">
        <v>1113.0231100000001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1288.9000000000001</v>
      </c>
      <c r="D460" s="40">
        <v>1296.3833333333334</v>
      </c>
      <c r="E460" s="40">
        <v>1276.3666666666668</v>
      </c>
      <c r="F460" s="40">
        <v>1263.8333333333333</v>
      </c>
      <c r="G460" s="40">
        <v>1243.8166666666666</v>
      </c>
      <c r="H460" s="40">
        <v>1308.916666666667</v>
      </c>
      <c r="I460" s="40">
        <v>1328.9333333333338</v>
      </c>
      <c r="J460" s="40">
        <v>1341.4666666666672</v>
      </c>
      <c r="K460" s="31">
        <v>1316.4</v>
      </c>
      <c r="L460" s="31">
        <v>1283.8499999999999</v>
      </c>
      <c r="M460" s="31">
        <v>75.145679999999999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4488.6499999999996</v>
      </c>
      <c r="D461" s="40">
        <v>4503.2666666666664</v>
      </c>
      <c r="E461" s="40">
        <v>4448.5333333333328</v>
      </c>
      <c r="F461" s="40">
        <v>4408.4166666666661</v>
      </c>
      <c r="G461" s="40">
        <v>4353.6833333333325</v>
      </c>
      <c r="H461" s="40">
        <v>4543.3833333333332</v>
      </c>
      <c r="I461" s="40">
        <v>4598.1166666666668</v>
      </c>
      <c r="J461" s="40">
        <v>4638.2333333333336</v>
      </c>
      <c r="K461" s="31">
        <v>4558</v>
      </c>
      <c r="L461" s="31">
        <v>4463.1499999999996</v>
      </c>
      <c r="M461" s="31">
        <v>0.1686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1380.6</v>
      </c>
      <c r="D462" s="40">
        <v>1386.75</v>
      </c>
      <c r="E462" s="40">
        <v>1370.85</v>
      </c>
      <c r="F462" s="40">
        <v>1361.1</v>
      </c>
      <c r="G462" s="40">
        <v>1345.1999999999998</v>
      </c>
      <c r="H462" s="40">
        <v>1396.5</v>
      </c>
      <c r="I462" s="40">
        <v>1412.4</v>
      </c>
      <c r="J462" s="40">
        <v>1422.15</v>
      </c>
      <c r="K462" s="31">
        <v>1402.65</v>
      </c>
      <c r="L462" s="31">
        <v>1377</v>
      </c>
      <c r="M462" s="31">
        <v>38.566299999999998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163.19999999999999</v>
      </c>
      <c r="D463" s="40">
        <v>164.98333333333335</v>
      </c>
      <c r="E463" s="40">
        <v>160.31666666666669</v>
      </c>
      <c r="F463" s="40">
        <v>157.43333333333334</v>
      </c>
      <c r="G463" s="40">
        <v>152.76666666666668</v>
      </c>
      <c r="H463" s="40">
        <v>167.8666666666667</v>
      </c>
      <c r="I463" s="40">
        <v>172.53333333333333</v>
      </c>
      <c r="J463" s="40">
        <v>175.41666666666671</v>
      </c>
      <c r="K463" s="31">
        <v>169.65</v>
      </c>
      <c r="L463" s="31">
        <v>162.1</v>
      </c>
      <c r="M463" s="31">
        <v>7.6982699999999999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984.65</v>
      </c>
      <c r="D464" s="40">
        <v>988.79999999999984</v>
      </c>
      <c r="E464" s="40">
        <v>974.14999999999964</v>
      </c>
      <c r="F464" s="40">
        <v>963.64999999999975</v>
      </c>
      <c r="G464" s="40">
        <v>948.99999999999955</v>
      </c>
      <c r="H464" s="40">
        <v>999.29999999999973</v>
      </c>
      <c r="I464" s="40">
        <v>1013.95</v>
      </c>
      <c r="J464" s="40">
        <v>1024.4499999999998</v>
      </c>
      <c r="K464" s="31">
        <v>1003.45</v>
      </c>
      <c r="L464" s="31">
        <v>978.3</v>
      </c>
      <c r="M464" s="31">
        <v>3.9400300000000001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1359.7</v>
      </c>
      <c r="D465" s="40">
        <v>1364.6</v>
      </c>
      <c r="E465" s="40">
        <v>1345.1999999999998</v>
      </c>
      <c r="F465" s="40">
        <v>1330.6999999999998</v>
      </c>
      <c r="G465" s="40">
        <v>1311.2999999999997</v>
      </c>
      <c r="H465" s="40">
        <v>1379.1</v>
      </c>
      <c r="I465" s="40">
        <v>1398.5</v>
      </c>
      <c r="J465" s="40">
        <v>1413</v>
      </c>
      <c r="K465" s="31">
        <v>1384</v>
      </c>
      <c r="L465" s="31">
        <v>1350.1</v>
      </c>
      <c r="M465" s="31">
        <v>0.19189000000000001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1166.2</v>
      </c>
      <c r="D466" s="40">
        <v>1171.0999999999999</v>
      </c>
      <c r="E466" s="40">
        <v>1153.1999999999998</v>
      </c>
      <c r="F466" s="40">
        <v>1140.1999999999998</v>
      </c>
      <c r="G466" s="40">
        <v>1122.2999999999997</v>
      </c>
      <c r="H466" s="40">
        <v>1184.0999999999999</v>
      </c>
      <c r="I466" s="40">
        <v>1202</v>
      </c>
      <c r="J466" s="40">
        <v>1215</v>
      </c>
      <c r="K466" s="31">
        <v>1189</v>
      </c>
      <c r="L466" s="31">
        <v>1158.0999999999999</v>
      </c>
      <c r="M466" s="31">
        <v>1.3872800000000001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1694.95</v>
      </c>
      <c r="D467" s="40">
        <v>1706.6333333333332</v>
      </c>
      <c r="E467" s="40">
        <v>1678.2666666666664</v>
      </c>
      <c r="F467" s="40">
        <v>1661.5833333333333</v>
      </c>
      <c r="G467" s="40">
        <v>1633.2166666666665</v>
      </c>
      <c r="H467" s="40">
        <v>1723.3166666666664</v>
      </c>
      <c r="I467" s="40">
        <v>1751.6833333333332</v>
      </c>
      <c r="J467" s="40">
        <v>1768.3666666666663</v>
      </c>
      <c r="K467" s="31">
        <v>1735</v>
      </c>
      <c r="L467" s="31">
        <v>1689.95</v>
      </c>
      <c r="M467" s="31">
        <v>0.27895999999999999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2161.85</v>
      </c>
      <c r="D468" s="40">
        <v>2161.0500000000002</v>
      </c>
      <c r="E468" s="40">
        <v>2137.1000000000004</v>
      </c>
      <c r="F468" s="40">
        <v>2112.3500000000004</v>
      </c>
      <c r="G468" s="40">
        <v>2088.4000000000005</v>
      </c>
      <c r="H468" s="40">
        <v>2185.8000000000002</v>
      </c>
      <c r="I468" s="40">
        <v>2209.75</v>
      </c>
      <c r="J468" s="40">
        <v>2234.5</v>
      </c>
      <c r="K468" s="31">
        <v>2185</v>
      </c>
      <c r="L468" s="31">
        <v>2136.3000000000002</v>
      </c>
      <c r="M468" s="31">
        <v>13.742649999999999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3085.5</v>
      </c>
      <c r="D469" s="40">
        <v>3128.9</v>
      </c>
      <c r="E469" s="40">
        <v>3007.6000000000004</v>
      </c>
      <c r="F469" s="40">
        <v>2929.7000000000003</v>
      </c>
      <c r="G469" s="40">
        <v>2808.4000000000005</v>
      </c>
      <c r="H469" s="40">
        <v>3206.8</v>
      </c>
      <c r="I469" s="40">
        <v>3328.1000000000004</v>
      </c>
      <c r="J469" s="40">
        <v>3406</v>
      </c>
      <c r="K469" s="31">
        <v>3250.2</v>
      </c>
      <c r="L469" s="31">
        <v>3051</v>
      </c>
      <c r="M469" s="31">
        <v>4.8454699999999997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505.05</v>
      </c>
      <c r="D470" s="40">
        <v>509.0333333333333</v>
      </c>
      <c r="E470" s="40">
        <v>499.06666666666661</v>
      </c>
      <c r="F470" s="40">
        <v>493.08333333333331</v>
      </c>
      <c r="G470" s="40">
        <v>483.11666666666662</v>
      </c>
      <c r="H470" s="40">
        <v>515.01666666666665</v>
      </c>
      <c r="I470" s="40">
        <v>524.98333333333335</v>
      </c>
      <c r="J470" s="40">
        <v>530.96666666666658</v>
      </c>
      <c r="K470" s="31">
        <v>519</v>
      </c>
      <c r="L470" s="31">
        <v>503.05</v>
      </c>
      <c r="M470" s="31">
        <v>11.40668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1025.8499999999999</v>
      </c>
      <c r="D471" s="40">
        <v>1022.9</v>
      </c>
      <c r="E471" s="40">
        <v>1004.2</v>
      </c>
      <c r="F471" s="40">
        <v>982.55000000000007</v>
      </c>
      <c r="G471" s="40">
        <v>963.85000000000014</v>
      </c>
      <c r="H471" s="40">
        <v>1044.55</v>
      </c>
      <c r="I471" s="40">
        <v>1063.25</v>
      </c>
      <c r="J471" s="40">
        <v>1084.8999999999999</v>
      </c>
      <c r="K471" s="31">
        <v>1041.5999999999999</v>
      </c>
      <c r="L471" s="31">
        <v>1001.25</v>
      </c>
      <c r="M471" s="31">
        <v>9.4167699999999996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28</v>
      </c>
      <c r="D472" s="40">
        <v>27.483333333333331</v>
      </c>
      <c r="E472" s="40">
        <v>26.916666666666661</v>
      </c>
      <c r="F472" s="40">
        <v>25.833333333333329</v>
      </c>
      <c r="G472" s="40">
        <v>25.266666666666659</v>
      </c>
      <c r="H472" s="40">
        <v>28.566666666666663</v>
      </c>
      <c r="I472" s="40">
        <v>29.133333333333333</v>
      </c>
      <c r="J472" s="40">
        <v>30.216666666666665</v>
      </c>
      <c r="K472" s="31">
        <v>28.05</v>
      </c>
      <c r="L472" s="31">
        <v>26.4</v>
      </c>
      <c r="M472" s="31">
        <v>618.00645999999995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159.44999999999999</v>
      </c>
      <c r="D473" s="40">
        <v>156.68333333333331</v>
      </c>
      <c r="E473" s="40">
        <v>148.51666666666662</v>
      </c>
      <c r="F473" s="40">
        <v>137.58333333333331</v>
      </c>
      <c r="G473" s="40">
        <v>129.41666666666663</v>
      </c>
      <c r="H473" s="40">
        <v>167.61666666666662</v>
      </c>
      <c r="I473" s="40">
        <v>175.7833333333333</v>
      </c>
      <c r="J473" s="40">
        <v>186.71666666666661</v>
      </c>
      <c r="K473" s="31">
        <v>164.85</v>
      </c>
      <c r="L473" s="31">
        <v>145.75</v>
      </c>
      <c r="M473" s="31">
        <v>32.798029999999997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1396.85</v>
      </c>
      <c r="D474" s="40">
        <v>1394.7833333333335</v>
      </c>
      <c r="E474" s="40">
        <v>1384.3166666666671</v>
      </c>
      <c r="F474" s="40">
        <v>1371.7833333333335</v>
      </c>
      <c r="G474" s="40">
        <v>1361.3166666666671</v>
      </c>
      <c r="H474" s="40">
        <v>1407.3166666666671</v>
      </c>
      <c r="I474" s="40">
        <v>1417.7833333333338</v>
      </c>
      <c r="J474" s="40">
        <v>1430.3166666666671</v>
      </c>
      <c r="K474" s="31">
        <v>1405.25</v>
      </c>
      <c r="L474" s="31">
        <v>1382.25</v>
      </c>
      <c r="M474" s="31">
        <v>0.97062999999999999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13.65</v>
      </c>
      <c r="D475" s="40">
        <v>13.799999999999999</v>
      </c>
      <c r="E475" s="40">
        <v>13.349999999999998</v>
      </c>
      <c r="F475" s="40">
        <v>13.049999999999999</v>
      </c>
      <c r="G475" s="40">
        <v>12.599999999999998</v>
      </c>
      <c r="H475" s="40">
        <v>14.099999999999998</v>
      </c>
      <c r="I475" s="40">
        <v>14.549999999999997</v>
      </c>
      <c r="J475" s="40">
        <v>14.849999999999998</v>
      </c>
      <c r="K475" s="31">
        <v>14.25</v>
      </c>
      <c r="L475" s="31">
        <v>13.5</v>
      </c>
      <c r="M475" s="31">
        <v>143.70338000000001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540.9</v>
      </c>
      <c r="D476" s="40">
        <v>544.26666666666677</v>
      </c>
      <c r="E476" s="40">
        <v>533.78333333333353</v>
      </c>
      <c r="F476" s="40">
        <v>526.66666666666674</v>
      </c>
      <c r="G476" s="40">
        <v>516.18333333333351</v>
      </c>
      <c r="H476" s="40">
        <v>551.38333333333355</v>
      </c>
      <c r="I476" s="40">
        <v>561.8666666666669</v>
      </c>
      <c r="J476" s="40">
        <v>568.98333333333358</v>
      </c>
      <c r="K476" s="31">
        <v>554.75</v>
      </c>
      <c r="L476" s="31">
        <v>537.15</v>
      </c>
      <c r="M476" s="31">
        <v>1.5613699999999999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707.7</v>
      </c>
      <c r="D477" s="40">
        <v>711.25</v>
      </c>
      <c r="E477" s="40">
        <v>702.6</v>
      </c>
      <c r="F477" s="40">
        <v>697.5</v>
      </c>
      <c r="G477" s="40">
        <v>688.85</v>
      </c>
      <c r="H477" s="40">
        <v>716.35</v>
      </c>
      <c r="I477" s="40">
        <v>725.00000000000011</v>
      </c>
      <c r="J477" s="40">
        <v>730.1</v>
      </c>
      <c r="K477" s="31">
        <v>719.9</v>
      </c>
      <c r="L477" s="31">
        <v>706.15</v>
      </c>
      <c r="M477" s="31">
        <v>24.87764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1066.95</v>
      </c>
      <c r="D478" s="40">
        <v>1066.5</v>
      </c>
      <c r="E478" s="40">
        <v>1047</v>
      </c>
      <c r="F478" s="40">
        <v>1027.05</v>
      </c>
      <c r="G478" s="40">
        <v>1007.55</v>
      </c>
      <c r="H478" s="40">
        <v>1086.45</v>
      </c>
      <c r="I478" s="40">
        <v>1105.95</v>
      </c>
      <c r="J478" s="40">
        <v>1125.9000000000001</v>
      </c>
      <c r="K478" s="31">
        <v>1086</v>
      </c>
      <c r="L478" s="31">
        <v>1046.55</v>
      </c>
      <c r="M478" s="31">
        <v>1.3991800000000001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155.69999999999999</v>
      </c>
      <c r="D479" s="40">
        <v>155.38333333333333</v>
      </c>
      <c r="E479" s="40">
        <v>152.81666666666666</v>
      </c>
      <c r="F479" s="40">
        <v>149.93333333333334</v>
      </c>
      <c r="G479" s="40">
        <v>147.36666666666667</v>
      </c>
      <c r="H479" s="40">
        <v>158.26666666666665</v>
      </c>
      <c r="I479" s="40">
        <v>160.83333333333331</v>
      </c>
      <c r="J479" s="40">
        <v>163.71666666666664</v>
      </c>
      <c r="K479" s="31">
        <v>157.94999999999999</v>
      </c>
      <c r="L479" s="31">
        <v>152.5</v>
      </c>
      <c r="M479" s="31">
        <v>7.7916400000000001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21.1</v>
      </c>
      <c r="D480" s="40">
        <v>20.983333333333334</v>
      </c>
      <c r="E480" s="40">
        <v>20.56666666666667</v>
      </c>
      <c r="F480" s="40">
        <v>20.033333333333335</v>
      </c>
      <c r="G480" s="40">
        <v>19.616666666666671</v>
      </c>
      <c r="H480" s="40">
        <v>21.516666666666669</v>
      </c>
      <c r="I480" s="40">
        <v>21.933333333333334</v>
      </c>
      <c r="J480" s="40">
        <v>22.466666666666669</v>
      </c>
      <c r="K480" s="31">
        <v>21.4</v>
      </c>
      <c r="L480" s="31">
        <v>20.45</v>
      </c>
      <c r="M480" s="31">
        <v>70.670400000000001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7396.1</v>
      </c>
      <c r="D481" s="40">
        <v>7422</v>
      </c>
      <c r="E481" s="40">
        <v>7345.1</v>
      </c>
      <c r="F481" s="40">
        <v>7294.1</v>
      </c>
      <c r="G481" s="40">
        <v>7217.2000000000007</v>
      </c>
      <c r="H481" s="40">
        <v>7473</v>
      </c>
      <c r="I481" s="40">
        <v>7549.9</v>
      </c>
      <c r="J481" s="40">
        <v>7600.9</v>
      </c>
      <c r="K481" s="31">
        <v>7498.9</v>
      </c>
      <c r="L481" s="31">
        <v>7371</v>
      </c>
      <c r="M481" s="31">
        <v>4.2290400000000004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36.25</v>
      </c>
      <c r="D482" s="40">
        <v>36.533333333333331</v>
      </c>
      <c r="E482" s="40">
        <v>35.766666666666666</v>
      </c>
      <c r="F482" s="40">
        <v>35.283333333333331</v>
      </c>
      <c r="G482" s="40">
        <v>34.516666666666666</v>
      </c>
      <c r="H482" s="40">
        <v>37.016666666666666</v>
      </c>
      <c r="I482" s="40">
        <v>37.783333333333331</v>
      </c>
      <c r="J482" s="40">
        <v>38.266666666666666</v>
      </c>
      <c r="K482" s="31">
        <v>37.299999999999997</v>
      </c>
      <c r="L482" s="31">
        <v>36.049999999999997</v>
      </c>
      <c r="M482" s="31">
        <v>256.34746000000001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1571.5</v>
      </c>
      <c r="D483" s="40">
        <v>1578.3999999999999</v>
      </c>
      <c r="E483" s="40">
        <v>1546.7999999999997</v>
      </c>
      <c r="F483" s="40">
        <v>1522.1</v>
      </c>
      <c r="G483" s="40">
        <v>1490.4999999999998</v>
      </c>
      <c r="H483" s="40">
        <v>1603.0999999999997</v>
      </c>
      <c r="I483" s="40">
        <v>1634.6999999999996</v>
      </c>
      <c r="J483" s="40">
        <v>1659.3999999999996</v>
      </c>
      <c r="K483" s="31">
        <v>1610</v>
      </c>
      <c r="L483" s="31">
        <v>1553.7</v>
      </c>
      <c r="M483" s="31">
        <v>8.2815600000000007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853.1</v>
      </c>
      <c r="D484" s="40">
        <v>848.35</v>
      </c>
      <c r="E484" s="40">
        <v>830.75</v>
      </c>
      <c r="F484" s="40">
        <v>808.4</v>
      </c>
      <c r="G484" s="40">
        <v>790.8</v>
      </c>
      <c r="H484" s="40">
        <v>870.7</v>
      </c>
      <c r="I484" s="40">
        <v>888.30000000000018</v>
      </c>
      <c r="J484" s="40">
        <v>910.65000000000009</v>
      </c>
      <c r="K484" s="31">
        <v>865.95</v>
      </c>
      <c r="L484" s="31">
        <v>826</v>
      </c>
      <c r="M484" s="31">
        <v>79.81474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257.95</v>
      </c>
      <c r="D485" s="40">
        <v>258.15000000000003</v>
      </c>
      <c r="E485" s="40">
        <v>256.35000000000008</v>
      </c>
      <c r="F485" s="40">
        <v>254.75000000000006</v>
      </c>
      <c r="G485" s="40">
        <v>252.9500000000001</v>
      </c>
      <c r="H485" s="40">
        <v>259.75000000000006</v>
      </c>
      <c r="I485" s="40">
        <v>261.55</v>
      </c>
      <c r="J485" s="40">
        <v>263.15000000000003</v>
      </c>
      <c r="K485" s="31">
        <v>259.95</v>
      </c>
      <c r="L485" s="31">
        <v>256.55</v>
      </c>
      <c r="M485" s="31">
        <v>2.4037899999999999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3549.3</v>
      </c>
      <c r="D486" s="40">
        <v>3549.5166666666664</v>
      </c>
      <c r="E486" s="40">
        <v>3519.0333333333328</v>
      </c>
      <c r="F486" s="40">
        <v>3488.7666666666664</v>
      </c>
      <c r="G486" s="40">
        <v>3458.2833333333328</v>
      </c>
      <c r="H486" s="40">
        <v>3579.7833333333328</v>
      </c>
      <c r="I486" s="40">
        <v>3610.2666666666664</v>
      </c>
      <c r="J486" s="40">
        <v>3640.5333333333328</v>
      </c>
      <c r="K486" s="31">
        <v>3580</v>
      </c>
      <c r="L486" s="31">
        <v>3519.25</v>
      </c>
      <c r="M486" s="31">
        <v>0.15323000000000001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506.6</v>
      </c>
      <c r="D487" s="40">
        <v>506.16666666666669</v>
      </c>
      <c r="E487" s="40">
        <v>501.33333333333337</v>
      </c>
      <c r="F487" s="40">
        <v>496.06666666666666</v>
      </c>
      <c r="G487" s="40">
        <v>491.23333333333335</v>
      </c>
      <c r="H487" s="40">
        <v>511.43333333333339</v>
      </c>
      <c r="I487" s="40">
        <v>516.26666666666677</v>
      </c>
      <c r="J487" s="40">
        <v>521.53333333333342</v>
      </c>
      <c r="K487" s="31">
        <v>511</v>
      </c>
      <c r="L487" s="31">
        <v>500.9</v>
      </c>
      <c r="M487" s="31">
        <v>4.8999899999999998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3397</v>
      </c>
      <c r="D488" s="40">
        <v>3401.5666666666671</v>
      </c>
      <c r="E488" s="40">
        <v>3364.1333333333341</v>
      </c>
      <c r="F488" s="40">
        <v>3331.2666666666669</v>
      </c>
      <c r="G488" s="40">
        <v>3293.8333333333339</v>
      </c>
      <c r="H488" s="40">
        <v>3434.4333333333343</v>
      </c>
      <c r="I488" s="40">
        <v>3471.8666666666677</v>
      </c>
      <c r="J488" s="40">
        <v>3504.7333333333345</v>
      </c>
      <c r="K488" s="31">
        <v>3439</v>
      </c>
      <c r="L488" s="31">
        <v>3368.7</v>
      </c>
      <c r="M488" s="31">
        <v>6.0699999999999997E-2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699.5</v>
      </c>
      <c r="D489" s="40">
        <v>699.5</v>
      </c>
      <c r="E489" s="40">
        <v>694</v>
      </c>
      <c r="F489" s="40">
        <v>688.5</v>
      </c>
      <c r="G489" s="40">
        <v>683</v>
      </c>
      <c r="H489" s="40">
        <v>705</v>
      </c>
      <c r="I489" s="40">
        <v>710.5</v>
      </c>
      <c r="J489" s="40">
        <v>716</v>
      </c>
      <c r="K489" s="31">
        <v>705</v>
      </c>
      <c r="L489" s="31">
        <v>694</v>
      </c>
      <c r="M489" s="31">
        <v>1.31674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40.5</v>
      </c>
      <c r="D490" s="40">
        <v>40.68333333333333</v>
      </c>
      <c r="E490" s="40">
        <v>40.016666666666659</v>
      </c>
      <c r="F490" s="40">
        <v>39.533333333333331</v>
      </c>
      <c r="G490" s="40">
        <v>38.86666666666666</v>
      </c>
      <c r="H490" s="40">
        <v>41.166666666666657</v>
      </c>
      <c r="I490" s="40">
        <v>41.833333333333329</v>
      </c>
      <c r="J490" s="40">
        <v>42.316666666666656</v>
      </c>
      <c r="K490" s="31">
        <v>41.35</v>
      </c>
      <c r="L490" s="31">
        <v>40.200000000000003</v>
      </c>
      <c r="M490" s="31">
        <v>54.926400000000001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1395.95</v>
      </c>
      <c r="D491" s="40">
        <v>1394.9166666666667</v>
      </c>
      <c r="E491" s="40">
        <v>1384.8333333333335</v>
      </c>
      <c r="F491" s="40">
        <v>1373.7166666666667</v>
      </c>
      <c r="G491" s="40">
        <v>1363.6333333333334</v>
      </c>
      <c r="H491" s="40">
        <v>1406.0333333333335</v>
      </c>
      <c r="I491" s="40">
        <v>1416.116666666667</v>
      </c>
      <c r="J491" s="40">
        <v>1427.2333333333336</v>
      </c>
      <c r="K491" s="31">
        <v>1405</v>
      </c>
      <c r="L491" s="31">
        <v>1383.8</v>
      </c>
      <c r="M491" s="31">
        <v>0.25812000000000002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1852.4</v>
      </c>
      <c r="D492" s="40">
        <v>1839.1333333333332</v>
      </c>
      <c r="E492" s="40">
        <v>1803.2666666666664</v>
      </c>
      <c r="F492" s="40">
        <v>1754.1333333333332</v>
      </c>
      <c r="G492" s="40">
        <v>1718.2666666666664</v>
      </c>
      <c r="H492" s="40">
        <v>1888.2666666666664</v>
      </c>
      <c r="I492" s="40">
        <v>1924.1333333333332</v>
      </c>
      <c r="J492" s="40">
        <v>1973.2666666666664</v>
      </c>
      <c r="K492" s="31">
        <v>1875</v>
      </c>
      <c r="L492" s="31">
        <v>1790</v>
      </c>
      <c r="M492" s="31">
        <v>0.76426000000000005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300.35000000000002</v>
      </c>
      <c r="D493" s="40">
        <v>299.28333333333336</v>
      </c>
      <c r="E493" s="40">
        <v>296.06666666666672</v>
      </c>
      <c r="F493" s="40">
        <v>291.78333333333336</v>
      </c>
      <c r="G493" s="40">
        <v>288.56666666666672</v>
      </c>
      <c r="H493" s="40">
        <v>303.56666666666672</v>
      </c>
      <c r="I493" s="40">
        <v>306.7833333333333</v>
      </c>
      <c r="J493" s="40">
        <v>311.06666666666672</v>
      </c>
      <c r="K493" s="31">
        <v>302.5</v>
      </c>
      <c r="L493" s="31">
        <v>295</v>
      </c>
      <c r="M493" s="31">
        <v>1.8812899999999999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897.6</v>
      </c>
      <c r="D494" s="40">
        <v>900.93333333333339</v>
      </c>
      <c r="E494" s="40">
        <v>881.66666666666674</v>
      </c>
      <c r="F494" s="40">
        <v>865.73333333333335</v>
      </c>
      <c r="G494" s="40">
        <v>846.4666666666667</v>
      </c>
      <c r="H494" s="40">
        <v>916.86666666666679</v>
      </c>
      <c r="I494" s="40">
        <v>936.13333333333344</v>
      </c>
      <c r="J494" s="40">
        <v>952.06666666666683</v>
      </c>
      <c r="K494" s="31">
        <v>920.2</v>
      </c>
      <c r="L494" s="31">
        <v>885</v>
      </c>
      <c r="M494" s="31">
        <v>4.9424999999999999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287.64999999999998</v>
      </c>
      <c r="D495" s="40">
        <v>289.21666666666664</v>
      </c>
      <c r="E495" s="40">
        <v>284.93333333333328</v>
      </c>
      <c r="F495" s="40">
        <v>282.21666666666664</v>
      </c>
      <c r="G495" s="40">
        <v>277.93333333333328</v>
      </c>
      <c r="H495" s="40">
        <v>291.93333333333328</v>
      </c>
      <c r="I495" s="40">
        <v>296.2166666666667</v>
      </c>
      <c r="J495" s="40">
        <v>298.93333333333328</v>
      </c>
      <c r="K495" s="31">
        <v>293.5</v>
      </c>
      <c r="L495" s="31">
        <v>286.5</v>
      </c>
      <c r="M495" s="31">
        <v>68.243510000000001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2937.2</v>
      </c>
      <c r="D496" s="40">
        <v>2949.0833333333335</v>
      </c>
      <c r="E496" s="40">
        <v>2891.166666666667</v>
      </c>
      <c r="F496" s="40">
        <v>2845.1333333333337</v>
      </c>
      <c r="G496" s="40">
        <v>2787.2166666666672</v>
      </c>
      <c r="H496" s="40">
        <v>2995.1166666666668</v>
      </c>
      <c r="I496" s="40">
        <v>3053.0333333333338</v>
      </c>
      <c r="J496" s="40">
        <v>3099.0666666666666</v>
      </c>
      <c r="K496" s="31">
        <v>3007</v>
      </c>
      <c r="L496" s="31">
        <v>2903.05</v>
      </c>
      <c r="M496" s="31">
        <v>0.72604999999999997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1938.05</v>
      </c>
      <c r="D497" s="40">
        <v>1929.3166666666666</v>
      </c>
      <c r="E497" s="40">
        <v>1913.7333333333331</v>
      </c>
      <c r="F497" s="40">
        <v>1889.4166666666665</v>
      </c>
      <c r="G497" s="40">
        <v>1873.833333333333</v>
      </c>
      <c r="H497" s="40">
        <v>1953.6333333333332</v>
      </c>
      <c r="I497" s="40">
        <v>1969.2166666666667</v>
      </c>
      <c r="J497" s="40">
        <v>1993.5333333333333</v>
      </c>
      <c r="K497" s="31">
        <v>1944.9</v>
      </c>
      <c r="L497" s="31">
        <v>1905</v>
      </c>
      <c r="M497" s="31">
        <v>0.85694999999999999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11.9</v>
      </c>
      <c r="D498" s="40">
        <v>11.75</v>
      </c>
      <c r="E498" s="40">
        <v>11.4</v>
      </c>
      <c r="F498" s="40">
        <v>10.9</v>
      </c>
      <c r="G498" s="40">
        <v>10.55</v>
      </c>
      <c r="H498" s="40">
        <v>12.25</v>
      </c>
      <c r="I498" s="40">
        <v>12.600000000000001</v>
      </c>
      <c r="J498" s="40">
        <v>13.1</v>
      </c>
      <c r="K498" s="31">
        <v>12.1</v>
      </c>
      <c r="L498" s="31">
        <v>11.25</v>
      </c>
      <c r="M498" s="31">
        <v>10042.13104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1218.05</v>
      </c>
      <c r="D499" s="40">
        <v>1222.5166666666667</v>
      </c>
      <c r="E499" s="40">
        <v>1202.2333333333333</v>
      </c>
      <c r="F499" s="40">
        <v>1186.4166666666667</v>
      </c>
      <c r="G499" s="40">
        <v>1166.1333333333334</v>
      </c>
      <c r="H499" s="40">
        <v>1238.3333333333333</v>
      </c>
      <c r="I499" s="40">
        <v>1258.6166666666666</v>
      </c>
      <c r="J499" s="40">
        <v>1274.4333333333332</v>
      </c>
      <c r="K499" s="31">
        <v>1242.8</v>
      </c>
      <c r="L499" s="31">
        <v>1206.7</v>
      </c>
      <c r="M499" s="31">
        <v>17.573920000000001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7281.65</v>
      </c>
      <c r="D500" s="40">
        <v>7254.2</v>
      </c>
      <c r="E500" s="40">
        <v>7171.45</v>
      </c>
      <c r="F500" s="40">
        <v>7061.25</v>
      </c>
      <c r="G500" s="40">
        <v>6978.5</v>
      </c>
      <c r="H500" s="40">
        <v>7364.4</v>
      </c>
      <c r="I500" s="40">
        <v>7447.15</v>
      </c>
      <c r="J500" s="40">
        <v>7557.3499999999995</v>
      </c>
      <c r="K500" s="31">
        <v>7336.95</v>
      </c>
      <c r="L500" s="31">
        <v>7144</v>
      </c>
      <c r="M500" s="31">
        <v>0.23860000000000001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144.85</v>
      </c>
      <c r="D501" s="40">
        <v>141.06666666666666</v>
      </c>
      <c r="E501" s="40">
        <v>132.73333333333332</v>
      </c>
      <c r="F501" s="40">
        <v>120.61666666666665</v>
      </c>
      <c r="G501" s="40">
        <v>112.2833333333333</v>
      </c>
      <c r="H501" s="40">
        <v>153.18333333333334</v>
      </c>
      <c r="I501" s="40">
        <v>161.51666666666671</v>
      </c>
      <c r="J501" s="40">
        <v>173.63333333333335</v>
      </c>
      <c r="K501" s="31">
        <v>149.4</v>
      </c>
      <c r="L501" s="31">
        <v>128.94999999999999</v>
      </c>
      <c r="M501" s="31">
        <v>152.50142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169.3</v>
      </c>
      <c r="D502" s="40">
        <v>167.51666666666668</v>
      </c>
      <c r="E502" s="40">
        <v>164.53333333333336</v>
      </c>
      <c r="F502" s="40">
        <v>159.76666666666668</v>
      </c>
      <c r="G502" s="40">
        <v>156.78333333333336</v>
      </c>
      <c r="H502" s="40">
        <v>172.28333333333336</v>
      </c>
      <c r="I502" s="40">
        <v>175.26666666666665</v>
      </c>
      <c r="J502" s="40">
        <v>180.03333333333336</v>
      </c>
      <c r="K502" s="31">
        <v>170.5</v>
      </c>
      <c r="L502" s="31">
        <v>162.75</v>
      </c>
      <c r="M502" s="31">
        <v>44.531669999999998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566.29999999999995</v>
      </c>
      <c r="D503" s="40">
        <v>566.48333333333323</v>
      </c>
      <c r="E503" s="40">
        <v>559.96666666666647</v>
      </c>
      <c r="F503" s="40">
        <v>553.63333333333321</v>
      </c>
      <c r="G503" s="40">
        <v>547.11666666666645</v>
      </c>
      <c r="H503" s="40">
        <v>572.81666666666649</v>
      </c>
      <c r="I503" s="40">
        <v>579.33333333333314</v>
      </c>
      <c r="J503" s="40">
        <v>585.66666666666652</v>
      </c>
      <c r="K503" s="31">
        <v>573</v>
      </c>
      <c r="L503" s="31">
        <v>560.15</v>
      </c>
      <c r="M503" s="31">
        <v>0.29643000000000003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2284.9499999999998</v>
      </c>
      <c r="D504" s="40">
        <v>2290.0499999999997</v>
      </c>
      <c r="E504" s="40">
        <v>2267.3999999999996</v>
      </c>
      <c r="F504" s="40">
        <v>2249.85</v>
      </c>
      <c r="G504" s="40">
        <v>2227.1999999999998</v>
      </c>
      <c r="H504" s="40">
        <v>2307.5999999999995</v>
      </c>
      <c r="I504" s="40">
        <v>2330.25</v>
      </c>
      <c r="J504" s="40">
        <v>2347.7999999999993</v>
      </c>
      <c r="K504" s="31">
        <v>2312.6999999999998</v>
      </c>
      <c r="L504" s="31">
        <v>2272.5</v>
      </c>
      <c r="M504" s="31">
        <v>0.54895000000000005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634.1</v>
      </c>
      <c r="D505" s="40">
        <v>637.79999999999995</v>
      </c>
      <c r="E505" s="40">
        <v>628.84999999999991</v>
      </c>
      <c r="F505" s="40">
        <v>623.59999999999991</v>
      </c>
      <c r="G505" s="40">
        <v>614.64999999999986</v>
      </c>
      <c r="H505" s="40">
        <v>643.04999999999995</v>
      </c>
      <c r="I505" s="40">
        <v>652</v>
      </c>
      <c r="J505" s="40">
        <v>657.25</v>
      </c>
      <c r="K505" s="31">
        <v>646.75</v>
      </c>
      <c r="L505" s="31">
        <v>632.54999999999995</v>
      </c>
      <c r="M505" s="31">
        <v>60.139589999999998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454.75</v>
      </c>
      <c r="D506" s="40">
        <v>454.58333333333331</v>
      </c>
      <c r="E506" s="40">
        <v>443.16666666666663</v>
      </c>
      <c r="F506" s="40">
        <v>431.58333333333331</v>
      </c>
      <c r="G506" s="40">
        <v>420.16666666666663</v>
      </c>
      <c r="H506" s="40">
        <v>466.16666666666663</v>
      </c>
      <c r="I506" s="40">
        <v>477.58333333333326</v>
      </c>
      <c r="J506" s="40">
        <v>489.16666666666663</v>
      </c>
      <c r="K506" s="31">
        <v>466</v>
      </c>
      <c r="L506" s="31">
        <v>443</v>
      </c>
      <c r="M506" s="31">
        <v>12.291270000000001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12.55</v>
      </c>
      <c r="D507" s="40">
        <v>12.533333333333333</v>
      </c>
      <c r="E507" s="40">
        <v>12.316666666666666</v>
      </c>
      <c r="F507" s="40">
        <v>12.083333333333334</v>
      </c>
      <c r="G507" s="40">
        <v>11.866666666666667</v>
      </c>
      <c r="H507" s="40">
        <v>12.766666666666666</v>
      </c>
      <c r="I507" s="40">
        <v>12.983333333333331</v>
      </c>
      <c r="J507" s="40">
        <v>13.216666666666665</v>
      </c>
      <c r="K507" s="31">
        <v>12.75</v>
      </c>
      <c r="L507" s="31">
        <v>12.3</v>
      </c>
      <c r="M507" s="31">
        <v>677.06218000000001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303.2</v>
      </c>
      <c r="D508" s="40">
        <v>304.26666666666665</v>
      </c>
      <c r="E508" s="40">
        <v>298.93333333333328</v>
      </c>
      <c r="F508" s="40">
        <v>294.66666666666663</v>
      </c>
      <c r="G508" s="40">
        <v>289.33333333333326</v>
      </c>
      <c r="H508" s="40">
        <v>308.5333333333333</v>
      </c>
      <c r="I508" s="40">
        <v>313.86666666666667</v>
      </c>
      <c r="J508" s="40">
        <v>318.13333333333333</v>
      </c>
      <c r="K508" s="31">
        <v>309.60000000000002</v>
      </c>
      <c r="L508" s="31">
        <v>300</v>
      </c>
      <c r="M508" s="31">
        <v>308.72327000000001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477.8</v>
      </c>
      <c r="D509" s="40">
        <v>482.38333333333338</v>
      </c>
      <c r="E509" s="40">
        <v>470.41666666666674</v>
      </c>
      <c r="F509" s="40">
        <v>463.03333333333336</v>
      </c>
      <c r="G509" s="40">
        <v>451.06666666666672</v>
      </c>
      <c r="H509" s="40">
        <v>489.76666666666677</v>
      </c>
      <c r="I509" s="40">
        <v>501.73333333333335</v>
      </c>
      <c r="J509" s="40">
        <v>509.11666666666679</v>
      </c>
      <c r="K509" s="31">
        <v>494.35</v>
      </c>
      <c r="L509" s="31">
        <v>475</v>
      </c>
      <c r="M509" s="31">
        <v>6.79549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2366.6</v>
      </c>
      <c r="D510" s="40">
        <v>2362.0666666666662</v>
      </c>
      <c r="E510" s="40">
        <v>2345.9333333333325</v>
      </c>
      <c r="F510" s="40">
        <v>2325.2666666666664</v>
      </c>
      <c r="G510" s="40">
        <v>2309.1333333333328</v>
      </c>
      <c r="H510" s="40">
        <v>2382.7333333333322</v>
      </c>
      <c r="I510" s="40">
        <v>2398.8666666666663</v>
      </c>
      <c r="J510" s="40">
        <v>2419.5333333333319</v>
      </c>
      <c r="K510" s="31">
        <v>2378.1999999999998</v>
      </c>
      <c r="L510" s="31">
        <v>2341.4</v>
      </c>
      <c r="M510" s="31">
        <v>0.12064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2164.0500000000002</v>
      </c>
      <c r="D511" s="40">
        <v>2168.6833333333334</v>
      </c>
      <c r="E511" s="40">
        <v>2135.3666666666668</v>
      </c>
      <c r="F511" s="40">
        <v>2106.6833333333334</v>
      </c>
      <c r="G511" s="40">
        <v>2073.3666666666668</v>
      </c>
      <c r="H511" s="40">
        <v>2197.3666666666668</v>
      </c>
      <c r="I511" s="40">
        <v>2230.6833333333334</v>
      </c>
      <c r="J511" s="40">
        <v>2259.3666666666668</v>
      </c>
      <c r="K511" s="31">
        <v>2202</v>
      </c>
      <c r="L511" s="31">
        <v>2140</v>
      </c>
      <c r="M511" s="31">
        <v>0.55964000000000003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6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6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8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9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0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0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0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0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289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559"/>
      <c r="B5" s="560"/>
      <c r="C5" s="559"/>
      <c r="D5" s="560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288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588</v>
      </c>
      <c r="B7" s="561" t="s">
        <v>589</v>
      </c>
      <c r="C7" s="560"/>
      <c r="D7" s="7">
        <f>Main!B10</f>
        <v>44470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15.75" customHeight="1">
      <c r="A9" s="87" t="s">
        <v>590</v>
      </c>
      <c r="B9" s="88" t="s">
        <v>591</v>
      </c>
      <c r="C9" s="88" t="s">
        <v>592</v>
      </c>
      <c r="D9" s="88" t="s">
        <v>593</v>
      </c>
      <c r="E9" s="88" t="s">
        <v>594</v>
      </c>
      <c r="F9" s="88" t="s">
        <v>595</v>
      </c>
      <c r="G9" s="88" t="s">
        <v>596</v>
      </c>
      <c r="H9" s="88" t="s">
        <v>597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44469</v>
      </c>
      <c r="B10" s="32">
        <v>540694</v>
      </c>
      <c r="C10" s="31" t="s">
        <v>1143</v>
      </c>
      <c r="D10" s="31" t="s">
        <v>1144</v>
      </c>
      <c r="E10" s="31" t="s">
        <v>599</v>
      </c>
      <c r="F10" s="90">
        <v>32000</v>
      </c>
      <c r="G10" s="32">
        <v>349.55</v>
      </c>
      <c r="H10" s="32" t="s">
        <v>315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44469</v>
      </c>
      <c r="B11" s="32">
        <v>533095</v>
      </c>
      <c r="C11" s="31" t="s">
        <v>1145</v>
      </c>
      <c r="D11" s="31" t="s">
        <v>1146</v>
      </c>
      <c r="E11" s="31" t="s">
        <v>598</v>
      </c>
      <c r="F11" s="90">
        <v>97000</v>
      </c>
      <c r="G11" s="32">
        <v>2300</v>
      </c>
      <c r="H11" s="32" t="s">
        <v>315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44469</v>
      </c>
      <c r="B12" s="32">
        <v>533095</v>
      </c>
      <c r="C12" s="31" t="s">
        <v>1145</v>
      </c>
      <c r="D12" s="31" t="s">
        <v>1147</v>
      </c>
      <c r="E12" s="31" t="s">
        <v>598</v>
      </c>
      <c r="F12" s="90">
        <v>188000</v>
      </c>
      <c r="G12" s="32">
        <v>2300</v>
      </c>
      <c r="H12" s="32" t="s">
        <v>315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44469</v>
      </c>
      <c r="B13" s="32">
        <v>533095</v>
      </c>
      <c r="C13" s="31" t="s">
        <v>1145</v>
      </c>
      <c r="D13" s="31" t="s">
        <v>1148</v>
      </c>
      <c r="E13" s="31" t="s">
        <v>599</v>
      </c>
      <c r="F13" s="90">
        <v>325000</v>
      </c>
      <c r="G13" s="32">
        <v>2299.94</v>
      </c>
      <c r="H13" s="32" t="s">
        <v>315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44469</v>
      </c>
      <c r="B14" s="32">
        <v>543209</v>
      </c>
      <c r="C14" s="31" t="s">
        <v>1149</v>
      </c>
      <c r="D14" s="31" t="s">
        <v>1150</v>
      </c>
      <c r="E14" s="31" t="s">
        <v>599</v>
      </c>
      <c r="F14" s="90">
        <v>12000</v>
      </c>
      <c r="G14" s="32">
        <v>19</v>
      </c>
      <c r="H14" s="32" t="s">
        <v>315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44469</v>
      </c>
      <c r="B15" s="32">
        <v>530427</v>
      </c>
      <c r="C15" s="31" t="s">
        <v>1151</v>
      </c>
      <c r="D15" s="31" t="s">
        <v>1152</v>
      </c>
      <c r="E15" s="31" t="s">
        <v>598</v>
      </c>
      <c r="F15" s="90">
        <v>27500</v>
      </c>
      <c r="G15" s="32">
        <v>41.57</v>
      </c>
      <c r="H15" s="32" t="s">
        <v>315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44469</v>
      </c>
      <c r="B16" s="32">
        <v>530427</v>
      </c>
      <c r="C16" s="31" t="s">
        <v>1151</v>
      </c>
      <c r="D16" s="31" t="s">
        <v>1153</v>
      </c>
      <c r="E16" s="31" t="s">
        <v>599</v>
      </c>
      <c r="F16" s="90">
        <v>34260</v>
      </c>
      <c r="G16" s="32">
        <v>41.21</v>
      </c>
      <c r="H16" s="32" t="s">
        <v>315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44469</v>
      </c>
      <c r="B17" s="32">
        <v>530457</v>
      </c>
      <c r="C17" s="31" t="s">
        <v>1154</v>
      </c>
      <c r="D17" s="31" t="s">
        <v>1155</v>
      </c>
      <c r="E17" s="31" t="s">
        <v>598</v>
      </c>
      <c r="F17" s="90">
        <v>30000</v>
      </c>
      <c r="G17" s="32">
        <v>2.08</v>
      </c>
      <c r="H17" s="32" t="s">
        <v>315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44469</v>
      </c>
      <c r="B18" s="32">
        <v>530457</v>
      </c>
      <c r="C18" s="31" t="s">
        <v>1154</v>
      </c>
      <c r="D18" s="31" t="s">
        <v>1156</v>
      </c>
      <c r="E18" s="31" t="s">
        <v>599</v>
      </c>
      <c r="F18" s="90">
        <v>29798</v>
      </c>
      <c r="G18" s="32">
        <v>2.08</v>
      </c>
      <c r="H18" s="32" t="s">
        <v>315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44469</v>
      </c>
      <c r="B19" s="32">
        <v>540811</v>
      </c>
      <c r="C19" s="31" t="s">
        <v>1157</v>
      </c>
      <c r="D19" s="31" t="s">
        <v>1158</v>
      </c>
      <c r="E19" s="31" t="s">
        <v>598</v>
      </c>
      <c r="F19" s="90">
        <v>50000</v>
      </c>
      <c r="G19" s="32">
        <v>12</v>
      </c>
      <c r="H19" s="32" t="s">
        <v>315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44469</v>
      </c>
      <c r="B20" s="32">
        <v>532022</v>
      </c>
      <c r="C20" s="31" t="s">
        <v>1159</v>
      </c>
      <c r="D20" s="31" t="s">
        <v>1160</v>
      </c>
      <c r="E20" s="31" t="s">
        <v>599</v>
      </c>
      <c r="F20" s="90">
        <v>672336</v>
      </c>
      <c r="G20" s="32">
        <v>2.97</v>
      </c>
      <c r="H20" s="32" t="s">
        <v>315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44469</v>
      </c>
      <c r="B21" s="32">
        <v>532022</v>
      </c>
      <c r="C21" s="31" t="s">
        <v>1159</v>
      </c>
      <c r="D21" s="31" t="s">
        <v>1161</v>
      </c>
      <c r="E21" s="31" t="s">
        <v>598</v>
      </c>
      <c r="F21" s="90">
        <v>500000</v>
      </c>
      <c r="G21" s="32">
        <v>2.97</v>
      </c>
      <c r="H21" s="32" t="s">
        <v>315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44469</v>
      </c>
      <c r="B22" s="32">
        <v>539083</v>
      </c>
      <c r="C22" s="31" t="s">
        <v>1098</v>
      </c>
      <c r="D22" s="31" t="s">
        <v>1162</v>
      </c>
      <c r="E22" s="31" t="s">
        <v>599</v>
      </c>
      <c r="F22" s="90">
        <v>1993393</v>
      </c>
      <c r="G22" s="32">
        <v>98.91</v>
      </c>
      <c r="H22" s="32" t="s">
        <v>315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44469</v>
      </c>
      <c r="B23" s="32">
        <v>539083</v>
      </c>
      <c r="C23" s="31" t="s">
        <v>1098</v>
      </c>
      <c r="D23" s="31" t="s">
        <v>1163</v>
      </c>
      <c r="E23" s="31" t="s">
        <v>598</v>
      </c>
      <c r="F23" s="90">
        <v>1750000</v>
      </c>
      <c r="G23" s="32">
        <v>98.9</v>
      </c>
      <c r="H23" s="32" t="s">
        <v>315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44469</v>
      </c>
      <c r="B24" s="32">
        <v>536868</v>
      </c>
      <c r="C24" s="31" t="s">
        <v>1068</v>
      </c>
      <c r="D24" s="31" t="s">
        <v>1164</v>
      </c>
      <c r="E24" s="31" t="s">
        <v>599</v>
      </c>
      <c r="F24" s="90">
        <v>350000</v>
      </c>
      <c r="G24" s="32">
        <v>63.1</v>
      </c>
      <c r="H24" s="32" t="s">
        <v>315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44469</v>
      </c>
      <c r="B25" s="32">
        <v>538896</v>
      </c>
      <c r="C25" s="31" t="s">
        <v>1165</v>
      </c>
      <c r="D25" s="31" t="s">
        <v>1166</v>
      </c>
      <c r="E25" s="31" t="s">
        <v>598</v>
      </c>
      <c r="F25" s="90">
        <v>25294</v>
      </c>
      <c r="G25" s="32">
        <v>917.87</v>
      </c>
      <c r="H25" s="32" t="s">
        <v>315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44469</v>
      </c>
      <c r="B26" s="32">
        <v>534422</v>
      </c>
      <c r="C26" s="31" t="s">
        <v>1081</v>
      </c>
      <c r="D26" s="31" t="s">
        <v>1167</v>
      </c>
      <c r="E26" s="31" t="s">
        <v>598</v>
      </c>
      <c r="F26" s="90">
        <v>75000</v>
      </c>
      <c r="G26" s="32">
        <v>22.83</v>
      </c>
      <c r="H26" s="32" t="s">
        <v>315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44469</v>
      </c>
      <c r="B27" s="32">
        <v>505523</v>
      </c>
      <c r="C27" s="31" t="s">
        <v>1168</v>
      </c>
      <c r="D27" s="31" t="s">
        <v>1169</v>
      </c>
      <c r="E27" s="31" t="s">
        <v>598</v>
      </c>
      <c r="F27" s="90">
        <v>1830892</v>
      </c>
      <c r="G27" s="32">
        <v>0.51</v>
      </c>
      <c r="H27" s="32" t="s">
        <v>315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44469</v>
      </c>
      <c r="B28" s="32">
        <v>505523</v>
      </c>
      <c r="C28" s="31" t="s">
        <v>1168</v>
      </c>
      <c r="D28" s="31" t="s">
        <v>1169</v>
      </c>
      <c r="E28" s="31" t="s">
        <v>599</v>
      </c>
      <c r="F28" s="90">
        <v>218383</v>
      </c>
      <c r="G28" s="32">
        <v>0.52</v>
      </c>
      <c r="H28" s="32" t="s">
        <v>315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44469</v>
      </c>
      <c r="B29" s="32">
        <v>505523</v>
      </c>
      <c r="C29" s="31" t="s">
        <v>1168</v>
      </c>
      <c r="D29" s="31" t="s">
        <v>1170</v>
      </c>
      <c r="E29" s="31" t="s">
        <v>599</v>
      </c>
      <c r="F29" s="90">
        <v>2100000</v>
      </c>
      <c r="G29" s="32">
        <v>0.51</v>
      </c>
      <c r="H29" s="32" t="s">
        <v>315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44469</v>
      </c>
      <c r="B30" s="32">
        <v>526622</v>
      </c>
      <c r="C30" s="31" t="s">
        <v>1171</v>
      </c>
      <c r="D30" s="31" t="s">
        <v>1172</v>
      </c>
      <c r="E30" s="31" t="s">
        <v>598</v>
      </c>
      <c r="F30" s="90">
        <v>1894855</v>
      </c>
      <c r="G30" s="32">
        <v>0.37</v>
      </c>
      <c r="H30" s="32" t="s">
        <v>315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44469</v>
      </c>
      <c r="B31" s="32">
        <v>526622</v>
      </c>
      <c r="C31" s="31" t="s">
        <v>1171</v>
      </c>
      <c r="D31" s="31" t="s">
        <v>1172</v>
      </c>
      <c r="E31" s="31" t="s">
        <v>599</v>
      </c>
      <c r="F31" s="90">
        <v>1894855</v>
      </c>
      <c r="G31" s="32">
        <v>0.37</v>
      </c>
      <c r="H31" s="32" t="s">
        <v>315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44469</v>
      </c>
      <c r="B32" s="32">
        <v>526622</v>
      </c>
      <c r="C32" s="31" t="s">
        <v>1171</v>
      </c>
      <c r="D32" s="31" t="s">
        <v>1173</v>
      </c>
      <c r="E32" s="31" t="s">
        <v>599</v>
      </c>
      <c r="F32" s="90">
        <v>5619450</v>
      </c>
      <c r="G32" s="32">
        <v>0.37</v>
      </c>
      <c r="H32" s="32" t="s">
        <v>315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44469</v>
      </c>
      <c r="B33" s="32">
        <v>539767</v>
      </c>
      <c r="C33" s="31" t="s">
        <v>1055</v>
      </c>
      <c r="D33" s="31" t="s">
        <v>1056</v>
      </c>
      <c r="E33" s="31" t="s">
        <v>598</v>
      </c>
      <c r="F33" s="90">
        <v>22849</v>
      </c>
      <c r="G33" s="32">
        <v>14.02</v>
      </c>
      <c r="H33" s="32" t="s">
        <v>315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44469</v>
      </c>
      <c r="B34" s="32">
        <v>539767</v>
      </c>
      <c r="C34" s="31" t="s">
        <v>1055</v>
      </c>
      <c r="D34" s="31" t="s">
        <v>1056</v>
      </c>
      <c r="E34" s="31" t="s">
        <v>599</v>
      </c>
      <c r="F34" s="90">
        <v>79524</v>
      </c>
      <c r="G34" s="32">
        <v>14.01</v>
      </c>
      <c r="H34" s="32" t="s">
        <v>315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44469</v>
      </c>
      <c r="B35" s="32">
        <v>539767</v>
      </c>
      <c r="C35" s="31" t="s">
        <v>1055</v>
      </c>
      <c r="D35" s="31" t="s">
        <v>1119</v>
      </c>
      <c r="E35" s="31" t="s">
        <v>599</v>
      </c>
      <c r="F35" s="90">
        <v>25000</v>
      </c>
      <c r="G35" s="32">
        <v>14</v>
      </c>
      <c r="H35" s="32" t="s">
        <v>315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44469</v>
      </c>
      <c r="B36" s="32">
        <v>539767</v>
      </c>
      <c r="C36" s="31" t="s">
        <v>1055</v>
      </c>
      <c r="D36" s="31" t="s">
        <v>1109</v>
      </c>
      <c r="E36" s="31" t="s">
        <v>598</v>
      </c>
      <c r="F36" s="90">
        <v>64865</v>
      </c>
      <c r="G36" s="32">
        <v>14</v>
      </c>
      <c r="H36" s="32" t="s">
        <v>315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44469</v>
      </c>
      <c r="B37" s="32">
        <v>543282</v>
      </c>
      <c r="C37" s="31" t="s">
        <v>1174</v>
      </c>
      <c r="D37" s="31" t="s">
        <v>1175</v>
      </c>
      <c r="E37" s="31" t="s">
        <v>598</v>
      </c>
      <c r="F37" s="90">
        <v>2400</v>
      </c>
      <c r="G37" s="32">
        <v>208.25</v>
      </c>
      <c r="H37" s="32" t="s">
        <v>315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44469</v>
      </c>
      <c r="B38" s="32">
        <v>543282</v>
      </c>
      <c r="C38" s="31" t="s">
        <v>1174</v>
      </c>
      <c r="D38" s="31" t="s">
        <v>1176</v>
      </c>
      <c r="E38" s="31" t="s">
        <v>598</v>
      </c>
      <c r="F38" s="90">
        <v>2400</v>
      </c>
      <c r="G38" s="32">
        <v>203</v>
      </c>
      <c r="H38" s="32" t="s">
        <v>315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44469</v>
      </c>
      <c r="B39" s="32">
        <v>543282</v>
      </c>
      <c r="C39" s="31" t="s">
        <v>1174</v>
      </c>
      <c r="D39" s="31" t="s">
        <v>1177</v>
      </c>
      <c r="E39" s="31" t="s">
        <v>599</v>
      </c>
      <c r="F39" s="90">
        <v>7200</v>
      </c>
      <c r="G39" s="32">
        <v>205.83</v>
      </c>
      <c r="H39" s="32" t="s">
        <v>315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44469</v>
      </c>
      <c r="B40" s="32">
        <v>526723</v>
      </c>
      <c r="C40" s="31" t="s">
        <v>1178</v>
      </c>
      <c r="D40" s="31" t="s">
        <v>1179</v>
      </c>
      <c r="E40" s="31" t="s">
        <v>598</v>
      </c>
      <c r="F40" s="90">
        <v>72596</v>
      </c>
      <c r="G40" s="32">
        <v>152.6</v>
      </c>
      <c r="H40" s="32" t="s">
        <v>315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44469</v>
      </c>
      <c r="B41" s="32">
        <v>539291</v>
      </c>
      <c r="C41" s="31" t="s">
        <v>1180</v>
      </c>
      <c r="D41" s="31" t="s">
        <v>1181</v>
      </c>
      <c r="E41" s="31" t="s">
        <v>599</v>
      </c>
      <c r="F41" s="90">
        <v>21370</v>
      </c>
      <c r="G41" s="32">
        <v>7.38</v>
      </c>
      <c r="H41" s="32" t="s">
        <v>315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44469</v>
      </c>
      <c r="B42" s="32">
        <v>540027</v>
      </c>
      <c r="C42" s="31" t="s">
        <v>1182</v>
      </c>
      <c r="D42" s="31" t="s">
        <v>1183</v>
      </c>
      <c r="E42" s="31" t="s">
        <v>598</v>
      </c>
      <c r="F42" s="90">
        <v>100000</v>
      </c>
      <c r="G42" s="32">
        <v>464.65</v>
      </c>
      <c r="H42" s="32" t="s">
        <v>315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44469</v>
      </c>
      <c r="B43" s="32">
        <v>540027</v>
      </c>
      <c r="C43" s="31" t="s">
        <v>1182</v>
      </c>
      <c r="D43" s="31" t="s">
        <v>1184</v>
      </c>
      <c r="E43" s="31" t="s">
        <v>599</v>
      </c>
      <c r="F43" s="90">
        <v>91127</v>
      </c>
      <c r="G43" s="32">
        <v>465</v>
      </c>
      <c r="H43" s="32" t="s">
        <v>315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44469</v>
      </c>
      <c r="B44" s="32">
        <v>526823</v>
      </c>
      <c r="C44" s="31" t="s">
        <v>1185</v>
      </c>
      <c r="D44" s="31" t="s">
        <v>1186</v>
      </c>
      <c r="E44" s="31" t="s">
        <v>598</v>
      </c>
      <c r="F44" s="90">
        <v>40000</v>
      </c>
      <c r="G44" s="32">
        <v>8.5500000000000007</v>
      </c>
      <c r="H44" s="32" t="s">
        <v>315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44469</v>
      </c>
      <c r="B45" s="32">
        <v>526823</v>
      </c>
      <c r="C45" s="31" t="s">
        <v>1185</v>
      </c>
      <c r="D45" s="31" t="s">
        <v>1187</v>
      </c>
      <c r="E45" s="31" t="s">
        <v>598</v>
      </c>
      <c r="F45" s="90">
        <v>65000</v>
      </c>
      <c r="G45" s="32">
        <v>8.5500000000000007</v>
      </c>
      <c r="H45" s="32" t="s">
        <v>315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44469</v>
      </c>
      <c r="B46" s="32">
        <v>526823</v>
      </c>
      <c r="C46" s="31" t="s">
        <v>1185</v>
      </c>
      <c r="D46" s="31" t="s">
        <v>1188</v>
      </c>
      <c r="E46" s="31" t="s">
        <v>599</v>
      </c>
      <c r="F46" s="90">
        <v>46000</v>
      </c>
      <c r="G46" s="32">
        <v>8.5500000000000007</v>
      </c>
      <c r="H46" s="32" t="s">
        <v>315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44469</v>
      </c>
      <c r="B47" s="32">
        <v>526823</v>
      </c>
      <c r="C47" s="31" t="s">
        <v>1185</v>
      </c>
      <c r="D47" s="31" t="s">
        <v>1189</v>
      </c>
      <c r="E47" s="31" t="s">
        <v>599</v>
      </c>
      <c r="F47" s="90">
        <v>114000</v>
      </c>
      <c r="G47" s="32">
        <v>8.5500000000000007</v>
      </c>
      <c r="H47" s="32" t="s">
        <v>315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44469</v>
      </c>
      <c r="B48" s="32">
        <v>526823</v>
      </c>
      <c r="C48" s="31" t="s">
        <v>1185</v>
      </c>
      <c r="D48" s="31" t="s">
        <v>1190</v>
      </c>
      <c r="E48" s="31" t="s">
        <v>598</v>
      </c>
      <c r="F48" s="90">
        <v>36128</v>
      </c>
      <c r="G48" s="32">
        <v>8.5500000000000007</v>
      </c>
      <c r="H48" s="32" t="s">
        <v>315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44469</v>
      </c>
      <c r="B49" s="32">
        <v>539760</v>
      </c>
      <c r="C49" s="31" t="s">
        <v>1191</v>
      </c>
      <c r="D49" s="31" t="s">
        <v>1192</v>
      </c>
      <c r="E49" s="31" t="s">
        <v>598</v>
      </c>
      <c r="F49" s="90">
        <v>180000</v>
      </c>
      <c r="G49" s="32">
        <v>30</v>
      </c>
      <c r="H49" s="32" t="s">
        <v>315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44469</v>
      </c>
      <c r="B50" s="32">
        <v>539760</v>
      </c>
      <c r="C50" s="31" t="s">
        <v>1191</v>
      </c>
      <c r="D50" s="31" t="s">
        <v>1193</v>
      </c>
      <c r="E50" s="31" t="s">
        <v>598</v>
      </c>
      <c r="F50" s="90">
        <v>42000</v>
      </c>
      <c r="G50" s="32">
        <v>30</v>
      </c>
      <c r="H50" s="32" t="s">
        <v>315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44469</v>
      </c>
      <c r="B51" s="32">
        <v>539760</v>
      </c>
      <c r="C51" s="31" t="s">
        <v>1191</v>
      </c>
      <c r="D51" s="31" t="s">
        <v>1194</v>
      </c>
      <c r="E51" s="31" t="s">
        <v>598</v>
      </c>
      <c r="F51" s="90">
        <v>582000</v>
      </c>
      <c r="G51" s="32">
        <v>30</v>
      </c>
      <c r="H51" s="32" t="s">
        <v>315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44469</v>
      </c>
      <c r="B52" s="32">
        <v>539760</v>
      </c>
      <c r="C52" s="31" t="s">
        <v>1191</v>
      </c>
      <c r="D52" s="31" t="s">
        <v>1195</v>
      </c>
      <c r="E52" s="31" t="s">
        <v>599</v>
      </c>
      <c r="F52" s="90">
        <v>810000</v>
      </c>
      <c r="G52" s="32">
        <v>30</v>
      </c>
      <c r="H52" s="32" t="s">
        <v>315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44469</v>
      </c>
      <c r="B53" s="32">
        <v>539561</v>
      </c>
      <c r="C53" s="31" t="s">
        <v>1120</v>
      </c>
      <c r="D53" s="31" t="s">
        <v>1196</v>
      </c>
      <c r="E53" s="31" t="s">
        <v>598</v>
      </c>
      <c r="F53" s="90">
        <v>20000</v>
      </c>
      <c r="G53" s="32">
        <v>128.75</v>
      </c>
      <c r="H53" s="32" t="s">
        <v>315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44469</v>
      </c>
      <c r="B54" s="32">
        <v>539561</v>
      </c>
      <c r="C54" s="31" t="s">
        <v>1120</v>
      </c>
      <c r="D54" s="31" t="s">
        <v>1121</v>
      </c>
      <c r="E54" s="31" t="s">
        <v>598</v>
      </c>
      <c r="F54" s="90">
        <v>11</v>
      </c>
      <c r="G54" s="32">
        <v>129</v>
      </c>
      <c r="H54" s="32" t="s">
        <v>315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44469</v>
      </c>
      <c r="B55" s="32">
        <v>539561</v>
      </c>
      <c r="C55" s="31" t="s">
        <v>1120</v>
      </c>
      <c r="D55" s="31" t="s">
        <v>1121</v>
      </c>
      <c r="E55" s="31" t="s">
        <v>599</v>
      </c>
      <c r="F55" s="90">
        <v>20302</v>
      </c>
      <c r="G55" s="32">
        <v>128.75</v>
      </c>
      <c r="H55" s="32" t="s">
        <v>315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44469</v>
      </c>
      <c r="B56" s="32">
        <v>502448</v>
      </c>
      <c r="C56" s="31" t="s">
        <v>1124</v>
      </c>
      <c r="D56" s="31" t="s">
        <v>1030</v>
      </c>
      <c r="E56" s="31" t="s">
        <v>598</v>
      </c>
      <c r="F56" s="90">
        <v>11440553</v>
      </c>
      <c r="G56" s="32">
        <v>2.83</v>
      </c>
      <c r="H56" s="32" t="s">
        <v>315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44469</v>
      </c>
      <c r="B57" s="32">
        <v>502448</v>
      </c>
      <c r="C57" s="31" t="s">
        <v>1124</v>
      </c>
      <c r="D57" s="31" t="s">
        <v>1030</v>
      </c>
      <c r="E57" s="31" t="s">
        <v>599</v>
      </c>
      <c r="F57" s="90">
        <v>331423</v>
      </c>
      <c r="G57" s="32">
        <v>3</v>
      </c>
      <c r="H57" s="32" t="s">
        <v>315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44469</v>
      </c>
      <c r="B58" s="32">
        <v>502448</v>
      </c>
      <c r="C58" s="31" t="s">
        <v>1124</v>
      </c>
      <c r="D58" s="31" t="s">
        <v>1197</v>
      </c>
      <c r="E58" s="31" t="s">
        <v>599</v>
      </c>
      <c r="F58" s="90">
        <v>20000000</v>
      </c>
      <c r="G58" s="32">
        <v>2.85</v>
      </c>
      <c r="H58" s="32" t="s">
        <v>315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44469</v>
      </c>
      <c r="B59" s="32">
        <v>502448</v>
      </c>
      <c r="C59" s="31" t="s">
        <v>1124</v>
      </c>
      <c r="D59" s="31" t="s">
        <v>1198</v>
      </c>
      <c r="E59" s="31" t="s">
        <v>598</v>
      </c>
      <c r="F59" s="90">
        <v>4000000</v>
      </c>
      <c r="G59" s="32">
        <v>2.91</v>
      </c>
      <c r="H59" s="32" t="s">
        <v>315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44469</v>
      </c>
      <c r="B60" s="32">
        <v>502448</v>
      </c>
      <c r="C60" s="31" t="s">
        <v>1124</v>
      </c>
      <c r="D60" s="31" t="s">
        <v>1199</v>
      </c>
      <c r="E60" s="31" t="s">
        <v>598</v>
      </c>
      <c r="F60" s="90">
        <v>1900000</v>
      </c>
      <c r="G60" s="32">
        <v>2.9</v>
      </c>
      <c r="H60" s="32" t="s">
        <v>315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44469</v>
      </c>
      <c r="B61" s="32">
        <v>521240</v>
      </c>
      <c r="C61" s="31" t="s">
        <v>1200</v>
      </c>
      <c r="D61" s="31" t="s">
        <v>1201</v>
      </c>
      <c r="E61" s="31" t="s">
        <v>599</v>
      </c>
      <c r="F61" s="90">
        <v>25244</v>
      </c>
      <c r="G61" s="32">
        <v>201.82</v>
      </c>
      <c r="H61" s="32" t="s">
        <v>315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44469</v>
      </c>
      <c r="B62" s="32">
        <v>540693</v>
      </c>
      <c r="C62" s="20" t="s">
        <v>1202</v>
      </c>
      <c r="D62" s="20" t="s">
        <v>1203</v>
      </c>
      <c r="E62" s="31" t="s">
        <v>598</v>
      </c>
      <c r="F62" s="90">
        <v>73970</v>
      </c>
      <c r="G62" s="32">
        <v>68.099999999999994</v>
      </c>
      <c r="H62" s="32" t="s">
        <v>315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44469</v>
      </c>
      <c r="B63" s="32">
        <v>540693</v>
      </c>
      <c r="C63" s="31" t="s">
        <v>1202</v>
      </c>
      <c r="D63" s="31" t="s">
        <v>1204</v>
      </c>
      <c r="E63" s="31" t="s">
        <v>599</v>
      </c>
      <c r="F63" s="90">
        <v>77285</v>
      </c>
      <c r="G63" s="32">
        <v>68.099999999999994</v>
      </c>
      <c r="H63" s="32" t="s">
        <v>315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44469</v>
      </c>
      <c r="B64" s="32">
        <v>540079</v>
      </c>
      <c r="C64" s="31" t="s">
        <v>1205</v>
      </c>
      <c r="D64" s="31" t="s">
        <v>1206</v>
      </c>
      <c r="E64" s="31" t="s">
        <v>599</v>
      </c>
      <c r="F64" s="90">
        <v>18000</v>
      </c>
      <c r="G64" s="32">
        <v>27</v>
      </c>
      <c r="H64" s="32" t="s">
        <v>315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44469</v>
      </c>
      <c r="B65" s="32">
        <v>540079</v>
      </c>
      <c r="C65" s="31" t="s">
        <v>1205</v>
      </c>
      <c r="D65" s="31" t="s">
        <v>1207</v>
      </c>
      <c r="E65" s="31" t="s">
        <v>599</v>
      </c>
      <c r="F65" s="90">
        <v>30000</v>
      </c>
      <c r="G65" s="32">
        <v>26.9</v>
      </c>
      <c r="H65" s="32" t="s">
        <v>315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44469</v>
      </c>
      <c r="B66" s="32">
        <v>540079</v>
      </c>
      <c r="C66" s="31" t="s">
        <v>1205</v>
      </c>
      <c r="D66" s="31" t="s">
        <v>1208</v>
      </c>
      <c r="E66" s="31" t="s">
        <v>598</v>
      </c>
      <c r="F66" s="90">
        <v>72000</v>
      </c>
      <c r="G66" s="32">
        <v>26.96</v>
      </c>
      <c r="H66" s="32" t="s">
        <v>315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44469</v>
      </c>
      <c r="B67" s="32">
        <v>540738</v>
      </c>
      <c r="C67" s="31" t="s">
        <v>1209</v>
      </c>
      <c r="D67" s="31" t="s">
        <v>1210</v>
      </c>
      <c r="E67" s="31" t="s">
        <v>599</v>
      </c>
      <c r="F67" s="90">
        <v>54000</v>
      </c>
      <c r="G67" s="32">
        <v>43.5</v>
      </c>
      <c r="H67" s="32" t="s">
        <v>315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44469</v>
      </c>
      <c r="B68" s="32">
        <v>537582</v>
      </c>
      <c r="C68" s="31" t="s">
        <v>1211</v>
      </c>
      <c r="D68" s="31" t="s">
        <v>1212</v>
      </c>
      <c r="E68" s="31" t="s">
        <v>599</v>
      </c>
      <c r="F68" s="90">
        <v>170000</v>
      </c>
      <c r="G68" s="32">
        <v>1.17</v>
      </c>
      <c r="H68" s="32" t="s">
        <v>315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44469</v>
      </c>
      <c r="B69" s="32">
        <v>537582</v>
      </c>
      <c r="C69" s="31" t="s">
        <v>1211</v>
      </c>
      <c r="D69" s="31" t="s">
        <v>1213</v>
      </c>
      <c r="E69" s="31" t="s">
        <v>599</v>
      </c>
      <c r="F69" s="90">
        <v>280000</v>
      </c>
      <c r="G69" s="32">
        <v>1.1399999999999999</v>
      </c>
      <c r="H69" s="32" t="s">
        <v>315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44469</v>
      </c>
      <c r="B70" s="32">
        <v>537582</v>
      </c>
      <c r="C70" s="31" t="s">
        <v>1211</v>
      </c>
      <c r="D70" s="31" t="s">
        <v>1214</v>
      </c>
      <c r="E70" s="31" t="s">
        <v>598</v>
      </c>
      <c r="F70" s="90">
        <v>130000</v>
      </c>
      <c r="G70" s="32">
        <v>1.18</v>
      </c>
      <c r="H70" s="32" t="s">
        <v>315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44469</v>
      </c>
      <c r="B71" s="32">
        <v>537582</v>
      </c>
      <c r="C71" s="31" t="s">
        <v>1211</v>
      </c>
      <c r="D71" s="31" t="s">
        <v>1214</v>
      </c>
      <c r="E71" s="31" t="s">
        <v>599</v>
      </c>
      <c r="F71" s="90">
        <v>20000</v>
      </c>
      <c r="G71" s="32">
        <v>1.29</v>
      </c>
      <c r="H71" s="32" t="s">
        <v>315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44469</v>
      </c>
      <c r="B72" s="32" t="s">
        <v>1215</v>
      </c>
      <c r="C72" s="31" t="s">
        <v>1216</v>
      </c>
      <c r="D72" s="31" t="s">
        <v>1217</v>
      </c>
      <c r="E72" s="31" t="s">
        <v>598</v>
      </c>
      <c r="F72" s="90">
        <v>110000</v>
      </c>
      <c r="G72" s="32">
        <v>235</v>
      </c>
      <c r="H72" s="32" t="s">
        <v>600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44469</v>
      </c>
      <c r="B73" s="32" t="s">
        <v>1218</v>
      </c>
      <c r="C73" s="31" t="s">
        <v>1219</v>
      </c>
      <c r="D73" s="31" t="s">
        <v>1220</v>
      </c>
      <c r="E73" s="31" t="s">
        <v>598</v>
      </c>
      <c r="F73" s="90">
        <v>782507</v>
      </c>
      <c r="G73" s="32">
        <v>37.49</v>
      </c>
      <c r="H73" s="32" t="s">
        <v>600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44469</v>
      </c>
      <c r="B74" s="32" t="s">
        <v>1218</v>
      </c>
      <c r="C74" s="31" t="s">
        <v>1219</v>
      </c>
      <c r="D74" s="31" t="s">
        <v>1221</v>
      </c>
      <c r="E74" s="31" t="s">
        <v>598</v>
      </c>
      <c r="F74" s="90">
        <v>168128</v>
      </c>
      <c r="G74" s="32">
        <v>37.75</v>
      </c>
      <c r="H74" s="32" t="s">
        <v>600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44469</v>
      </c>
      <c r="B75" s="32" t="s">
        <v>1222</v>
      </c>
      <c r="C75" s="31" t="s">
        <v>1223</v>
      </c>
      <c r="D75" s="31" t="s">
        <v>1224</v>
      </c>
      <c r="E75" s="31" t="s">
        <v>598</v>
      </c>
      <c r="F75" s="90">
        <v>676169</v>
      </c>
      <c r="G75" s="32">
        <v>153.19999999999999</v>
      </c>
      <c r="H75" s="32" t="s">
        <v>600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44469</v>
      </c>
      <c r="B76" s="32" t="s">
        <v>1225</v>
      </c>
      <c r="C76" s="31" t="s">
        <v>1226</v>
      </c>
      <c r="D76" s="31" t="s">
        <v>1227</v>
      </c>
      <c r="E76" s="31" t="s">
        <v>598</v>
      </c>
      <c r="F76" s="90">
        <v>90000</v>
      </c>
      <c r="G76" s="32">
        <v>50.15</v>
      </c>
      <c r="H76" s="32" t="s">
        <v>600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44469</v>
      </c>
      <c r="B77" s="32" t="s">
        <v>1225</v>
      </c>
      <c r="C77" s="31" t="s">
        <v>1226</v>
      </c>
      <c r="D77" s="31" t="s">
        <v>1228</v>
      </c>
      <c r="E77" s="31" t="s">
        <v>598</v>
      </c>
      <c r="F77" s="90">
        <v>42000</v>
      </c>
      <c r="G77" s="32">
        <v>45.6</v>
      </c>
      <c r="H77" s="32" t="s">
        <v>600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44469</v>
      </c>
      <c r="B78" s="32" t="s">
        <v>1225</v>
      </c>
      <c r="C78" s="31" t="s">
        <v>1226</v>
      </c>
      <c r="D78" s="31" t="s">
        <v>1097</v>
      </c>
      <c r="E78" s="31" t="s">
        <v>598</v>
      </c>
      <c r="F78" s="90">
        <v>42000</v>
      </c>
      <c r="G78" s="32">
        <v>45.5</v>
      </c>
      <c r="H78" s="32" t="s">
        <v>600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44469</v>
      </c>
      <c r="B79" s="32" t="s">
        <v>1229</v>
      </c>
      <c r="C79" s="31" t="s">
        <v>1230</v>
      </c>
      <c r="D79" s="31" t="s">
        <v>1231</v>
      </c>
      <c r="E79" s="31" t="s">
        <v>598</v>
      </c>
      <c r="F79" s="90">
        <v>250000</v>
      </c>
      <c r="G79" s="32">
        <v>29.45</v>
      </c>
      <c r="H79" s="32" t="s">
        <v>600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44469</v>
      </c>
      <c r="B80" s="32" t="s">
        <v>1232</v>
      </c>
      <c r="C80" s="31" t="s">
        <v>1233</v>
      </c>
      <c r="D80" s="31" t="s">
        <v>1234</v>
      </c>
      <c r="E80" s="31" t="s">
        <v>598</v>
      </c>
      <c r="F80" s="90">
        <v>27522</v>
      </c>
      <c r="G80" s="32">
        <v>131.79</v>
      </c>
      <c r="H80" s="32" t="s">
        <v>600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44469</v>
      </c>
      <c r="B81" s="32" t="s">
        <v>417</v>
      </c>
      <c r="C81" s="31" t="s">
        <v>1122</v>
      </c>
      <c r="D81" s="31" t="s">
        <v>1047</v>
      </c>
      <c r="E81" s="31" t="s">
        <v>598</v>
      </c>
      <c r="F81" s="90">
        <v>1832840</v>
      </c>
      <c r="G81" s="32">
        <v>652.34</v>
      </c>
      <c r="H81" s="32" t="s">
        <v>600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44469</v>
      </c>
      <c r="B82" s="32" t="s">
        <v>411</v>
      </c>
      <c r="C82" s="31" t="s">
        <v>1235</v>
      </c>
      <c r="D82" s="31" t="s">
        <v>1047</v>
      </c>
      <c r="E82" s="31" t="s">
        <v>598</v>
      </c>
      <c r="F82" s="90">
        <v>2111617</v>
      </c>
      <c r="G82" s="32">
        <v>204.12</v>
      </c>
      <c r="H82" s="32" t="s">
        <v>600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44469</v>
      </c>
      <c r="B83" s="32" t="s">
        <v>1127</v>
      </c>
      <c r="C83" s="31" t="s">
        <v>1128</v>
      </c>
      <c r="D83" s="31" t="s">
        <v>1236</v>
      </c>
      <c r="E83" s="31" t="s">
        <v>598</v>
      </c>
      <c r="F83" s="90">
        <v>705000</v>
      </c>
      <c r="G83" s="32">
        <v>8.42</v>
      </c>
      <c r="H83" s="32" t="s">
        <v>600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44469</v>
      </c>
      <c r="B84" s="32" t="s">
        <v>1237</v>
      </c>
      <c r="C84" s="31" t="s">
        <v>1238</v>
      </c>
      <c r="D84" s="31" t="s">
        <v>1239</v>
      </c>
      <c r="E84" s="31" t="s">
        <v>598</v>
      </c>
      <c r="F84" s="90">
        <v>1615559</v>
      </c>
      <c r="G84" s="32">
        <v>34.869999999999997</v>
      </c>
      <c r="H84" s="32" t="s">
        <v>600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44469</v>
      </c>
      <c r="B85" s="32" t="s">
        <v>1240</v>
      </c>
      <c r="C85" s="31" t="s">
        <v>1241</v>
      </c>
      <c r="D85" s="31" t="s">
        <v>1242</v>
      </c>
      <c r="E85" s="31" t="s">
        <v>598</v>
      </c>
      <c r="F85" s="90">
        <v>216000</v>
      </c>
      <c r="G85" s="32">
        <v>19.8</v>
      </c>
      <c r="H85" s="32" t="s">
        <v>600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44469</v>
      </c>
      <c r="B86" s="32" t="s">
        <v>1243</v>
      </c>
      <c r="C86" s="31" t="s">
        <v>1244</v>
      </c>
      <c r="D86" s="31" t="s">
        <v>1245</v>
      </c>
      <c r="E86" s="31" t="s">
        <v>598</v>
      </c>
      <c r="F86" s="90">
        <v>44000</v>
      </c>
      <c r="G86" s="32">
        <v>38.65</v>
      </c>
      <c r="H86" s="32" t="s">
        <v>600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44469</v>
      </c>
      <c r="B87" s="32" t="s">
        <v>1124</v>
      </c>
      <c r="C87" s="31" t="s">
        <v>1125</v>
      </c>
      <c r="D87" s="31" t="s">
        <v>1199</v>
      </c>
      <c r="E87" s="31" t="s">
        <v>598</v>
      </c>
      <c r="F87" s="90">
        <v>3100000</v>
      </c>
      <c r="G87" s="32">
        <v>2.9</v>
      </c>
      <c r="H87" s="32" t="s">
        <v>600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44469</v>
      </c>
      <c r="B88" s="32" t="s">
        <v>1246</v>
      </c>
      <c r="C88" s="31" t="s">
        <v>1247</v>
      </c>
      <c r="D88" s="31" t="s">
        <v>1248</v>
      </c>
      <c r="E88" s="31" t="s">
        <v>598</v>
      </c>
      <c r="F88" s="90">
        <v>86979</v>
      </c>
      <c r="G88" s="32">
        <v>25.8</v>
      </c>
      <c r="H88" s="32" t="s">
        <v>600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44469</v>
      </c>
      <c r="B89" s="32" t="s">
        <v>1246</v>
      </c>
      <c r="C89" s="31" t="s">
        <v>1247</v>
      </c>
      <c r="D89" s="31" t="s">
        <v>1249</v>
      </c>
      <c r="E89" s="31" t="s">
        <v>598</v>
      </c>
      <c r="F89" s="90">
        <v>112002</v>
      </c>
      <c r="G89" s="32">
        <v>25.73</v>
      </c>
      <c r="H89" s="32" t="s">
        <v>600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44469</v>
      </c>
      <c r="B90" s="32" t="s">
        <v>1250</v>
      </c>
      <c r="C90" s="31" t="s">
        <v>1251</v>
      </c>
      <c r="D90" s="31" t="s">
        <v>1047</v>
      </c>
      <c r="E90" s="31" t="s">
        <v>598</v>
      </c>
      <c r="F90" s="90">
        <v>493394</v>
      </c>
      <c r="G90" s="32">
        <v>126.18</v>
      </c>
      <c r="H90" s="32" t="s">
        <v>600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44469</v>
      </c>
      <c r="B91" s="32" t="s">
        <v>1250</v>
      </c>
      <c r="C91" s="31" t="s">
        <v>1251</v>
      </c>
      <c r="D91" s="31" t="s">
        <v>1252</v>
      </c>
      <c r="E91" s="31" t="s">
        <v>598</v>
      </c>
      <c r="F91" s="90">
        <v>456859</v>
      </c>
      <c r="G91" s="32">
        <v>125.74</v>
      </c>
      <c r="H91" s="32" t="s">
        <v>600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44469</v>
      </c>
      <c r="B92" s="32" t="s">
        <v>1253</v>
      </c>
      <c r="C92" s="31" t="s">
        <v>1254</v>
      </c>
      <c r="D92" s="31" t="s">
        <v>1255</v>
      </c>
      <c r="E92" s="31" t="s">
        <v>598</v>
      </c>
      <c r="F92" s="90">
        <v>497177</v>
      </c>
      <c r="G92" s="32">
        <v>22.09</v>
      </c>
      <c r="H92" s="32" t="s">
        <v>600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44469</v>
      </c>
      <c r="B93" s="32" t="s">
        <v>1253</v>
      </c>
      <c r="C93" s="31" t="s">
        <v>1254</v>
      </c>
      <c r="D93" s="31" t="s">
        <v>1256</v>
      </c>
      <c r="E93" s="31" t="s">
        <v>598</v>
      </c>
      <c r="F93" s="90">
        <v>500000</v>
      </c>
      <c r="G93" s="32">
        <v>22.4</v>
      </c>
      <c r="H93" s="32" t="s">
        <v>600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44469</v>
      </c>
      <c r="B94" s="32" t="s">
        <v>1257</v>
      </c>
      <c r="C94" s="31" t="s">
        <v>1258</v>
      </c>
      <c r="D94" s="31" t="s">
        <v>1259</v>
      </c>
      <c r="E94" s="31" t="s">
        <v>599</v>
      </c>
      <c r="F94" s="90">
        <v>100000</v>
      </c>
      <c r="G94" s="32">
        <v>451.68</v>
      </c>
      <c r="H94" s="32" t="s">
        <v>600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44469</v>
      </c>
      <c r="B95" s="32" t="s">
        <v>1218</v>
      </c>
      <c r="C95" s="31" t="s">
        <v>1219</v>
      </c>
      <c r="D95" s="31" t="s">
        <v>1220</v>
      </c>
      <c r="E95" s="31" t="s">
        <v>599</v>
      </c>
      <c r="F95" s="90">
        <v>1965</v>
      </c>
      <c r="G95" s="32">
        <v>37.15</v>
      </c>
      <c r="H95" s="32" t="s">
        <v>600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44469</v>
      </c>
      <c r="B96" s="32" t="s">
        <v>1222</v>
      </c>
      <c r="C96" s="31" t="s">
        <v>1223</v>
      </c>
      <c r="D96" s="31" t="s">
        <v>1260</v>
      </c>
      <c r="E96" s="31" t="s">
        <v>599</v>
      </c>
      <c r="F96" s="90">
        <v>680000</v>
      </c>
      <c r="G96" s="32">
        <v>153.19999999999999</v>
      </c>
      <c r="H96" s="32" t="s">
        <v>600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44469</v>
      </c>
      <c r="B97" s="32" t="s">
        <v>1261</v>
      </c>
      <c r="C97" s="31" t="s">
        <v>1262</v>
      </c>
      <c r="D97" s="31" t="s">
        <v>1263</v>
      </c>
      <c r="E97" s="31" t="s">
        <v>599</v>
      </c>
      <c r="F97" s="90">
        <v>357000</v>
      </c>
      <c r="G97" s="32">
        <v>4.83</v>
      </c>
      <c r="H97" s="32" t="s">
        <v>600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44469</v>
      </c>
      <c r="B98" s="32" t="s">
        <v>1264</v>
      </c>
      <c r="C98" s="31" t="s">
        <v>1265</v>
      </c>
      <c r="D98" s="31" t="s">
        <v>1150</v>
      </c>
      <c r="E98" s="31" t="s">
        <v>599</v>
      </c>
      <c r="F98" s="90">
        <v>7200</v>
      </c>
      <c r="G98" s="32">
        <v>98.48</v>
      </c>
      <c r="H98" s="32" t="s">
        <v>600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44469</v>
      </c>
      <c r="B99" s="32" t="s">
        <v>1225</v>
      </c>
      <c r="C99" s="31" t="s">
        <v>1226</v>
      </c>
      <c r="D99" s="31" t="s">
        <v>1228</v>
      </c>
      <c r="E99" s="31" t="s">
        <v>599</v>
      </c>
      <c r="F99" s="90">
        <v>54000</v>
      </c>
      <c r="G99" s="32">
        <v>50.15</v>
      </c>
      <c r="H99" s="32" t="s">
        <v>600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44469</v>
      </c>
      <c r="B100" s="32" t="s">
        <v>1225</v>
      </c>
      <c r="C100" s="31" t="s">
        <v>1226</v>
      </c>
      <c r="D100" s="31" t="s">
        <v>1097</v>
      </c>
      <c r="E100" s="31" t="s">
        <v>599</v>
      </c>
      <c r="F100" s="90">
        <v>42000</v>
      </c>
      <c r="G100" s="32">
        <v>45.6</v>
      </c>
      <c r="H100" s="32" t="s">
        <v>600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44469</v>
      </c>
      <c r="B101" s="32" t="s">
        <v>1225</v>
      </c>
      <c r="C101" s="31" t="s">
        <v>1226</v>
      </c>
      <c r="D101" s="31" t="s">
        <v>1227</v>
      </c>
      <c r="E101" s="31" t="s">
        <v>599</v>
      </c>
      <c r="F101" s="90">
        <v>132000</v>
      </c>
      <c r="G101" s="32">
        <v>46.11</v>
      </c>
      <c r="H101" s="32" t="s">
        <v>600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44469</v>
      </c>
      <c r="B102" s="32" t="s">
        <v>1229</v>
      </c>
      <c r="C102" s="31" t="s">
        <v>1230</v>
      </c>
      <c r="D102" s="31" t="s">
        <v>1266</v>
      </c>
      <c r="E102" s="31" t="s">
        <v>599</v>
      </c>
      <c r="F102" s="90">
        <v>100000</v>
      </c>
      <c r="G102" s="32">
        <v>29.45</v>
      </c>
      <c r="H102" s="32" t="s">
        <v>600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44469</v>
      </c>
      <c r="B103" s="32" t="s">
        <v>1232</v>
      </c>
      <c r="C103" s="31" t="s">
        <v>1233</v>
      </c>
      <c r="D103" s="31" t="s">
        <v>1234</v>
      </c>
      <c r="E103" s="31" t="s">
        <v>599</v>
      </c>
      <c r="F103" s="90">
        <v>27522</v>
      </c>
      <c r="G103" s="32">
        <v>130.24</v>
      </c>
      <c r="H103" s="32" t="s">
        <v>600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44469</v>
      </c>
      <c r="B104" s="32" t="s">
        <v>417</v>
      </c>
      <c r="C104" s="31" t="s">
        <v>1122</v>
      </c>
      <c r="D104" s="31" t="s">
        <v>1047</v>
      </c>
      <c r="E104" s="31" t="s">
        <v>599</v>
      </c>
      <c r="F104" s="90">
        <v>1869706</v>
      </c>
      <c r="G104" s="32">
        <v>652.32000000000005</v>
      </c>
      <c r="H104" s="32" t="s">
        <v>600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44469</v>
      </c>
      <c r="B105" s="32" t="s">
        <v>411</v>
      </c>
      <c r="C105" s="31" t="s">
        <v>1235</v>
      </c>
      <c r="D105" s="31" t="s">
        <v>1047</v>
      </c>
      <c r="E105" s="31" t="s">
        <v>599</v>
      </c>
      <c r="F105" s="90">
        <v>2122809</v>
      </c>
      <c r="G105" s="32">
        <v>204.33</v>
      </c>
      <c r="H105" s="32" t="s">
        <v>600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44469</v>
      </c>
      <c r="B106" s="32" t="s">
        <v>437</v>
      </c>
      <c r="C106" s="31" t="s">
        <v>1123</v>
      </c>
      <c r="D106" s="31" t="s">
        <v>1126</v>
      </c>
      <c r="E106" s="31" t="s">
        <v>599</v>
      </c>
      <c r="F106" s="90">
        <v>517765</v>
      </c>
      <c r="G106" s="32">
        <v>991.44</v>
      </c>
      <c r="H106" s="32" t="s">
        <v>600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44469</v>
      </c>
      <c r="B107" s="32" t="s">
        <v>1127</v>
      </c>
      <c r="C107" s="31" t="s">
        <v>1128</v>
      </c>
      <c r="D107" s="31" t="s">
        <v>1267</v>
      </c>
      <c r="E107" s="31" t="s">
        <v>599</v>
      </c>
      <c r="F107" s="90">
        <v>735113</v>
      </c>
      <c r="G107" s="32">
        <v>8.58</v>
      </c>
      <c r="H107" s="32" t="s">
        <v>600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44469</v>
      </c>
      <c r="B108" s="32" t="s">
        <v>1127</v>
      </c>
      <c r="C108" s="31" t="s">
        <v>1128</v>
      </c>
      <c r="D108" s="31" t="s">
        <v>1268</v>
      </c>
      <c r="E108" s="31" t="s">
        <v>599</v>
      </c>
      <c r="F108" s="90">
        <v>400000</v>
      </c>
      <c r="G108" s="32">
        <v>8.64</v>
      </c>
      <c r="H108" s="32" t="s">
        <v>600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44469</v>
      </c>
      <c r="B109" s="32" t="s">
        <v>1127</v>
      </c>
      <c r="C109" s="31" t="s">
        <v>1128</v>
      </c>
      <c r="D109" s="31" t="s">
        <v>1269</v>
      </c>
      <c r="E109" s="31" t="s">
        <v>599</v>
      </c>
      <c r="F109" s="90">
        <v>400000</v>
      </c>
      <c r="G109" s="32">
        <v>8.7100000000000009</v>
      </c>
      <c r="H109" s="32" t="s">
        <v>600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44469</v>
      </c>
      <c r="B110" s="32" t="s">
        <v>1237</v>
      </c>
      <c r="C110" s="31" t="s">
        <v>1238</v>
      </c>
      <c r="D110" s="31" t="s">
        <v>1270</v>
      </c>
      <c r="E110" s="31" t="s">
        <v>599</v>
      </c>
      <c r="F110" s="90">
        <v>1256543</v>
      </c>
      <c r="G110" s="32">
        <v>34.86</v>
      </c>
      <c r="H110" s="32" t="s">
        <v>600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44469</v>
      </c>
      <c r="B111" s="32" t="s">
        <v>1243</v>
      </c>
      <c r="C111" s="31" t="s">
        <v>1244</v>
      </c>
      <c r="D111" s="31" t="s">
        <v>1271</v>
      </c>
      <c r="E111" s="31" t="s">
        <v>599</v>
      </c>
      <c r="F111" s="90">
        <v>108000</v>
      </c>
      <c r="G111" s="32">
        <v>38.590000000000003</v>
      </c>
      <c r="H111" s="32" t="s">
        <v>600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44469</v>
      </c>
      <c r="B112" s="32" t="s">
        <v>1243</v>
      </c>
      <c r="C112" s="31" t="s">
        <v>1244</v>
      </c>
      <c r="D112" s="31" t="s">
        <v>1245</v>
      </c>
      <c r="E112" s="31" t="s">
        <v>599</v>
      </c>
      <c r="F112" s="90">
        <v>40000</v>
      </c>
      <c r="G112" s="32">
        <v>40.43</v>
      </c>
      <c r="H112" s="32" t="s">
        <v>600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44469</v>
      </c>
      <c r="B113" s="32" t="s">
        <v>1124</v>
      </c>
      <c r="C113" s="31" t="s">
        <v>1125</v>
      </c>
      <c r="D113" s="31" t="s">
        <v>1129</v>
      </c>
      <c r="E113" s="31" t="s">
        <v>599</v>
      </c>
      <c r="F113" s="90">
        <v>2500000</v>
      </c>
      <c r="G113" s="32">
        <v>2.9</v>
      </c>
      <c r="H113" s="32" t="s">
        <v>600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44469</v>
      </c>
      <c r="B114" s="32" t="s">
        <v>1246</v>
      </c>
      <c r="C114" s="31" t="s">
        <v>1247</v>
      </c>
      <c r="D114" s="31" t="s">
        <v>1248</v>
      </c>
      <c r="E114" s="31" t="s">
        <v>599</v>
      </c>
      <c r="F114" s="90">
        <v>86979</v>
      </c>
      <c r="G114" s="32">
        <v>25.69</v>
      </c>
      <c r="H114" s="32" t="s">
        <v>600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44469</v>
      </c>
      <c r="B115" s="32" t="s">
        <v>1246</v>
      </c>
      <c r="C115" s="31" t="s">
        <v>1247</v>
      </c>
      <c r="D115" s="31" t="s">
        <v>1249</v>
      </c>
      <c r="E115" s="31" t="s">
        <v>599</v>
      </c>
      <c r="F115" s="90">
        <v>112002</v>
      </c>
      <c r="G115" s="32">
        <v>25.77</v>
      </c>
      <c r="H115" s="32" t="s">
        <v>600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>
        <v>44469</v>
      </c>
      <c r="B116" s="32" t="s">
        <v>1250</v>
      </c>
      <c r="C116" s="31" t="s">
        <v>1251</v>
      </c>
      <c r="D116" s="31" t="s">
        <v>1252</v>
      </c>
      <c r="E116" s="31" t="s">
        <v>599</v>
      </c>
      <c r="F116" s="90">
        <v>456859</v>
      </c>
      <c r="G116" s="32">
        <v>125.7</v>
      </c>
      <c r="H116" s="32" t="s">
        <v>600</v>
      </c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>
        <v>44469</v>
      </c>
      <c r="B117" s="32" t="s">
        <v>1250</v>
      </c>
      <c r="C117" s="31" t="s">
        <v>1251</v>
      </c>
      <c r="D117" s="31" t="s">
        <v>1047</v>
      </c>
      <c r="E117" s="31" t="s">
        <v>599</v>
      </c>
      <c r="F117" s="90">
        <v>499564</v>
      </c>
      <c r="G117" s="32">
        <v>126.08</v>
      </c>
      <c r="H117" s="32" t="s">
        <v>600</v>
      </c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>
        <v>44469</v>
      </c>
      <c r="B118" s="32" t="s">
        <v>1253</v>
      </c>
      <c r="C118" s="31" t="s">
        <v>1254</v>
      </c>
      <c r="D118" s="31" t="s">
        <v>1272</v>
      </c>
      <c r="E118" s="31" t="s">
        <v>599</v>
      </c>
      <c r="F118" s="90">
        <v>1100000</v>
      </c>
      <c r="G118" s="32">
        <v>22.08</v>
      </c>
      <c r="H118" s="32" t="s">
        <v>600</v>
      </c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>
        <v>44469</v>
      </c>
      <c r="B119" s="32" t="s">
        <v>1253</v>
      </c>
      <c r="C119" s="31" t="s">
        <v>1254</v>
      </c>
      <c r="D119" s="31" t="s">
        <v>1255</v>
      </c>
      <c r="E119" s="31" t="s">
        <v>599</v>
      </c>
      <c r="F119" s="90">
        <v>497177</v>
      </c>
      <c r="G119" s="32">
        <v>22.5</v>
      </c>
      <c r="H119" s="32" t="s">
        <v>600</v>
      </c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/>
      <c r="B120" s="32"/>
      <c r="C120" s="31"/>
      <c r="D120" s="31"/>
      <c r="E120" s="31"/>
      <c r="F120" s="90"/>
      <c r="G120" s="32"/>
      <c r="H120" s="32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/>
      <c r="B121" s="32"/>
      <c r="C121" s="31"/>
      <c r="D121" s="31"/>
      <c r="E121" s="31"/>
      <c r="F121" s="90"/>
      <c r="G121" s="32"/>
      <c r="H121" s="32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/>
      <c r="B122" s="32"/>
      <c r="C122" s="31"/>
      <c r="D122" s="31"/>
      <c r="E122" s="31"/>
      <c r="F122" s="90"/>
      <c r="G122" s="32"/>
      <c r="H122" s="32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/>
      <c r="B123" s="32"/>
      <c r="C123" s="31"/>
      <c r="D123" s="31"/>
      <c r="E123" s="31"/>
      <c r="F123" s="90"/>
      <c r="G123" s="32"/>
      <c r="H123" s="32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/>
      <c r="B124" s="32"/>
      <c r="C124" s="31"/>
      <c r="D124" s="31"/>
      <c r="E124" s="31"/>
      <c r="F124" s="90"/>
      <c r="G124" s="32"/>
      <c r="H124" s="32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/>
      <c r="B125" s="32"/>
      <c r="C125" s="31"/>
      <c r="D125" s="31"/>
      <c r="E125" s="31"/>
      <c r="F125" s="90"/>
      <c r="G125" s="32"/>
      <c r="H125" s="32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/>
      <c r="B126" s="32"/>
      <c r="C126" s="31"/>
      <c r="D126" s="31"/>
      <c r="E126" s="31"/>
      <c r="F126" s="90"/>
      <c r="G126" s="32"/>
      <c r="H126" s="32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/>
      <c r="B127" s="32"/>
      <c r="C127" s="31"/>
      <c r="D127" s="31"/>
      <c r="E127" s="31"/>
      <c r="F127" s="90"/>
      <c r="G127" s="32"/>
      <c r="H127" s="32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/>
      <c r="B128" s="32"/>
      <c r="C128" s="31"/>
      <c r="D128" s="31"/>
      <c r="E128" s="31"/>
      <c r="F128" s="90"/>
      <c r="G128" s="32"/>
      <c r="H128" s="32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/>
      <c r="B129" s="32"/>
      <c r="C129" s="31"/>
      <c r="D129" s="31"/>
      <c r="E129" s="31"/>
      <c r="F129" s="90"/>
      <c r="G129" s="32"/>
      <c r="H129" s="32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76"/>
  <sheetViews>
    <sheetView zoomScale="85" zoomScaleNormal="85" workbookViewId="0">
      <selection activeCell="E194" sqref="E194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customWidth="1"/>
    <col min="18" max="18" width="5.7109375" hidden="1" customWidth="1"/>
    <col min="19" max="19" width="12.7109375" hidden="1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879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44470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601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590</v>
      </c>
      <c r="C9" s="100"/>
      <c r="D9" s="101" t="s">
        <v>602</v>
      </c>
      <c r="E9" s="100" t="s">
        <v>603</v>
      </c>
      <c r="F9" s="100" t="s">
        <v>604</v>
      </c>
      <c r="G9" s="100" t="s">
        <v>605</v>
      </c>
      <c r="H9" s="100" t="s">
        <v>606</v>
      </c>
      <c r="I9" s="100" t="s">
        <v>607</v>
      </c>
      <c r="J9" s="99" t="s">
        <v>608</v>
      </c>
      <c r="K9" s="100" t="s">
        <v>609</v>
      </c>
      <c r="L9" s="102" t="s">
        <v>610</v>
      </c>
      <c r="M9" s="102" t="s">
        <v>611</v>
      </c>
      <c r="N9" s="100" t="s">
        <v>612</v>
      </c>
      <c r="O9" s="101" t="s">
        <v>613</v>
      </c>
      <c r="P9" s="100" t="s">
        <v>1083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354">
        <v>1</v>
      </c>
      <c r="B10" s="355">
        <v>44396</v>
      </c>
      <c r="C10" s="356"/>
      <c r="D10" s="357" t="s">
        <v>131</v>
      </c>
      <c r="E10" s="358" t="s">
        <v>616</v>
      </c>
      <c r="F10" s="359">
        <v>547.5</v>
      </c>
      <c r="G10" s="359">
        <v>510</v>
      </c>
      <c r="H10" s="358">
        <v>568</v>
      </c>
      <c r="I10" s="360" t="s">
        <v>846</v>
      </c>
      <c r="J10" s="103" t="s">
        <v>906</v>
      </c>
      <c r="K10" s="103">
        <f t="shared" ref="K10" si="0">H10-F10</f>
        <v>20.5</v>
      </c>
      <c r="L10" s="104">
        <f>(F10*-0.7)/100</f>
        <v>-3.8325</v>
      </c>
      <c r="M10" s="105">
        <f t="shared" ref="M10" si="1">(K10+L10)/F10</f>
        <v>3.0442922374429224E-2</v>
      </c>
      <c r="N10" s="103" t="s">
        <v>614</v>
      </c>
      <c r="O10" s="106">
        <v>44445</v>
      </c>
      <c r="P10" s="359"/>
      <c r="Q10" s="1"/>
      <c r="R10" s="1" t="s">
        <v>615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354">
        <v>2</v>
      </c>
      <c r="B11" s="355">
        <v>44397</v>
      </c>
      <c r="C11" s="356"/>
      <c r="D11" s="357" t="s">
        <v>137</v>
      </c>
      <c r="E11" s="358" t="s">
        <v>616</v>
      </c>
      <c r="F11" s="359">
        <v>104.5</v>
      </c>
      <c r="G11" s="359">
        <v>96.5</v>
      </c>
      <c r="H11" s="358">
        <v>111.5</v>
      </c>
      <c r="I11" s="360" t="s">
        <v>847</v>
      </c>
      <c r="J11" s="103" t="s">
        <v>852</v>
      </c>
      <c r="K11" s="103">
        <f t="shared" ref="K11" si="2">H11-F11</f>
        <v>7</v>
      </c>
      <c r="L11" s="104">
        <f t="shared" ref="L11:L14" si="3">(F11*-0.7)/100</f>
        <v>-0.73149999999999993</v>
      </c>
      <c r="M11" s="105">
        <f t="shared" ref="M11" si="4">(K11+L11)/F11</f>
        <v>5.9985645933014357E-2</v>
      </c>
      <c r="N11" s="103" t="s">
        <v>614</v>
      </c>
      <c r="O11" s="106">
        <v>44442</v>
      </c>
      <c r="P11" s="359"/>
      <c r="Q11" s="1"/>
      <c r="R11" s="1" t="s">
        <v>615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354">
        <v>3</v>
      </c>
      <c r="B12" s="355">
        <v>44407</v>
      </c>
      <c r="C12" s="356"/>
      <c r="D12" s="357" t="s">
        <v>51</v>
      </c>
      <c r="E12" s="358" t="s">
        <v>616</v>
      </c>
      <c r="F12" s="359">
        <v>715</v>
      </c>
      <c r="G12" s="359">
        <v>675</v>
      </c>
      <c r="H12" s="358">
        <v>730</v>
      </c>
      <c r="I12" s="360" t="s">
        <v>850</v>
      </c>
      <c r="J12" s="103" t="s">
        <v>924</v>
      </c>
      <c r="K12" s="103">
        <f t="shared" ref="K12:K14" si="5">H12-F12</f>
        <v>15</v>
      </c>
      <c r="L12" s="104">
        <f t="shared" si="3"/>
        <v>-5.004999999999999</v>
      </c>
      <c r="M12" s="105">
        <f t="shared" ref="M12:M14" si="6">(K12+L12)/F12</f>
        <v>1.3979020979020981E-2</v>
      </c>
      <c r="N12" s="103" t="s">
        <v>614</v>
      </c>
      <c r="O12" s="106">
        <v>44442</v>
      </c>
      <c r="P12" s="359"/>
      <c r="Q12" s="1"/>
      <c r="R12" s="1" t="s">
        <v>615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354">
        <v>4</v>
      </c>
      <c r="B13" s="355">
        <v>44421</v>
      </c>
      <c r="C13" s="356"/>
      <c r="D13" s="357" t="s">
        <v>471</v>
      </c>
      <c r="E13" s="358" t="s">
        <v>616</v>
      </c>
      <c r="F13" s="359">
        <v>1500</v>
      </c>
      <c r="G13" s="359">
        <v>1415</v>
      </c>
      <c r="H13" s="358">
        <v>1607.5</v>
      </c>
      <c r="I13" s="360" t="s">
        <v>857</v>
      </c>
      <c r="J13" s="103" t="s">
        <v>898</v>
      </c>
      <c r="K13" s="103">
        <f t="shared" si="5"/>
        <v>107.5</v>
      </c>
      <c r="L13" s="104">
        <f t="shared" si="3"/>
        <v>-10.5</v>
      </c>
      <c r="M13" s="105">
        <f t="shared" si="6"/>
        <v>6.4666666666666664E-2</v>
      </c>
      <c r="N13" s="103" t="s">
        <v>614</v>
      </c>
      <c r="O13" s="106">
        <v>44442</v>
      </c>
      <c r="P13" s="359"/>
      <c r="Q13" s="1"/>
      <c r="R13" s="1" t="s">
        <v>615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432">
        <v>5</v>
      </c>
      <c r="B14" s="433">
        <v>44442</v>
      </c>
      <c r="C14" s="434"/>
      <c r="D14" s="435" t="s">
        <v>302</v>
      </c>
      <c r="E14" s="436" t="s">
        <v>616</v>
      </c>
      <c r="F14" s="437">
        <v>4085</v>
      </c>
      <c r="G14" s="437">
        <v>3900</v>
      </c>
      <c r="H14" s="436">
        <v>3900</v>
      </c>
      <c r="I14" s="438" t="s">
        <v>900</v>
      </c>
      <c r="J14" s="395" t="s">
        <v>905</v>
      </c>
      <c r="K14" s="395">
        <f t="shared" si="5"/>
        <v>-185</v>
      </c>
      <c r="L14" s="396">
        <f t="shared" si="3"/>
        <v>-28.594999999999999</v>
      </c>
      <c r="M14" s="397">
        <f t="shared" si="6"/>
        <v>-5.2287637698898409E-2</v>
      </c>
      <c r="N14" s="395" t="s">
        <v>627</v>
      </c>
      <c r="O14" s="398">
        <v>44455</v>
      </c>
      <c r="P14" s="437"/>
      <c r="Q14" s="1"/>
      <c r="R14" s="1" t="s">
        <v>615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354">
        <v>6</v>
      </c>
      <c r="B15" s="355">
        <v>44442</v>
      </c>
      <c r="C15" s="356"/>
      <c r="D15" s="357" t="s">
        <v>425</v>
      </c>
      <c r="E15" s="358" t="s">
        <v>616</v>
      </c>
      <c r="F15" s="359">
        <v>1670</v>
      </c>
      <c r="G15" s="359">
        <v>1570</v>
      </c>
      <c r="H15" s="358">
        <v>1785</v>
      </c>
      <c r="I15" s="360" t="s">
        <v>901</v>
      </c>
      <c r="J15" s="103" t="s">
        <v>921</v>
      </c>
      <c r="K15" s="103">
        <f t="shared" ref="K15:K16" si="7">H15-F15</f>
        <v>115</v>
      </c>
      <c r="L15" s="104">
        <f t="shared" ref="L15:L16" si="8">(F15*-0.7)/100</f>
        <v>-11.69</v>
      </c>
      <c r="M15" s="105">
        <f t="shared" ref="M15:M16" si="9">(K15+L15)/F15</f>
        <v>6.1862275449101799E-2</v>
      </c>
      <c r="N15" s="103" t="s">
        <v>614</v>
      </c>
      <c r="O15" s="106">
        <v>44446</v>
      </c>
      <c r="P15" s="359"/>
      <c r="Q15" s="1"/>
      <c r="R15" s="1" t="s">
        <v>615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354">
        <v>7</v>
      </c>
      <c r="B16" s="355">
        <v>44447</v>
      </c>
      <c r="C16" s="356"/>
      <c r="D16" s="357" t="s">
        <v>381</v>
      </c>
      <c r="E16" s="358" t="s">
        <v>616</v>
      </c>
      <c r="F16" s="359">
        <v>1500</v>
      </c>
      <c r="G16" s="359">
        <v>1395</v>
      </c>
      <c r="H16" s="358">
        <v>1600</v>
      </c>
      <c r="I16" s="360" t="s">
        <v>933</v>
      </c>
      <c r="J16" s="103" t="s">
        <v>997</v>
      </c>
      <c r="K16" s="103">
        <f t="shared" si="7"/>
        <v>100</v>
      </c>
      <c r="L16" s="104">
        <f t="shared" si="8"/>
        <v>-10.5</v>
      </c>
      <c r="M16" s="105">
        <f t="shared" si="9"/>
        <v>5.9666666666666666E-2</v>
      </c>
      <c r="N16" s="103" t="s">
        <v>614</v>
      </c>
      <c r="O16" s="106">
        <v>44455</v>
      </c>
      <c r="P16" s="359"/>
      <c r="Q16" s="1"/>
      <c r="R16" s="1" t="s">
        <v>615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432">
        <v>8</v>
      </c>
      <c r="B17" s="433">
        <v>44452</v>
      </c>
      <c r="C17" s="434"/>
      <c r="D17" s="435" t="s">
        <v>117</v>
      </c>
      <c r="E17" s="436" t="s">
        <v>616</v>
      </c>
      <c r="F17" s="437">
        <v>3205</v>
      </c>
      <c r="G17" s="437">
        <v>3000</v>
      </c>
      <c r="H17" s="436">
        <v>3125</v>
      </c>
      <c r="I17" s="438" t="s">
        <v>955</v>
      </c>
      <c r="J17" s="395" t="s">
        <v>1118</v>
      </c>
      <c r="K17" s="395">
        <f t="shared" ref="K17:K18" si="10">H17-F17</f>
        <v>-80</v>
      </c>
      <c r="L17" s="396">
        <f t="shared" ref="L17:L18" si="11">(F17*-0.7)/100</f>
        <v>-22.434999999999999</v>
      </c>
      <c r="M17" s="397">
        <f t="shared" ref="M17:M18" si="12">(K17+L17)/F17</f>
        <v>-3.1960998439937598E-2</v>
      </c>
      <c r="N17" s="395" t="s">
        <v>627</v>
      </c>
      <c r="O17" s="398">
        <v>44468</v>
      </c>
      <c r="P17" s="395"/>
      <c r="Q17" s="1"/>
      <c r="R17" s="1" t="s">
        <v>618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547">
        <v>9</v>
      </c>
      <c r="B18" s="409">
        <v>44454</v>
      </c>
      <c r="C18" s="548"/>
      <c r="D18" s="410" t="s">
        <v>300</v>
      </c>
      <c r="E18" s="411" t="s">
        <v>616</v>
      </c>
      <c r="F18" s="412">
        <v>2195</v>
      </c>
      <c r="G18" s="412">
        <v>2080</v>
      </c>
      <c r="H18" s="411">
        <v>2295</v>
      </c>
      <c r="I18" s="413" t="s">
        <v>991</v>
      </c>
      <c r="J18" s="414" t="s">
        <v>1141</v>
      </c>
      <c r="K18" s="414">
        <f t="shared" si="10"/>
        <v>100</v>
      </c>
      <c r="L18" s="415">
        <f t="shared" si="11"/>
        <v>-15.365</v>
      </c>
      <c r="M18" s="416">
        <f t="shared" si="12"/>
        <v>3.8558086560364468E-2</v>
      </c>
      <c r="N18" s="414" t="s">
        <v>614</v>
      </c>
      <c r="O18" s="417">
        <v>44469</v>
      </c>
      <c r="P18" s="412">
        <f>VLOOKUP(D18,'MidCap Intra'!B11:C511,2,0)</f>
        <v>2284.35</v>
      </c>
      <c r="Q18" s="1"/>
      <c r="R18" s="1" t="s">
        <v>615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432">
        <v>10</v>
      </c>
      <c r="B19" s="433">
        <v>44456</v>
      </c>
      <c r="C19" s="434"/>
      <c r="D19" s="435" t="s">
        <v>69</v>
      </c>
      <c r="E19" s="436" t="s">
        <v>616</v>
      </c>
      <c r="F19" s="437">
        <v>84</v>
      </c>
      <c r="G19" s="437">
        <v>78</v>
      </c>
      <c r="H19" s="436">
        <v>78.849999999999994</v>
      </c>
      <c r="I19" s="438" t="s">
        <v>1019</v>
      </c>
      <c r="J19" s="395" t="s">
        <v>1032</v>
      </c>
      <c r="K19" s="395">
        <f t="shared" ref="K19" si="13">H19-F19</f>
        <v>-5.1500000000000057</v>
      </c>
      <c r="L19" s="396">
        <f t="shared" ref="L19" si="14">(F19*-0.7)/100</f>
        <v>-0.58799999999999997</v>
      </c>
      <c r="M19" s="397">
        <f t="shared" ref="M19" si="15">(K19+L19)/F19</f>
        <v>-6.8309523809523875E-2</v>
      </c>
      <c r="N19" s="395" t="s">
        <v>627</v>
      </c>
      <c r="O19" s="398">
        <v>44455</v>
      </c>
      <c r="P19" s="437"/>
      <c r="Q19" s="1"/>
      <c r="R19" s="1" t="s">
        <v>615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 customHeight="1">
      <c r="A20" s="113">
        <v>11</v>
      </c>
      <c r="B20" s="108">
        <v>44460</v>
      </c>
      <c r="C20" s="114"/>
      <c r="D20" s="109" t="s">
        <v>381</v>
      </c>
      <c r="E20" s="110" t="s">
        <v>616</v>
      </c>
      <c r="F20" s="107" t="s">
        <v>1033</v>
      </c>
      <c r="G20" s="107">
        <v>1395</v>
      </c>
      <c r="H20" s="110"/>
      <c r="I20" s="111" t="s">
        <v>1034</v>
      </c>
      <c r="J20" s="112" t="s">
        <v>617</v>
      </c>
      <c r="K20" s="113"/>
      <c r="L20" s="108"/>
      <c r="M20" s="114"/>
      <c r="N20" s="109"/>
      <c r="O20" s="110"/>
      <c r="P20" s="107">
        <f>VLOOKUP(D20,'MidCap Intra'!B13:C513,2,0)</f>
        <v>1480.75</v>
      </c>
      <c r="Q20" s="1"/>
      <c r="R20" s="1" t="s">
        <v>615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2.75" customHeight="1">
      <c r="A21" s="113">
        <v>12</v>
      </c>
      <c r="B21" s="108">
        <v>44463</v>
      </c>
      <c r="C21" s="114"/>
      <c r="D21" s="109" t="s">
        <v>426</v>
      </c>
      <c r="E21" s="110" t="s">
        <v>616</v>
      </c>
      <c r="F21" s="107" t="s">
        <v>1080</v>
      </c>
      <c r="G21" s="107">
        <v>2920</v>
      </c>
      <c r="H21" s="110"/>
      <c r="I21" s="111" t="s">
        <v>955</v>
      </c>
      <c r="J21" s="112" t="s">
        <v>617</v>
      </c>
      <c r="K21" s="113"/>
      <c r="L21" s="108"/>
      <c r="M21" s="114"/>
      <c r="N21" s="109"/>
      <c r="O21" s="110"/>
      <c r="P21" s="107">
        <f>VLOOKUP(D21,'MidCap Intra'!B14:C514,2,0)</f>
        <v>3107.75</v>
      </c>
      <c r="Q21" s="1"/>
      <c r="R21" s="1" t="s">
        <v>615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2.75" customHeight="1">
      <c r="A22" s="113">
        <v>13</v>
      </c>
      <c r="B22" s="108">
        <v>44466</v>
      </c>
      <c r="C22" s="114"/>
      <c r="D22" s="109" t="s">
        <v>131</v>
      </c>
      <c r="E22" s="110" t="s">
        <v>616</v>
      </c>
      <c r="F22" s="107" t="s">
        <v>1085</v>
      </c>
      <c r="G22" s="107">
        <v>495</v>
      </c>
      <c r="H22" s="110"/>
      <c r="I22" s="111" t="s">
        <v>1086</v>
      </c>
      <c r="J22" s="112" t="s">
        <v>617</v>
      </c>
      <c r="K22" s="113"/>
      <c r="L22" s="108"/>
      <c r="M22" s="114"/>
      <c r="N22" s="109"/>
      <c r="O22" s="110"/>
      <c r="P22" s="107">
        <f>VLOOKUP(D22,'MidCap Intra'!B15:C515,2,0)</f>
        <v>533.1</v>
      </c>
      <c r="Q22" s="1"/>
      <c r="R22" s="1" t="s">
        <v>615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2.75" customHeight="1">
      <c r="A23" s="113">
        <v>14</v>
      </c>
      <c r="B23" s="108">
        <v>44466</v>
      </c>
      <c r="C23" s="114"/>
      <c r="D23" s="109" t="s">
        <v>252</v>
      </c>
      <c r="E23" s="110" t="s">
        <v>616</v>
      </c>
      <c r="F23" s="107" t="s">
        <v>1089</v>
      </c>
      <c r="G23" s="107">
        <v>445</v>
      </c>
      <c r="H23" s="110"/>
      <c r="I23" s="111">
        <v>530</v>
      </c>
      <c r="J23" s="112" t="s">
        <v>617</v>
      </c>
      <c r="K23" s="113"/>
      <c r="L23" s="108"/>
      <c r="M23" s="114"/>
      <c r="N23" s="109"/>
      <c r="O23" s="110"/>
      <c r="P23" s="107">
        <f>VLOOKUP(D23,'MidCap Intra'!B16:C516,2,0)</f>
        <v>478.9</v>
      </c>
      <c r="Q23" s="1"/>
      <c r="R23" s="1" t="s">
        <v>615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2.75" customHeight="1">
      <c r="A24" s="113">
        <v>15</v>
      </c>
      <c r="B24" s="108">
        <v>44466</v>
      </c>
      <c r="C24" s="114"/>
      <c r="D24" s="109" t="s">
        <v>253</v>
      </c>
      <c r="E24" s="110" t="s">
        <v>616</v>
      </c>
      <c r="F24" s="107" t="s">
        <v>1090</v>
      </c>
      <c r="G24" s="107">
        <v>1895</v>
      </c>
      <c r="H24" s="110"/>
      <c r="I24" s="111" t="s">
        <v>1091</v>
      </c>
      <c r="J24" s="112" t="s">
        <v>617</v>
      </c>
      <c r="K24" s="113"/>
      <c r="L24" s="108"/>
      <c r="M24" s="114"/>
      <c r="N24" s="109"/>
      <c r="O24" s="110"/>
      <c r="P24" s="107">
        <f>VLOOKUP(D24,'MidCap Intra'!B17:C517,2,0)</f>
        <v>2105.75</v>
      </c>
      <c r="Q24" s="1"/>
      <c r="R24" s="1" t="s">
        <v>618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2.75" customHeight="1">
      <c r="A25" s="113">
        <v>16</v>
      </c>
      <c r="B25" s="108">
        <v>44466</v>
      </c>
      <c r="C25" s="114"/>
      <c r="D25" s="109" t="s">
        <v>257</v>
      </c>
      <c r="E25" s="110" t="s">
        <v>616</v>
      </c>
      <c r="F25" s="107" t="s">
        <v>1092</v>
      </c>
      <c r="G25" s="107">
        <v>1490</v>
      </c>
      <c r="H25" s="110"/>
      <c r="I25" s="111" t="s">
        <v>1093</v>
      </c>
      <c r="J25" s="112" t="s">
        <v>617</v>
      </c>
      <c r="K25" s="113"/>
      <c r="L25" s="108"/>
      <c r="M25" s="114"/>
      <c r="N25" s="109"/>
      <c r="O25" s="110"/>
      <c r="P25" s="107">
        <f>VLOOKUP(D25,'MidCap Intra'!B18:C518,2,0)</f>
        <v>1584.45</v>
      </c>
      <c r="Q25" s="1"/>
      <c r="R25" s="1" t="s">
        <v>615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2.75" customHeight="1">
      <c r="A26" s="354">
        <v>17</v>
      </c>
      <c r="B26" s="355">
        <v>44466</v>
      </c>
      <c r="C26" s="356"/>
      <c r="D26" s="357" t="s">
        <v>392</v>
      </c>
      <c r="E26" s="358" t="s">
        <v>616</v>
      </c>
      <c r="F26" s="359">
        <v>122</v>
      </c>
      <c r="G26" s="359">
        <v>115</v>
      </c>
      <c r="H26" s="358">
        <v>133.5</v>
      </c>
      <c r="I26" s="360" t="s">
        <v>1094</v>
      </c>
      <c r="J26" s="103" t="s">
        <v>1099</v>
      </c>
      <c r="K26" s="103">
        <f t="shared" ref="K26" si="16">H26-F26</f>
        <v>11.5</v>
      </c>
      <c r="L26" s="104">
        <f t="shared" ref="L26" si="17">(F26*-0.7)/100</f>
        <v>-0.85399999999999987</v>
      </c>
      <c r="M26" s="105">
        <f t="shared" ref="M26" si="18">(K26+L26)/F26</f>
        <v>8.7262295081967214E-2</v>
      </c>
      <c r="N26" s="103" t="s">
        <v>614</v>
      </c>
      <c r="O26" s="106">
        <v>44467</v>
      </c>
      <c r="P26" s="359"/>
      <c r="Q26" s="1"/>
      <c r="R26" s="1" t="s">
        <v>618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12.75" customHeight="1">
      <c r="A27" s="113">
        <v>18</v>
      </c>
      <c r="B27" s="108">
        <v>44468</v>
      </c>
      <c r="C27" s="114"/>
      <c r="D27" s="109" t="s">
        <v>349</v>
      </c>
      <c r="E27" s="110" t="s">
        <v>616</v>
      </c>
      <c r="F27" s="107" t="s">
        <v>1110</v>
      </c>
      <c r="G27" s="107">
        <v>3140</v>
      </c>
      <c r="H27" s="110"/>
      <c r="I27" s="111" t="s">
        <v>1111</v>
      </c>
      <c r="J27" s="112" t="s">
        <v>617</v>
      </c>
      <c r="K27" s="113"/>
      <c r="L27" s="108"/>
      <c r="M27" s="114"/>
      <c r="N27" s="109"/>
      <c r="O27" s="110"/>
      <c r="P27" s="107">
        <f>VLOOKUP(D27,'MidCap Intra'!B20:C520,2,0)</f>
        <v>3034.55</v>
      </c>
      <c r="Q27" s="1"/>
      <c r="R27" s="1" t="s">
        <v>615</v>
      </c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12.75" customHeight="1">
      <c r="A28" s="547">
        <v>19</v>
      </c>
      <c r="B28" s="409">
        <v>44468</v>
      </c>
      <c r="C28" s="548"/>
      <c r="D28" s="410" t="s">
        <v>414</v>
      </c>
      <c r="E28" s="411" t="s">
        <v>616</v>
      </c>
      <c r="F28" s="412">
        <v>191.5</v>
      </c>
      <c r="G28" s="412">
        <v>178</v>
      </c>
      <c r="H28" s="411">
        <v>201</v>
      </c>
      <c r="I28" s="413">
        <v>210</v>
      </c>
      <c r="J28" s="414" t="s">
        <v>1142</v>
      </c>
      <c r="K28" s="414">
        <f t="shared" ref="K28" si="19">H28-F28</f>
        <v>9.5</v>
      </c>
      <c r="L28" s="415">
        <f t="shared" ref="L28" si="20">(F28*-0.7)/100</f>
        <v>-1.3404999999999998</v>
      </c>
      <c r="M28" s="416">
        <f t="shared" ref="M28" si="21">(K28+L28)/F28</f>
        <v>4.2608355091383811E-2</v>
      </c>
      <c r="N28" s="414" t="s">
        <v>614</v>
      </c>
      <c r="O28" s="417">
        <v>44469</v>
      </c>
      <c r="P28" s="412">
        <f>VLOOKUP(D28,'MidCap Intra'!B21:C521,2,0)</f>
        <v>200.3</v>
      </c>
      <c r="Q28" s="1"/>
      <c r="R28" s="1" t="s">
        <v>618</v>
      </c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ht="12.75" customHeight="1">
      <c r="A29" s="113"/>
      <c r="B29" s="108"/>
      <c r="C29" s="114"/>
      <c r="D29" s="109"/>
      <c r="E29" s="110"/>
      <c r="F29" s="107"/>
      <c r="G29" s="107"/>
      <c r="H29" s="110"/>
      <c r="I29" s="111"/>
      <c r="J29" s="112"/>
      <c r="K29" s="113"/>
      <c r="L29" s="108"/>
      <c r="M29" s="114"/>
      <c r="N29" s="109"/>
      <c r="O29" s="110"/>
      <c r="P29" s="107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ht="12.75" customHeight="1">
      <c r="A30" s="113"/>
      <c r="B30" s="108"/>
      <c r="C30" s="114"/>
      <c r="D30" s="109"/>
      <c r="E30" s="110"/>
      <c r="F30" s="107"/>
      <c r="G30" s="107"/>
      <c r="H30" s="110"/>
      <c r="I30" s="111"/>
      <c r="J30" s="112"/>
      <c r="K30" s="113"/>
      <c r="L30" s="108"/>
      <c r="M30" s="114"/>
      <c r="N30" s="109"/>
      <c r="O30" s="110"/>
      <c r="P30" s="110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4.25" customHeight="1">
      <c r="A31" s="113"/>
      <c r="B31" s="108"/>
      <c r="C31" s="114"/>
      <c r="D31" s="109"/>
      <c r="E31" s="110"/>
      <c r="F31" s="107"/>
      <c r="G31" s="107"/>
      <c r="H31" s="110"/>
      <c r="I31" s="111"/>
      <c r="J31" s="112"/>
      <c r="K31" s="113"/>
      <c r="L31" s="108"/>
      <c r="M31" s="114"/>
      <c r="N31" s="109"/>
      <c r="O31" s="110"/>
      <c r="P31" s="110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ht="14.25" customHeight="1">
      <c r="A32" s="120"/>
      <c r="B32" s="121"/>
      <c r="C32" s="122"/>
      <c r="D32" s="123"/>
      <c r="E32" s="124"/>
      <c r="F32" s="124"/>
      <c r="H32" s="124"/>
      <c r="I32" s="125"/>
      <c r="J32" s="126"/>
      <c r="K32" s="126"/>
      <c r="L32" s="127"/>
      <c r="M32" s="128"/>
      <c r="N32" s="129"/>
      <c r="O32" s="130"/>
      <c r="P32" s="131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</row>
    <row r="33" spans="1:38" ht="14.25" customHeight="1">
      <c r="A33" s="120"/>
      <c r="B33" s="121"/>
      <c r="C33" s="122"/>
      <c r="D33" s="123"/>
      <c r="E33" s="124"/>
      <c r="F33" s="124"/>
      <c r="G33" s="120"/>
      <c r="H33" s="124"/>
      <c r="I33" s="125"/>
      <c r="J33" s="126"/>
      <c r="K33" s="126"/>
      <c r="L33" s="127"/>
      <c r="M33" s="128"/>
      <c r="N33" s="129"/>
      <c r="O33" s="130"/>
      <c r="P33" s="131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</row>
    <row r="34" spans="1:38" ht="12" customHeight="1">
      <c r="A34" s="132" t="s">
        <v>619</v>
      </c>
      <c r="B34" s="133"/>
      <c r="C34" s="134"/>
      <c r="D34" s="135"/>
      <c r="E34" s="136"/>
      <c r="F34" s="136"/>
      <c r="G34" s="136"/>
      <c r="H34" s="136"/>
      <c r="I34" s="136"/>
      <c r="J34" s="137"/>
      <c r="K34" s="136"/>
      <c r="L34" s="138"/>
      <c r="M34" s="59"/>
      <c r="N34" s="137"/>
      <c r="O34" s="13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</row>
    <row r="35" spans="1:38" ht="12" customHeight="1">
      <c r="A35" s="139" t="s">
        <v>620</v>
      </c>
      <c r="B35" s="132"/>
      <c r="C35" s="132"/>
      <c r="D35" s="132"/>
      <c r="E35" s="44"/>
      <c r="F35" s="140" t="s">
        <v>621</v>
      </c>
      <c r="G35" s="6"/>
      <c r="H35" s="6"/>
      <c r="I35" s="6"/>
      <c r="J35" s="141"/>
      <c r="K35" s="142"/>
      <c r="L35" s="142"/>
      <c r="M35" s="143"/>
      <c r="N35" s="1"/>
      <c r="O35" s="1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</row>
    <row r="36" spans="1:38" ht="12" customHeight="1">
      <c r="A36" s="132" t="s">
        <v>622</v>
      </c>
      <c r="B36" s="132"/>
      <c r="C36" s="132"/>
      <c r="D36" s="132"/>
      <c r="E36" s="6"/>
      <c r="F36" s="140" t="s">
        <v>623</v>
      </c>
      <c r="G36" s="6"/>
      <c r="H36" s="6"/>
      <c r="I36" s="6"/>
      <c r="J36" s="141"/>
      <c r="K36" s="142"/>
      <c r="L36" s="142"/>
      <c r="M36" s="143"/>
      <c r="N36" s="1"/>
      <c r="O36" s="1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</row>
    <row r="37" spans="1:38" ht="12" customHeight="1">
      <c r="A37" s="132"/>
      <c r="B37" s="132"/>
      <c r="C37" s="132"/>
      <c r="D37" s="132"/>
      <c r="E37" s="6"/>
      <c r="F37" s="6"/>
      <c r="G37" s="6"/>
      <c r="H37" s="6"/>
      <c r="I37" s="6"/>
      <c r="J37" s="145"/>
      <c r="K37" s="142"/>
      <c r="L37" s="142"/>
      <c r="M37" s="6"/>
      <c r="N37" s="146"/>
      <c r="O37" s="1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</row>
    <row r="38" spans="1:38" ht="12.75" customHeight="1">
      <c r="A38" s="1"/>
      <c r="B38" s="147" t="s">
        <v>624</v>
      </c>
      <c r="C38" s="147"/>
      <c r="D38" s="147"/>
      <c r="E38" s="147"/>
      <c r="F38" s="148"/>
      <c r="G38" s="6"/>
      <c r="H38" s="6"/>
      <c r="I38" s="149"/>
      <c r="J38" s="150"/>
      <c r="K38" s="151"/>
      <c r="L38" s="150"/>
      <c r="M38" s="6"/>
      <c r="N38" s="1"/>
      <c r="O38" s="1"/>
      <c r="P38" s="1"/>
      <c r="R38" s="59"/>
      <c r="S38" s="1"/>
      <c r="T38" s="1"/>
      <c r="U38" s="1"/>
      <c r="V38" s="1"/>
      <c r="W38" s="1"/>
      <c r="X38" s="1"/>
      <c r="Y38" s="1"/>
      <c r="Z38" s="1"/>
    </row>
    <row r="39" spans="1:38" ht="38.25" customHeight="1">
      <c r="A39" s="99" t="s">
        <v>16</v>
      </c>
      <c r="B39" s="152" t="s">
        <v>590</v>
      </c>
      <c r="C39" s="102"/>
      <c r="D39" s="101" t="s">
        <v>602</v>
      </c>
      <c r="E39" s="100" t="s">
        <v>603</v>
      </c>
      <c r="F39" s="100" t="s">
        <v>604</v>
      </c>
      <c r="G39" s="100" t="s">
        <v>625</v>
      </c>
      <c r="H39" s="100" t="s">
        <v>606</v>
      </c>
      <c r="I39" s="100" t="s">
        <v>607</v>
      </c>
      <c r="J39" s="100" t="s">
        <v>608</v>
      </c>
      <c r="K39" s="100" t="s">
        <v>626</v>
      </c>
      <c r="L39" s="153" t="s">
        <v>610</v>
      </c>
      <c r="M39" s="102" t="s">
        <v>611</v>
      </c>
      <c r="N39" s="100" t="s">
        <v>612</v>
      </c>
      <c r="O39" s="101" t="s">
        <v>613</v>
      </c>
      <c r="P39" s="1"/>
      <c r="Q39" s="1"/>
      <c r="R39" s="59"/>
      <c r="S39" s="59"/>
      <c r="T39" s="59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</row>
    <row r="40" spans="1:38" s="279" customFormat="1" ht="15" customHeight="1">
      <c r="A40" s="390">
        <v>1</v>
      </c>
      <c r="B40" s="391">
        <v>44428</v>
      </c>
      <c r="C40" s="392"/>
      <c r="D40" s="393" t="s">
        <v>40</v>
      </c>
      <c r="E40" s="394" t="s">
        <v>616</v>
      </c>
      <c r="F40" s="394">
        <v>934</v>
      </c>
      <c r="G40" s="394">
        <v>899</v>
      </c>
      <c r="H40" s="394">
        <v>902.5</v>
      </c>
      <c r="I40" s="394" t="s">
        <v>858</v>
      </c>
      <c r="J40" s="395" t="s">
        <v>935</v>
      </c>
      <c r="K40" s="395">
        <f t="shared" ref="K40" si="22">H40-F40</f>
        <v>-31.5</v>
      </c>
      <c r="L40" s="396">
        <f t="shared" ref="L40" si="23">(F40*-0.7)/100</f>
        <v>-6.5379999999999994</v>
      </c>
      <c r="M40" s="397">
        <f t="shared" ref="M40" si="24">(K40+L40)/F40</f>
        <v>-4.0725910064239826E-2</v>
      </c>
      <c r="N40" s="395" t="s">
        <v>627</v>
      </c>
      <c r="O40" s="398">
        <v>44447</v>
      </c>
      <c r="P40" s="278"/>
      <c r="Q40" s="278"/>
      <c r="R40" s="367" t="s">
        <v>615</v>
      </c>
      <c r="S40" s="278"/>
      <c r="T40" s="278"/>
      <c r="U40" s="278"/>
      <c r="V40" s="278"/>
      <c r="W40" s="278"/>
      <c r="X40" s="278"/>
      <c r="Y40" s="278"/>
      <c r="Z40" s="278"/>
      <c r="AA40" s="278"/>
      <c r="AB40" s="278"/>
      <c r="AC40" s="278"/>
      <c r="AD40" s="278"/>
      <c r="AE40" s="278"/>
      <c r="AF40" s="278"/>
      <c r="AG40" s="278"/>
      <c r="AH40" s="278"/>
      <c r="AI40" s="278"/>
      <c r="AJ40" s="278"/>
      <c r="AK40" s="278"/>
      <c r="AL40" s="278"/>
    </row>
    <row r="41" spans="1:38" s="279" customFormat="1" ht="15" customHeight="1">
      <c r="A41" s="310">
        <v>2</v>
      </c>
      <c r="B41" s="305">
        <v>44435</v>
      </c>
      <c r="C41" s="311"/>
      <c r="D41" s="274" t="s">
        <v>585</v>
      </c>
      <c r="E41" s="275" t="s">
        <v>616</v>
      </c>
      <c r="F41" s="275">
        <v>2305</v>
      </c>
      <c r="G41" s="275">
        <v>2240</v>
      </c>
      <c r="H41" s="275">
        <v>2390</v>
      </c>
      <c r="I41" s="275" t="s">
        <v>861</v>
      </c>
      <c r="J41" s="287" t="s">
        <v>868</v>
      </c>
      <c r="K41" s="287">
        <f t="shared" ref="K41:K42" si="25">H41-F41</f>
        <v>85</v>
      </c>
      <c r="L41" s="364">
        <f t="shared" ref="L41:L42" si="26">(F41*-0.7)/100</f>
        <v>-16.135000000000002</v>
      </c>
      <c r="M41" s="365">
        <f t="shared" ref="M41:M42" si="27">(K41+L41)/F41</f>
        <v>2.98763557483731E-2</v>
      </c>
      <c r="N41" s="287" t="s">
        <v>614</v>
      </c>
      <c r="O41" s="366">
        <v>44440</v>
      </c>
      <c r="R41" s="308" t="s">
        <v>618</v>
      </c>
      <c r="S41" s="278"/>
      <c r="T41" s="278"/>
      <c r="U41" s="278"/>
      <c r="V41" s="278"/>
      <c r="W41" s="278"/>
      <c r="X41" s="278"/>
      <c r="Y41" s="278"/>
      <c r="Z41" s="278"/>
      <c r="AA41" s="278"/>
      <c r="AB41" s="278"/>
      <c r="AC41" s="278"/>
      <c r="AD41" s="278"/>
      <c r="AE41" s="278"/>
      <c r="AF41" s="278"/>
      <c r="AG41" s="278"/>
      <c r="AH41" s="278"/>
      <c r="AI41" s="278"/>
      <c r="AJ41" s="278"/>
      <c r="AK41" s="278"/>
      <c r="AL41" s="278"/>
    </row>
    <row r="42" spans="1:38" s="279" customFormat="1" ht="15" customHeight="1">
      <c r="A42" s="310">
        <v>3</v>
      </c>
      <c r="B42" s="305">
        <v>44438</v>
      </c>
      <c r="C42" s="311"/>
      <c r="D42" s="274" t="s">
        <v>175</v>
      </c>
      <c r="E42" s="275" t="s">
        <v>616</v>
      </c>
      <c r="F42" s="275">
        <v>2630</v>
      </c>
      <c r="G42" s="275">
        <v>2550</v>
      </c>
      <c r="H42" s="275">
        <v>2700</v>
      </c>
      <c r="I42" s="275" t="s">
        <v>862</v>
      </c>
      <c r="J42" s="103" t="s">
        <v>798</v>
      </c>
      <c r="K42" s="103">
        <f t="shared" si="25"/>
        <v>70</v>
      </c>
      <c r="L42" s="104">
        <f t="shared" si="26"/>
        <v>-18.409999999999997</v>
      </c>
      <c r="M42" s="105">
        <f t="shared" si="27"/>
        <v>1.9615969581749052E-2</v>
      </c>
      <c r="N42" s="103" t="s">
        <v>614</v>
      </c>
      <c r="O42" s="106">
        <v>44442</v>
      </c>
      <c r="R42" s="308" t="s">
        <v>618</v>
      </c>
      <c r="S42" s="278"/>
      <c r="T42" s="278"/>
      <c r="U42" s="278"/>
      <c r="V42" s="278"/>
      <c r="W42" s="278"/>
      <c r="X42" s="278"/>
      <c r="Y42" s="278"/>
      <c r="Z42" s="278"/>
      <c r="AA42" s="278"/>
      <c r="AB42" s="278"/>
      <c r="AC42" s="278"/>
      <c r="AD42" s="278"/>
      <c r="AE42" s="278"/>
      <c r="AF42" s="278"/>
      <c r="AG42" s="278"/>
      <c r="AH42" s="278"/>
      <c r="AI42" s="278"/>
      <c r="AJ42" s="278"/>
      <c r="AK42" s="278"/>
      <c r="AL42" s="278"/>
    </row>
    <row r="43" spans="1:38" s="279" customFormat="1" ht="15" customHeight="1">
      <c r="A43" s="310">
        <v>4</v>
      </c>
      <c r="B43" s="305">
        <v>44441</v>
      </c>
      <c r="C43" s="311"/>
      <c r="D43" s="317" t="s">
        <v>897</v>
      </c>
      <c r="E43" s="275" t="s">
        <v>616</v>
      </c>
      <c r="F43" s="275">
        <v>158.75</v>
      </c>
      <c r="G43" s="275">
        <v>154.5</v>
      </c>
      <c r="H43" s="275">
        <v>163.4</v>
      </c>
      <c r="I43" s="275" t="s">
        <v>896</v>
      </c>
      <c r="J43" s="103" t="s">
        <v>899</v>
      </c>
      <c r="K43" s="103">
        <f t="shared" ref="K43:K44" si="28">H43-F43</f>
        <v>4.6500000000000057</v>
      </c>
      <c r="L43" s="104">
        <f t="shared" ref="L43:L44" si="29">(F43*-0.7)/100</f>
        <v>-1.1112500000000001</v>
      </c>
      <c r="M43" s="105">
        <f t="shared" ref="M43:M44" si="30">(K43+L43)/F43</f>
        <v>2.2291338582677202E-2</v>
      </c>
      <c r="N43" s="103" t="s">
        <v>614</v>
      </c>
      <c r="O43" s="106">
        <v>44442</v>
      </c>
      <c r="R43" s="308" t="s">
        <v>615</v>
      </c>
      <c r="S43" s="278"/>
      <c r="T43" s="278"/>
      <c r="U43" s="278"/>
      <c r="V43" s="278"/>
      <c r="W43" s="278"/>
      <c r="X43" s="278"/>
      <c r="Y43" s="278"/>
      <c r="Z43" s="278"/>
      <c r="AA43" s="278"/>
      <c r="AB43" s="278"/>
      <c r="AC43" s="278"/>
      <c r="AD43" s="278"/>
      <c r="AE43" s="278"/>
      <c r="AF43" s="278"/>
      <c r="AG43" s="278"/>
      <c r="AH43" s="278"/>
      <c r="AI43" s="278"/>
      <c r="AJ43" s="278"/>
      <c r="AK43" s="278"/>
      <c r="AL43" s="278"/>
    </row>
    <row r="44" spans="1:38" s="279" customFormat="1" ht="15" customHeight="1">
      <c r="A44" s="310">
        <v>5</v>
      </c>
      <c r="B44" s="355">
        <v>44442</v>
      </c>
      <c r="C44" s="311"/>
      <c r="D44" s="378" t="s">
        <v>902</v>
      </c>
      <c r="E44" s="379" t="s">
        <v>616</v>
      </c>
      <c r="F44" s="379">
        <v>732.5</v>
      </c>
      <c r="G44" s="379">
        <v>714</v>
      </c>
      <c r="H44" s="379">
        <v>746</v>
      </c>
      <c r="I44" s="379" t="s">
        <v>903</v>
      </c>
      <c r="J44" s="103" t="s">
        <v>981</v>
      </c>
      <c r="K44" s="103">
        <f t="shared" si="28"/>
        <v>13.5</v>
      </c>
      <c r="L44" s="104">
        <f t="shared" si="29"/>
        <v>-5.1275000000000004</v>
      </c>
      <c r="M44" s="105">
        <f t="shared" si="30"/>
        <v>1.1430034129692832E-2</v>
      </c>
      <c r="N44" s="103" t="s">
        <v>614</v>
      </c>
      <c r="O44" s="106">
        <v>44454</v>
      </c>
      <c r="R44" s="308" t="s">
        <v>615</v>
      </c>
      <c r="S44" s="278"/>
      <c r="T44" s="278"/>
      <c r="U44" s="278"/>
      <c r="V44" s="278"/>
      <c r="W44" s="278"/>
      <c r="X44" s="278"/>
      <c r="Y44" s="278"/>
      <c r="Z44" s="278"/>
      <c r="AA44" s="278"/>
      <c r="AB44" s="278"/>
      <c r="AC44" s="278"/>
      <c r="AD44" s="278"/>
      <c r="AE44" s="278"/>
      <c r="AF44" s="278"/>
      <c r="AG44" s="278"/>
      <c r="AH44" s="278"/>
      <c r="AI44" s="278"/>
      <c r="AJ44" s="278"/>
      <c r="AK44" s="278"/>
      <c r="AL44" s="278"/>
    </row>
    <row r="45" spans="1:38" s="279" customFormat="1" ht="15" customHeight="1">
      <c r="A45" s="310">
        <v>6</v>
      </c>
      <c r="B45" s="355">
        <v>44442</v>
      </c>
      <c r="C45" s="311"/>
      <c r="D45" s="378" t="s">
        <v>743</v>
      </c>
      <c r="E45" s="379" t="s">
        <v>616</v>
      </c>
      <c r="F45" s="379">
        <v>171.5</v>
      </c>
      <c r="G45" s="379">
        <v>166</v>
      </c>
      <c r="H45" s="379">
        <v>176.5</v>
      </c>
      <c r="I45" s="379">
        <v>182</v>
      </c>
      <c r="J45" s="103" t="s">
        <v>940</v>
      </c>
      <c r="K45" s="103">
        <f t="shared" ref="K45" si="31">H45-F45</f>
        <v>5</v>
      </c>
      <c r="L45" s="104">
        <f t="shared" ref="L45" si="32">(F45*-0.7)/100</f>
        <v>-1.2004999999999999</v>
      </c>
      <c r="M45" s="105">
        <f t="shared" ref="M45" si="33">(K45+L45)/F45</f>
        <v>2.2154518950437317E-2</v>
      </c>
      <c r="N45" s="103" t="s">
        <v>614</v>
      </c>
      <c r="O45" s="106">
        <v>44453</v>
      </c>
      <c r="R45" s="308" t="s">
        <v>618</v>
      </c>
      <c r="S45" s="278"/>
      <c r="T45" s="278"/>
      <c r="U45" s="278"/>
      <c r="V45" s="278"/>
      <c r="W45" s="278"/>
      <c r="X45" s="278"/>
      <c r="Y45" s="278"/>
      <c r="Z45" s="278"/>
      <c r="AA45" s="278"/>
      <c r="AB45" s="278"/>
      <c r="AC45" s="278"/>
      <c r="AD45" s="278"/>
      <c r="AE45" s="278"/>
      <c r="AF45" s="278"/>
      <c r="AG45" s="278"/>
      <c r="AH45" s="278"/>
      <c r="AI45" s="278"/>
      <c r="AJ45" s="278"/>
      <c r="AK45" s="278"/>
      <c r="AL45" s="278"/>
    </row>
    <row r="46" spans="1:38" s="279" customFormat="1" ht="15" customHeight="1">
      <c r="A46" s="380">
        <v>7</v>
      </c>
      <c r="B46" s="381">
        <v>44446</v>
      </c>
      <c r="C46" s="382"/>
      <c r="D46" s="383" t="s">
        <v>922</v>
      </c>
      <c r="E46" s="384" t="s">
        <v>616</v>
      </c>
      <c r="F46" s="384">
        <v>1757.5</v>
      </c>
      <c r="G46" s="384">
        <v>1710</v>
      </c>
      <c r="H46" s="384">
        <v>1766</v>
      </c>
      <c r="I46" s="384" t="s">
        <v>923</v>
      </c>
      <c r="J46" s="385" t="s">
        <v>884</v>
      </c>
      <c r="K46" s="385">
        <f t="shared" ref="K46" si="34">H46-F46</f>
        <v>8.5</v>
      </c>
      <c r="L46" s="386">
        <f>(F46*-0.07)/100</f>
        <v>-1.2302500000000001</v>
      </c>
      <c r="M46" s="387">
        <f t="shared" ref="M46" si="35">(K46+L46)/F46</f>
        <v>4.1364153627311525E-3</v>
      </c>
      <c r="N46" s="385" t="s">
        <v>737</v>
      </c>
      <c r="O46" s="388">
        <v>44446</v>
      </c>
      <c r="R46" s="308" t="s">
        <v>615</v>
      </c>
      <c r="S46" s="278"/>
      <c r="T46" s="278"/>
      <c r="U46" s="278"/>
      <c r="V46" s="278"/>
      <c r="W46" s="278"/>
      <c r="X46" s="278"/>
      <c r="Y46" s="278"/>
      <c r="Z46" s="278"/>
      <c r="AA46" s="278"/>
      <c r="AB46" s="278"/>
      <c r="AC46" s="278"/>
      <c r="AD46" s="278"/>
      <c r="AE46" s="278"/>
      <c r="AF46" s="278"/>
      <c r="AG46" s="278"/>
      <c r="AH46" s="278"/>
      <c r="AI46" s="278"/>
      <c r="AJ46" s="278"/>
      <c r="AK46" s="278"/>
      <c r="AL46" s="278"/>
    </row>
    <row r="47" spans="1:38" s="279" customFormat="1" ht="15" customHeight="1">
      <c r="A47" s="310">
        <v>8</v>
      </c>
      <c r="B47" s="305">
        <v>44446</v>
      </c>
      <c r="C47" s="311"/>
      <c r="D47" s="378" t="s">
        <v>425</v>
      </c>
      <c r="E47" s="379" t="s">
        <v>616</v>
      </c>
      <c r="F47" s="379">
        <v>1742.5</v>
      </c>
      <c r="G47" s="379">
        <v>1695</v>
      </c>
      <c r="H47" s="379">
        <v>1772.5</v>
      </c>
      <c r="I47" s="379" t="s">
        <v>923</v>
      </c>
      <c r="J47" s="103" t="s">
        <v>630</v>
      </c>
      <c r="K47" s="103">
        <f t="shared" ref="K47:K48" si="36">H47-F47</f>
        <v>30</v>
      </c>
      <c r="L47" s="104">
        <f>(F47*-0.07)/100</f>
        <v>-1.2197500000000001</v>
      </c>
      <c r="M47" s="105">
        <f t="shared" ref="M47:M48" si="37">(K47+L47)/F47</f>
        <v>1.6516642754662841E-2</v>
      </c>
      <c r="N47" s="103" t="s">
        <v>614</v>
      </c>
      <c r="O47" s="377">
        <v>44446</v>
      </c>
      <c r="R47" s="308" t="s">
        <v>615</v>
      </c>
      <c r="S47" s="278"/>
      <c r="T47" s="278"/>
      <c r="U47" s="278"/>
      <c r="V47" s="278"/>
      <c r="W47" s="278"/>
      <c r="X47" s="278"/>
      <c r="Y47" s="278"/>
      <c r="Z47" s="278"/>
      <c r="AA47" s="278"/>
      <c r="AB47" s="278"/>
      <c r="AC47" s="278"/>
      <c r="AD47" s="278"/>
      <c r="AE47" s="278"/>
      <c r="AF47" s="278"/>
      <c r="AG47" s="278"/>
      <c r="AH47" s="278"/>
      <c r="AI47" s="278"/>
      <c r="AJ47" s="278"/>
      <c r="AK47" s="278"/>
      <c r="AL47" s="278"/>
    </row>
    <row r="48" spans="1:38" s="279" customFormat="1" ht="15" customHeight="1">
      <c r="A48" s="310">
        <v>9</v>
      </c>
      <c r="B48" s="305">
        <v>44447</v>
      </c>
      <c r="C48" s="311"/>
      <c r="D48" s="408" t="s">
        <v>120</v>
      </c>
      <c r="E48" s="379" t="s">
        <v>616</v>
      </c>
      <c r="F48" s="379">
        <v>2785</v>
      </c>
      <c r="G48" s="379">
        <v>2697</v>
      </c>
      <c r="H48" s="379">
        <v>2849</v>
      </c>
      <c r="I48" s="379" t="s">
        <v>934</v>
      </c>
      <c r="J48" s="103" t="s">
        <v>973</v>
      </c>
      <c r="K48" s="103">
        <f t="shared" si="36"/>
        <v>64</v>
      </c>
      <c r="L48" s="104">
        <f t="shared" ref="L48" si="38">(F48*-0.7)/100</f>
        <v>-19.494999999999997</v>
      </c>
      <c r="M48" s="105">
        <f t="shared" si="37"/>
        <v>1.5980251346499105E-2</v>
      </c>
      <c r="N48" s="103" t="s">
        <v>614</v>
      </c>
      <c r="O48" s="106">
        <v>44453</v>
      </c>
      <c r="R48" s="308" t="s">
        <v>615</v>
      </c>
      <c r="S48" s="278"/>
      <c r="T48" s="278"/>
      <c r="U48" s="278"/>
      <c r="V48" s="278"/>
      <c r="W48" s="278"/>
      <c r="X48" s="278"/>
      <c r="Y48" s="278"/>
      <c r="Z48" s="278"/>
      <c r="AA48" s="278"/>
      <c r="AB48" s="278"/>
      <c r="AC48" s="278"/>
      <c r="AD48" s="278"/>
      <c r="AE48" s="278"/>
      <c r="AF48" s="278"/>
      <c r="AG48" s="278"/>
      <c r="AH48" s="278"/>
      <c r="AI48" s="278"/>
      <c r="AJ48" s="278"/>
      <c r="AK48" s="278"/>
      <c r="AL48" s="278"/>
    </row>
    <row r="49" spans="1:38" s="279" customFormat="1" ht="15" customHeight="1">
      <c r="A49" s="310">
        <v>10</v>
      </c>
      <c r="B49" s="305">
        <v>44448</v>
      </c>
      <c r="C49" s="311"/>
      <c r="D49" s="408" t="s">
        <v>40</v>
      </c>
      <c r="E49" s="379" t="s">
        <v>616</v>
      </c>
      <c r="F49" s="379">
        <v>904</v>
      </c>
      <c r="G49" s="379">
        <v>877</v>
      </c>
      <c r="H49" s="379">
        <v>930</v>
      </c>
      <c r="I49" s="379" t="s">
        <v>953</v>
      </c>
      <c r="J49" s="103" t="s">
        <v>956</v>
      </c>
      <c r="K49" s="103">
        <f t="shared" ref="K49" si="39">H49-F49</f>
        <v>26</v>
      </c>
      <c r="L49" s="104">
        <f t="shared" ref="L49" si="40">(F49*-0.7)/100</f>
        <v>-6.3279999999999994</v>
      </c>
      <c r="M49" s="105">
        <f t="shared" ref="M49" si="41">(K49+L49)/F49</f>
        <v>2.1761061946902655E-2</v>
      </c>
      <c r="N49" s="103" t="s">
        <v>614</v>
      </c>
      <c r="O49" s="106">
        <v>44452</v>
      </c>
      <c r="R49" s="405" t="s">
        <v>615</v>
      </c>
      <c r="S49" s="278"/>
      <c r="T49" s="278"/>
      <c r="U49" s="278"/>
      <c r="V49" s="278"/>
      <c r="W49" s="278"/>
      <c r="X49" s="278"/>
      <c r="Y49" s="278"/>
      <c r="Z49" s="278"/>
      <c r="AA49" s="278"/>
      <c r="AB49" s="278"/>
      <c r="AC49" s="278"/>
      <c r="AD49" s="278"/>
      <c r="AE49" s="278"/>
      <c r="AF49" s="278"/>
      <c r="AG49" s="278"/>
      <c r="AH49" s="278"/>
      <c r="AI49" s="278"/>
      <c r="AJ49" s="278"/>
      <c r="AK49" s="278"/>
      <c r="AL49" s="278"/>
    </row>
    <row r="50" spans="1:38" s="279" customFormat="1" ht="15" customHeight="1">
      <c r="A50" s="310">
        <v>11</v>
      </c>
      <c r="B50" s="305">
        <v>44452</v>
      </c>
      <c r="C50" s="311"/>
      <c r="D50" s="408" t="s">
        <v>425</v>
      </c>
      <c r="E50" s="379" t="s">
        <v>616</v>
      </c>
      <c r="F50" s="379">
        <v>1737.5</v>
      </c>
      <c r="G50" s="379">
        <v>1690</v>
      </c>
      <c r="H50" s="379">
        <v>1767.5</v>
      </c>
      <c r="I50" s="379" t="s">
        <v>923</v>
      </c>
      <c r="J50" s="103" t="s">
        <v>630</v>
      </c>
      <c r="K50" s="103">
        <f t="shared" ref="K50" si="42">H50-F50</f>
        <v>30</v>
      </c>
      <c r="L50" s="104">
        <f>(F50*-0.07)/100</f>
        <v>-1.2162500000000001</v>
      </c>
      <c r="M50" s="105">
        <f t="shared" ref="M50" si="43">(K50+L50)/F50</f>
        <v>1.6566187050359713E-2</v>
      </c>
      <c r="N50" s="103" t="s">
        <v>614</v>
      </c>
      <c r="O50" s="377">
        <v>44452</v>
      </c>
      <c r="R50" s="405" t="s">
        <v>618</v>
      </c>
      <c r="S50" s="278"/>
      <c r="T50" s="278"/>
      <c r="U50" s="278"/>
      <c r="V50" s="278"/>
      <c r="W50" s="278"/>
      <c r="X50" s="278"/>
      <c r="Y50" s="278"/>
      <c r="Z50" s="278"/>
      <c r="AA50" s="278"/>
      <c r="AB50" s="278"/>
      <c r="AC50" s="278"/>
      <c r="AD50" s="278"/>
      <c r="AE50" s="278"/>
      <c r="AF50" s="278"/>
      <c r="AG50" s="278"/>
      <c r="AH50" s="278"/>
      <c r="AI50" s="278"/>
      <c r="AJ50" s="278"/>
      <c r="AK50" s="278"/>
      <c r="AL50" s="278"/>
    </row>
    <row r="51" spans="1:38" s="279" customFormat="1" ht="15" customHeight="1">
      <c r="A51" s="310">
        <v>12</v>
      </c>
      <c r="B51" s="305">
        <v>44452</v>
      </c>
      <c r="C51" s="311"/>
      <c r="D51" s="408" t="s">
        <v>298</v>
      </c>
      <c r="E51" s="379" t="s">
        <v>616</v>
      </c>
      <c r="F51" s="379">
        <v>241</v>
      </c>
      <c r="G51" s="379">
        <v>234</v>
      </c>
      <c r="H51" s="379">
        <v>245.25</v>
      </c>
      <c r="I51" s="379">
        <v>255</v>
      </c>
      <c r="J51" s="103" t="s">
        <v>959</v>
      </c>
      <c r="K51" s="103">
        <f t="shared" ref="K51" si="44">H51-F51</f>
        <v>4.25</v>
      </c>
      <c r="L51" s="104">
        <f>(F51*-0.07)/100</f>
        <v>-0.16870000000000002</v>
      </c>
      <c r="M51" s="105">
        <f t="shared" ref="M51" si="45">(K51+L51)/F51</f>
        <v>1.6934854771784229E-2</v>
      </c>
      <c r="N51" s="103" t="s">
        <v>614</v>
      </c>
      <c r="O51" s="377">
        <v>44452</v>
      </c>
      <c r="R51" s="405" t="s">
        <v>615</v>
      </c>
      <c r="S51" s="278"/>
      <c r="T51" s="278"/>
      <c r="U51" s="278"/>
      <c r="V51" s="278"/>
      <c r="W51" s="278"/>
      <c r="X51" s="278"/>
      <c r="Y51" s="278"/>
      <c r="Z51" s="278"/>
      <c r="AA51" s="278"/>
      <c r="AB51" s="278"/>
      <c r="AC51" s="278"/>
      <c r="AD51" s="278"/>
      <c r="AE51" s="278"/>
      <c r="AF51" s="278"/>
      <c r="AG51" s="278"/>
      <c r="AH51" s="278"/>
      <c r="AI51" s="278"/>
      <c r="AJ51" s="278"/>
      <c r="AK51" s="278"/>
      <c r="AL51" s="278"/>
    </row>
    <row r="52" spans="1:38" s="279" customFormat="1" ht="15" customHeight="1">
      <c r="A52" s="310">
        <v>13</v>
      </c>
      <c r="B52" s="305">
        <v>44452</v>
      </c>
      <c r="C52" s="311"/>
      <c r="D52" s="408" t="s">
        <v>558</v>
      </c>
      <c r="E52" s="379" t="s">
        <v>616</v>
      </c>
      <c r="F52" s="379">
        <v>1410</v>
      </c>
      <c r="G52" s="379">
        <v>1375</v>
      </c>
      <c r="H52" s="379">
        <v>1429</v>
      </c>
      <c r="I52" s="379" t="s">
        <v>957</v>
      </c>
      <c r="J52" s="103" t="s">
        <v>958</v>
      </c>
      <c r="K52" s="103">
        <f t="shared" ref="K52:K54" si="46">H52-F52</f>
        <v>19</v>
      </c>
      <c r="L52" s="104">
        <f>(F52*-0.07)/100</f>
        <v>-0.98699999999999999</v>
      </c>
      <c r="M52" s="105">
        <f t="shared" ref="M52:M54" si="47">(K52+L52)/F52</f>
        <v>1.277517730496454E-2</v>
      </c>
      <c r="N52" s="103" t="s">
        <v>614</v>
      </c>
      <c r="O52" s="377">
        <v>44452</v>
      </c>
      <c r="R52" s="405" t="s">
        <v>615</v>
      </c>
      <c r="S52" s="278"/>
      <c r="T52" s="278"/>
      <c r="U52" s="278"/>
      <c r="V52" s="278"/>
      <c r="W52" s="278"/>
      <c r="X52" s="278"/>
      <c r="Y52" s="278"/>
      <c r="Z52" s="278"/>
      <c r="AA52" s="278"/>
      <c r="AB52" s="278"/>
      <c r="AC52" s="278"/>
      <c r="AD52" s="278"/>
      <c r="AE52" s="278"/>
      <c r="AF52" s="278"/>
      <c r="AG52" s="278"/>
      <c r="AH52" s="278"/>
      <c r="AI52" s="278"/>
      <c r="AJ52" s="278"/>
      <c r="AK52" s="278"/>
      <c r="AL52" s="278"/>
    </row>
    <row r="53" spans="1:38" s="279" customFormat="1" ht="15" customHeight="1">
      <c r="A53" s="390">
        <v>14</v>
      </c>
      <c r="B53" s="391">
        <v>44452</v>
      </c>
      <c r="C53" s="392"/>
      <c r="D53" s="393" t="s">
        <v>449</v>
      </c>
      <c r="E53" s="394" t="s">
        <v>616</v>
      </c>
      <c r="F53" s="394">
        <v>604</v>
      </c>
      <c r="G53" s="394">
        <v>590</v>
      </c>
      <c r="H53" s="394">
        <v>590</v>
      </c>
      <c r="I53" s="394" t="s">
        <v>962</v>
      </c>
      <c r="J53" s="395" t="s">
        <v>930</v>
      </c>
      <c r="K53" s="395">
        <f t="shared" si="46"/>
        <v>-14</v>
      </c>
      <c r="L53" s="396">
        <f t="shared" ref="L53:L54" si="48">(F53*-0.7)/100</f>
        <v>-4.2279999999999998</v>
      </c>
      <c r="M53" s="397">
        <f t="shared" si="47"/>
        <v>-3.0178807947019871E-2</v>
      </c>
      <c r="N53" s="395" t="s">
        <v>627</v>
      </c>
      <c r="O53" s="398">
        <v>44460</v>
      </c>
      <c r="R53" s="405" t="s">
        <v>615</v>
      </c>
      <c r="S53" s="278"/>
      <c r="T53" s="278"/>
      <c r="U53" s="278"/>
      <c r="V53" s="278"/>
      <c r="W53" s="278"/>
      <c r="X53" s="278"/>
      <c r="Y53" s="278"/>
      <c r="Z53" s="278"/>
      <c r="AA53" s="278"/>
      <c r="AB53" s="278"/>
      <c r="AC53" s="278"/>
      <c r="AD53" s="278"/>
      <c r="AE53" s="278"/>
      <c r="AF53" s="278"/>
      <c r="AG53" s="278"/>
      <c r="AH53" s="278"/>
      <c r="AI53" s="278"/>
      <c r="AJ53" s="278"/>
      <c r="AK53" s="278"/>
      <c r="AL53" s="278"/>
    </row>
    <row r="54" spans="1:38" s="279" customFormat="1" ht="15" customHeight="1">
      <c r="A54" s="310">
        <v>15</v>
      </c>
      <c r="B54" s="457">
        <v>44453</v>
      </c>
      <c r="C54" s="311"/>
      <c r="D54" s="408" t="s">
        <v>425</v>
      </c>
      <c r="E54" s="379" t="s">
        <v>616</v>
      </c>
      <c r="F54" s="379">
        <v>1737.5</v>
      </c>
      <c r="G54" s="379">
        <v>1690</v>
      </c>
      <c r="H54" s="379">
        <v>1775</v>
      </c>
      <c r="I54" s="379" t="s">
        <v>923</v>
      </c>
      <c r="J54" s="103" t="s">
        <v>1073</v>
      </c>
      <c r="K54" s="103">
        <f t="shared" si="46"/>
        <v>37.5</v>
      </c>
      <c r="L54" s="104">
        <f t="shared" si="48"/>
        <v>-12.1625</v>
      </c>
      <c r="M54" s="105">
        <f t="shared" si="47"/>
        <v>1.4582733812949639E-2</v>
      </c>
      <c r="N54" s="103" t="s">
        <v>614</v>
      </c>
      <c r="O54" s="106">
        <v>44463</v>
      </c>
      <c r="R54" s="308" t="s">
        <v>615</v>
      </c>
      <c r="S54" s="278"/>
      <c r="T54" s="278"/>
      <c r="U54" s="278"/>
      <c r="V54" s="278"/>
      <c r="W54" s="278"/>
      <c r="X54" s="278"/>
      <c r="Y54" s="278"/>
      <c r="Z54" s="278"/>
      <c r="AA54" s="278"/>
      <c r="AB54" s="278"/>
      <c r="AC54" s="278"/>
      <c r="AD54" s="278"/>
      <c r="AE54" s="278"/>
      <c r="AF54" s="278"/>
      <c r="AG54" s="278"/>
      <c r="AH54" s="278"/>
      <c r="AI54" s="278"/>
      <c r="AJ54" s="278"/>
      <c r="AK54" s="278"/>
      <c r="AL54" s="278"/>
    </row>
    <row r="55" spans="1:38" s="279" customFormat="1" ht="15" customHeight="1">
      <c r="A55" s="310">
        <v>16</v>
      </c>
      <c r="B55" s="305">
        <v>44454</v>
      </c>
      <c r="C55" s="311"/>
      <c r="D55" s="408" t="s">
        <v>69</v>
      </c>
      <c r="E55" s="379" t="s">
        <v>616</v>
      </c>
      <c r="F55" s="379">
        <v>80.3</v>
      </c>
      <c r="G55" s="379">
        <v>78</v>
      </c>
      <c r="H55" s="379">
        <v>81.849999999999994</v>
      </c>
      <c r="I55" s="379" t="s">
        <v>982</v>
      </c>
      <c r="J55" s="103" t="s">
        <v>983</v>
      </c>
      <c r="K55" s="103">
        <f t="shared" ref="K55" si="49">H55-F55</f>
        <v>1.5499999999999972</v>
      </c>
      <c r="L55" s="104">
        <f>(F55*-0.07)/100</f>
        <v>-5.6210000000000003E-2</v>
      </c>
      <c r="M55" s="105">
        <f t="shared" ref="M55" si="50">(K55+L55)/F55</f>
        <v>1.8602615193026115E-2</v>
      </c>
      <c r="N55" s="103" t="s">
        <v>614</v>
      </c>
      <c r="O55" s="377">
        <v>44454</v>
      </c>
      <c r="R55" s="308" t="s">
        <v>615</v>
      </c>
      <c r="S55" s="278"/>
      <c r="T55" s="278"/>
      <c r="U55" s="278"/>
      <c r="V55" s="278"/>
      <c r="W55" s="278"/>
      <c r="X55" s="278"/>
      <c r="Y55" s="278"/>
      <c r="Z55" s="278"/>
      <c r="AA55" s="278"/>
      <c r="AB55" s="278"/>
      <c r="AC55" s="278"/>
      <c r="AD55" s="278"/>
      <c r="AE55" s="278"/>
      <c r="AF55" s="278"/>
      <c r="AG55" s="278"/>
      <c r="AH55" s="278"/>
      <c r="AI55" s="278"/>
      <c r="AJ55" s="278"/>
      <c r="AK55" s="278"/>
      <c r="AL55" s="278"/>
    </row>
    <row r="56" spans="1:38" s="279" customFormat="1" ht="15" customHeight="1">
      <c r="A56" s="310">
        <v>17</v>
      </c>
      <c r="B56" s="305">
        <v>44455</v>
      </c>
      <c r="C56" s="311"/>
      <c r="D56" s="408" t="s">
        <v>248</v>
      </c>
      <c r="E56" s="379" t="s">
        <v>616</v>
      </c>
      <c r="F56" s="379">
        <v>57.75</v>
      </c>
      <c r="G56" s="379">
        <v>55</v>
      </c>
      <c r="H56" s="379">
        <v>58.9</v>
      </c>
      <c r="I56" s="379" t="s">
        <v>998</v>
      </c>
      <c r="J56" s="103" t="s">
        <v>999</v>
      </c>
      <c r="K56" s="103">
        <f t="shared" ref="K56" si="51">H56-F56</f>
        <v>1.1499999999999986</v>
      </c>
      <c r="L56" s="104">
        <f>(F56*-0.07)/100</f>
        <v>-4.0425000000000003E-2</v>
      </c>
      <c r="M56" s="105">
        <f t="shared" ref="M56" si="52">(K56+L56)/F56</f>
        <v>1.9213419913419891E-2</v>
      </c>
      <c r="N56" s="103" t="s">
        <v>614</v>
      </c>
      <c r="O56" s="377">
        <v>44455</v>
      </c>
      <c r="R56" s="308" t="s">
        <v>615</v>
      </c>
      <c r="S56" s="278"/>
      <c r="T56" s="278"/>
      <c r="U56" s="278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</row>
    <row r="57" spans="1:38" s="279" customFormat="1" ht="15" customHeight="1">
      <c r="A57" s="310">
        <v>18</v>
      </c>
      <c r="B57" s="305">
        <v>44455</v>
      </c>
      <c r="C57" s="311"/>
      <c r="D57" s="408" t="s">
        <v>1000</v>
      </c>
      <c r="E57" s="379" t="s">
        <v>616</v>
      </c>
      <c r="F57" s="379">
        <v>49.6</v>
      </c>
      <c r="G57" s="379">
        <v>48</v>
      </c>
      <c r="H57" s="379">
        <v>50.7</v>
      </c>
      <c r="I57" s="379">
        <v>52</v>
      </c>
      <c r="J57" s="103" t="s">
        <v>1003</v>
      </c>
      <c r="K57" s="103">
        <f t="shared" ref="K57:K61" si="53">H57-F57</f>
        <v>1.1000000000000014</v>
      </c>
      <c r="L57" s="104">
        <f t="shared" ref="L57:L58" si="54">(F57*-0.07)/100</f>
        <v>-3.4720000000000001E-2</v>
      </c>
      <c r="M57" s="105">
        <f t="shared" ref="M57:M61" si="55">(K57+L57)/F57</f>
        <v>2.1477419354838736E-2</v>
      </c>
      <c r="N57" s="103" t="s">
        <v>614</v>
      </c>
      <c r="O57" s="377">
        <v>44455</v>
      </c>
      <c r="R57" s="308" t="s">
        <v>615</v>
      </c>
      <c r="S57" s="278"/>
      <c r="T57" s="278"/>
      <c r="U57" s="278"/>
      <c r="V57" s="278"/>
      <c r="W57" s="278"/>
      <c r="X57" s="278"/>
      <c r="Y57" s="278"/>
      <c r="Z57" s="278"/>
      <c r="AA57" s="278"/>
      <c r="AB57" s="278"/>
      <c r="AC57" s="278"/>
      <c r="AD57" s="278"/>
      <c r="AE57" s="278"/>
      <c r="AF57" s="278"/>
      <c r="AG57" s="278"/>
      <c r="AH57" s="278"/>
      <c r="AI57" s="278"/>
      <c r="AJ57" s="278"/>
      <c r="AK57" s="278"/>
      <c r="AL57" s="278"/>
    </row>
    <row r="58" spans="1:38" s="279" customFormat="1" ht="15" customHeight="1">
      <c r="A58" s="310">
        <v>19</v>
      </c>
      <c r="B58" s="305">
        <v>44455</v>
      </c>
      <c r="C58" s="311"/>
      <c r="D58" s="408" t="s">
        <v>405</v>
      </c>
      <c r="E58" s="379" t="s">
        <v>616</v>
      </c>
      <c r="F58" s="379">
        <v>40.049999999999997</v>
      </c>
      <c r="G58" s="379">
        <v>38.799999999999997</v>
      </c>
      <c r="H58" s="379">
        <v>41.5</v>
      </c>
      <c r="I58" s="379" t="s">
        <v>1001</v>
      </c>
      <c r="J58" s="103" t="s">
        <v>1004</v>
      </c>
      <c r="K58" s="103">
        <f t="shared" si="53"/>
        <v>1.4500000000000028</v>
      </c>
      <c r="L58" s="104">
        <f t="shared" si="54"/>
        <v>-2.8035000000000001E-2</v>
      </c>
      <c r="M58" s="105">
        <f t="shared" si="55"/>
        <v>3.5504744069912685E-2</v>
      </c>
      <c r="N58" s="103" t="s">
        <v>614</v>
      </c>
      <c r="O58" s="377">
        <v>44455</v>
      </c>
      <c r="R58" s="308" t="s">
        <v>615</v>
      </c>
      <c r="S58" s="278"/>
      <c r="T58" s="278"/>
      <c r="U58" s="278"/>
      <c r="V58" s="278"/>
      <c r="W58" s="278"/>
      <c r="X58" s="278"/>
      <c r="Y58" s="278"/>
      <c r="Z58" s="278"/>
      <c r="AA58" s="278"/>
      <c r="AB58" s="278"/>
      <c r="AC58" s="278"/>
      <c r="AD58" s="278"/>
      <c r="AE58" s="278"/>
      <c r="AF58" s="278"/>
      <c r="AG58" s="278"/>
      <c r="AH58" s="278"/>
      <c r="AI58" s="278"/>
      <c r="AJ58" s="278"/>
      <c r="AK58" s="278"/>
      <c r="AL58" s="278"/>
    </row>
    <row r="59" spans="1:38" s="279" customFormat="1" ht="15" customHeight="1">
      <c r="A59" s="390">
        <v>20</v>
      </c>
      <c r="B59" s="391">
        <v>44455</v>
      </c>
      <c r="C59" s="392"/>
      <c r="D59" s="393" t="s">
        <v>298</v>
      </c>
      <c r="E59" s="394" t="s">
        <v>616</v>
      </c>
      <c r="F59" s="394">
        <v>240.5</v>
      </c>
      <c r="G59" s="394">
        <v>234</v>
      </c>
      <c r="H59" s="394">
        <v>233</v>
      </c>
      <c r="I59" s="394" t="s">
        <v>1002</v>
      </c>
      <c r="J59" s="395" t="s">
        <v>1016</v>
      </c>
      <c r="K59" s="395">
        <f t="shared" si="53"/>
        <v>-7.5</v>
      </c>
      <c r="L59" s="396">
        <f t="shared" ref="L59" si="56">(F59*-0.7)/100</f>
        <v>-1.6835</v>
      </c>
      <c r="M59" s="397">
        <f t="shared" si="55"/>
        <v>-3.8185031185031186E-2</v>
      </c>
      <c r="N59" s="395" t="s">
        <v>627</v>
      </c>
      <c r="O59" s="398">
        <v>44456</v>
      </c>
      <c r="R59" s="308" t="s">
        <v>615</v>
      </c>
      <c r="S59" s="278"/>
      <c r="T59" s="278"/>
      <c r="U59" s="278"/>
      <c r="V59" s="278"/>
      <c r="W59" s="278"/>
      <c r="X59" s="278"/>
      <c r="Y59" s="278"/>
      <c r="Z59" s="278"/>
      <c r="AA59" s="278"/>
      <c r="AB59" s="278"/>
      <c r="AC59" s="278"/>
      <c r="AD59" s="278"/>
      <c r="AE59" s="278"/>
      <c r="AF59" s="278"/>
      <c r="AG59" s="278"/>
      <c r="AH59" s="278"/>
      <c r="AI59" s="278"/>
      <c r="AJ59" s="278"/>
      <c r="AK59" s="278"/>
      <c r="AL59" s="278"/>
    </row>
    <row r="60" spans="1:38" s="279" customFormat="1" ht="15" customHeight="1">
      <c r="A60" s="380">
        <v>21</v>
      </c>
      <c r="B60" s="381">
        <v>44456</v>
      </c>
      <c r="C60" s="382"/>
      <c r="D60" s="440" t="s">
        <v>130</v>
      </c>
      <c r="E60" s="384" t="s">
        <v>616</v>
      </c>
      <c r="F60" s="384">
        <v>49.5</v>
      </c>
      <c r="G60" s="384">
        <v>48</v>
      </c>
      <c r="H60" s="384">
        <v>49.6</v>
      </c>
      <c r="I60" s="384">
        <v>52</v>
      </c>
      <c r="J60" s="385" t="s">
        <v>1024</v>
      </c>
      <c r="K60" s="385">
        <f t="shared" si="53"/>
        <v>0.10000000000000142</v>
      </c>
      <c r="L60" s="386">
        <f>(F60*-0.7)/100</f>
        <v>-0.34649999999999997</v>
      </c>
      <c r="M60" s="387">
        <f t="shared" si="55"/>
        <v>-4.9797979797979505E-3</v>
      </c>
      <c r="N60" s="385" t="s">
        <v>737</v>
      </c>
      <c r="O60" s="439">
        <v>44459</v>
      </c>
      <c r="R60" s="308" t="s">
        <v>615</v>
      </c>
      <c r="S60" s="278"/>
      <c r="T60" s="278"/>
      <c r="U60" s="278"/>
      <c r="V60" s="278"/>
      <c r="W60" s="278"/>
      <c r="X60" s="278"/>
      <c r="Y60" s="278"/>
      <c r="Z60" s="278"/>
      <c r="AA60" s="278"/>
      <c r="AB60" s="278"/>
      <c r="AC60" s="278"/>
      <c r="AD60" s="278"/>
      <c r="AE60" s="278"/>
      <c r="AF60" s="278"/>
      <c r="AG60" s="278"/>
      <c r="AH60" s="278"/>
      <c r="AI60" s="278"/>
      <c r="AJ60" s="278"/>
      <c r="AK60" s="278"/>
      <c r="AL60" s="278"/>
    </row>
    <row r="61" spans="1:38" s="279" customFormat="1" ht="15" customHeight="1">
      <c r="A61" s="310">
        <v>22</v>
      </c>
      <c r="B61" s="431">
        <v>44456</v>
      </c>
      <c r="C61" s="311"/>
      <c r="D61" s="408" t="s">
        <v>139</v>
      </c>
      <c r="E61" s="379" t="s">
        <v>616</v>
      </c>
      <c r="F61" s="379">
        <v>230</v>
      </c>
      <c r="G61" s="379">
        <v>224</v>
      </c>
      <c r="H61" s="379">
        <v>236.5</v>
      </c>
      <c r="I61" s="379" t="s">
        <v>1020</v>
      </c>
      <c r="J61" s="103" t="s">
        <v>1025</v>
      </c>
      <c r="K61" s="103">
        <f t="shared" si="53"/>
        <v>6.5</v>
      </c>
      <c r="L61" s="104">
        <f t="shared" ref="L61" si="57">(F61*-0.7)/100</f>
        <v>-1.61</v>
      </c>
      <c r="M61" s="105">
        <f t="shared" si="55"/>
        <v>2.1260869565217388E-2</v>
      </c>
      <c r="N61" s="103" t="s">
        <v>614</v>
      </c>
      <c r="O61" s="106">
        <v>44459</v>
      </c>
      <c r="R61" s="308" t="s">
        <v>615</v>
      </c>
      <c r="S61" s="278"/>
      <c r="T61" s="278"/>
      <c r="U61" s="278"/>
      <c r="V61" s="278"/>
      <c r="W61" s="278"/>
      <c r="X61" s="278"/>
      <c r="Y61" s="278"/>
      <c r="Z61" s="278"/>
      <c r="AA61" s="278"/>
      <c r="AB61" s="278"/>
      <c r="AC61" s="278"/>
      <c r="AD61" s="278"/>
      <c r="AE61" s="278"/>
      <c r="AF61" s="278"/>
      <c r="AG61" s="278"/>
      <c r="AH61" s="278"/>
      <c r="AI61" s="278"/>
      <c r="AJ61" s="278"/>
      <c r="AK61" s="278"/>
      <c r="AL61" s="278"/>
    </row>
    <row r="62" spans="1:38" s="279" customFormat="1" ht="15" customHeight="1">
      <c r="A62" s="310">
        <v>23</v>
      </c>
      <c r="B62" s="442">
        <v>44460</v>
      </c>
      <c r="C62" s="311"/>
      <c r="D62" s="408" t="s">
        <v>555</v>
      </c>
      <c r="E62" s="379" t="s">
        <v>616</v>
      </c>
      <c r="F62" s="379">
        <v>144.5</v>
      </c>
      <c r="G62" s="379">
        <v>139.5</v>
      </c>
      <c r="H62" s="379">
        <v>147.25</v>
      </c>
      <c r="I62" s="379" t="s">
        <v>1035</v>
      </c>
      <c r="J62" s="103" t="s">
        <v>960</v>
      </c>
      <c r="K62" s="103">
        <f t="shared" ref="K62:K63" si="58">H62-F62</f>
        <v>2.75</v>
      </c>
      <c r="L62" s="104">
        <f t="shared" ref="L62" si="59">(F62*-0.07)/100</f>
        <v>-0.10115</v>
      </c>
      <c r="M62" s="105">
        <f t="shared" ref="M62:M63" si="60">(K62+L62)/F62</f>
        <v>1.8331141868512112E-2</v>
      </c>
      <c r="N62" s="103" t="s">
        <v>614</v>
      </c>
      <c r="O62" s="377">
        <v>44460</v>
      </c>
      <c r="R62" s="308" t="s">
        <v>615</v>
      </c>
      <c r="S62" s="278"/>
      <c r="T62" s="278"/>
      <c r="U62" s="278"/>
      <c r="V62" s="278"/>
      <c r="W62" s="278"/>
      <c r="X62" s="278"/>
      <c r="Y62" s="278"/>
      <c r="Z62" s="278"/>
      <c r="AA62" s="278"/>
      <c r="AB62" s="278"/>
      <c r="AC62" s="278"/>
      <c r="AD62" s="278"/>
      <c r="AE62" s="278"/>
      <c r="AF62" s="278"/>
      <c r="AG62" s="278"/>
      <c r="AH62" s="278"/>
      <c r="AI62" s="278"/>
      <c r="AJ62" s="278"/>
      <c r="AK62" s="278"/>
      <c r="AL62" s="278"/>
    </row>
    <row r="63" spans="1:38" s="279" customFormat="1" ht="15" customHeight="1">
      <c r="A63" s="310">
        <v>24</v>
      </c>
      <c r="B63" s="457">
        <v>44461</v>
      </c>
      <c r="C63" s="311"/>
      <c r="D63" s="408" t="s">
        <v>390</v>
      </c>
      <c r="E63" s="379" t="s">
        <v>616</v>
      </c>
      <c r="F63" s="379">
        <v>395</v>
      </c>
      <c r="G63" s="379">
        <v>383</v>
      </c>
      <c r="H63" s="379">
        <v>405</v>
      </c>
      <c r="I63" s="379" t="s">
        <v>1051</v>
      </c>
      <c r="J63" s="103" t="s">
        <v>989</v>
      </c>
      <c r="K63" s="103">
        <f t="shared" si="58"/>
        <v>10</v>
      </c>
      <c r="L63" s="104">
        <f t="shared" ref="L63" si="61">(F63*-0.7)/100</f>
        <v>-2.7650000000000001</v>
      </c>
      <c r="M63" s="105">
        <f t="shared" si="60"/>
        <v>1.8316455696202529E-2</v>
      </c>
      <c r="N63" s="103" t="s">
        <v>614</v>
      </c>
      <c r="O63" s="106">
        <v>44463</v>
      </c>
      <c r="R63" s="308" t="s">
        <v>618</v>
      </c>
      <c r="S63" s="278"/>
      <c r="T63" s="278"/>
      <c r="U63" s="278"/>
      <c r="V63" s="278"/>
      <c r="W63" s="278"/>
      <c r="X63" s="278"/>
      <c r="Y63" s="278"/>
      <c r="Z63" s="278"/>
      <c r="AA63" s="278"/>
      <c r="AB63" s="278"/>
      <c r="AC63" s="278"/>
      <c r="AD63" s="278"/>
      <c r="AE63" s="278"/>
      <c r="AF63" s="278"/>
      <c r="AG63" s="278"/>
      <c r="AH63" s="278"/>
      <c r="AI63" s="278"/>
      <c r="AJ63" s="278"/>
      <c r="AK63" s="278"/>
      <c r="AL63" s="278"/>
    </row>
    <row r="64" spans="1:38" s="279" customFormat="1" ht="15" customHeight="1">
      <c r="A64" s="297">
        <v>25</v>
      </c>
      <c r="B64" s="280">
        <v>44462</v>
      </c>
      <c r="C64" s="299"/>
      <c r="D64" s="300" t="s">
        <v>90</v>
      </c>
      <c r="E64" s="301" t="s">
        <v>616</v>
      </c>
      <c r="F64" s="301" t="s">
        <v>1066</v>
      </c>
      <c r="G64" s="301">
        <v>1670</v>
      </c>
      <c r="H64" s="301"/>
      <c r="I64" s="301" t="s">
        <v>942</v>
      </c>
      <c r="J64" s="297" t="s">
        <v>617</v>
      </c>
      <c r="K64" s="298"/>
      <c r="L64" s="299"/>
      <c r="M64" s="300"/>
      <c r="N64" s="301"/>
      <c r="O64" s="301"/>
      <c r="R64" s="308" t="s">
        <v>615</v>
      </c>
      <c r="S64" s="278"/>
      <c r="T64" s="278"/>
      <c r="U64" s="278"/>
      <c r="V64" s="278"/>
      <c r="W64" s="278"/>
      <c r="X64" s="278"/>
      <c r="Y64" s="278"/>
      <c r="Z64" s="278"/>
      <c r="AA64" s="278"/>
      <c r="AB64" s="278"/>
      <c r="AC64" s="278"/>
      <c r="AD64" s="278"/>
      <c r="AE64" s="278"/>
      <c r="AF64" s="278"/>
      <c r="AG64" s="278"/>
      <c r="AH64" s="278"/>
      <c r="AI64" s="278"/>
      <c r="AJ64" s="278"/>
      <c r="AK64" s="278"/>
      <c r="AL64" s="278"/>
    </row>
    <row r="65" spans="1:38" s="279" customFormat="1" ht="15" customHeight="1">
      <c r="A65" s="310">
        <v>26</v>
      </c>
      <c r="B65" s="273">
        <v>44462</v>
      </c>
      <c r="C65" s="311"/>
      <c r="D65" s="408" t="s">
        <v>119</v>
      </c>
      <c r="E65" s="379" t="s">
        <v>616</v>
      </c>
      <c r="F65" s="379">
        <v>722</v>
      </c>
      <c r="G65" s="379">
        <v>699</v>
      </c>
      <c r="H65" s="379">
        <v>740</v>
      </c>
      <c r="I65" s="379" t="s">
        <v>1067</v>
      </c>
      <c r="J65" s="103" t="s">
        <v>1130</v>
      </c>
      <c r="K65" s="103">
        <f t="shared" ref="K65" si="62">H65-F65</f>
        <v>18</v>
      </c>
      <c r="L65" s="104">
        <f t="shared" ref="L65" si="63">(F65*-0.7)/100</f>
        <v>-5.0539999999999994</v>
      </c>
      <c r="M65" s="105">
        <f t="shared" ref="M65" si="64">(K65+L65)/F65</f>
        <v>1.7930747922437675E-2</v>
      </c>
      <c r="N65" s="103" t="s">
        <v>614</v>
      </c>
      <c r="O65" s="106">
        <v>44469</v>
      </c>
      <c r="R65" s="308" t="s">
        <v>615</v>
      </c>
      <c r="S65" s="278"/>
      <c r="T65" s="278"/>
      <c r="U65" s="278"/>
      <c r="V65" s="278"/>
      <c r="W65" s="278"/>
      <c r="X65" s="278"/>
      <c r="Y65" s="278"/>
      <c r="Z65" s="278"/>
      <c r="AA65" s="278"/>
      <c r="AB65" s="278"/>
      <c r="AC65" s="278"/>
      <c r="AD65" s="278"/>
      <c r="AE65" s="278"/>
      <c r="AF65" s="278"/>
      <c r="AG65" s="278"/>
      <c r="AH65" s="278"/>
      <c r="AI65" s="278"/>
      <c r="AJ65" s="278"/>
      <c r="AK65" s="278"/>
      <c r="AL65" s="278"/>
    </row>
    <row r="66" spans="1:38" s="279" customFormat="1" ht="15" customHeight="1">
      <c r="A66" s="310">
        <v>27</v>
      </c>
      <c r="B66" s="355">
        <v>44466</v>
      </c>
      <c r="C66" s="311"/>
      <c r="D66" s="408" t="s">
        <v>106</v>
      </c>
      <c r="E66" s="379" t="s">
        <v>616</v>
      </c>
      <c r="F66" s="379">
        <v>502</v>
      </c>
      <c r="G66" s="379">
        <v>487</v>
      </c>
      <c r="H66" s="379">
        <v>514.5</v>
      </c>
      <c r="I66" s="379" t="s">
        <v>1088</v>
      </c>
      <c r="J66" s="103" t="s">
        <v>885</v>
      </c>
      <c r="K66" s="103">
        <f t="shared" ref="K66" si="65">H66-F66</f>
        <v>12.5</v>
      </c>
      <c r="L66" s="104">
        <f t="shared" ref="L66" si="66">(F66*-0.7)/100</f>
        <v>-3.5139999999999998</v>
      </c>
      <c r="M66" s="105">
        <f t="shared" ref="M66" si="67">(K66+L66)/F66</f>
        <v>1.7900398406374505E-2</v>
      </c>
      <c r="N66" s="103" t="s">
        <v>614</v>
      </c>
      <c r="O66" s="106">
        <v>44468</v>
      </c>
      <c r="R66" s="308" t="s">
        <v>615</v>
      </c>
      <c r="S66" s="278"/>
      <c r="T66" s="278"/>
      <c r="U66" s="278"/>
      <c r="V66" s="278"/>
      <c r="W66" s="278"/>
      <c r="X66" s="278"/>
      <c r="Y66" s="278"/>
      <c r="Z66" s="278"/>
      <c r="AA66" s="278"/>
      <c r="AB66" s="278"/>
      <c r="AC66" s="278"/>
      <c r="AD66" s="278"/>
      <c r="AE66" s="278"/>
      <c r="AF66" s="278"/>
      <c r="AG66" s="278"/>
      <c r="AH66" s="278"/>
      <c r="AI66" s="278"/>
      <c r="AJ66" s="278"/>
      <c r="AK66" s="278"/>
      <c r="AL66" s="278"/>
    </row>
    <row r="67" spans="1:38" s="279" customFormat="1" ht="15" customHeight="1">
      <c r="A67" s="310">
        <v>28</v>
      </c>
      <c r="B67" s="504">
        <v>44467</v>
      </c>
      <c r="C67" s="311"/>
      <c r="D67" s="408" t="s">
        <v>202</v>
      </c>
      <c r="E67" s="379" t="s">
        <v>855</v>
      </c>
      <c r="F67" s="379">
        <v>1286</v>
      </c>
      <c r="G67" s="379">
        <v>1316</v>
      </c>
      <c r="H67" s="379">
        <v>1263</v>
      </c>
      <c r="I67" s="379" t="s">
        <v>1103</v>
      </c>
      <c r="J67" s="103" t="s">
        <v>1104</v>
      </c>
      <c r="K67" s="103">
        <f>F67-H67</f>
        <v>23</v>
      </c>
      <c r="L67" s="104">
        <f t="shared" ref="L67" si="68">(F67*-0.07)/100</f>
        <v>-0.90020000000000011</v>
      </c>
      <c r="M67" s="105">
        <f t="shared" ref="M67:M68" si="69">(K67+L67)/F67</f>
        <v>1.7184914463452564E-2</v>
      </c>
      <c r="N67" s="103" t="s">
        <v>614</v>
      </c>
      <c r="O67" s="377">
        <v>44467</v>
      </c>
      <c r="R67" s="308" t="s">
        <v>615</v>
      </c>
      <c r="S67" s="278"/>
      <c r="T67" s="278"/>
      <c r="U67" s="278"/>
      <c r="V67" s="278"/>
      <c r="W67" s="278"/>
      <c r="X67" s="278"/>
      <c r="Y67" s="278"/>
      <c r="Z67" s="278"/>
      <c r="AA67" s="278"/>
      <c r="AB67" s="278"/>
      <c r="AC67" s="278"/>
      <c r="AD67" s="278"/>
      <c r="AE67" s="278"/>
      <c r="AF67" s="278"/>
      <c r="AG67" s="278"/>
      <c r="AH67" s="278"/>
      <c r="AI67" s="278"/>
      <c r="AJ67" s="278"/>
      <c r="AK67" s="278"/>
      <c r="AL67" s="278"/>
    </row>
    <row r="68" spans="1:38" s="279" customFormat="1" ht="15" customHeight="1">
      <c r="A68" s="310">
        <v>29</v>
      </c>
      <c r="B68" s="273">
        <v>44467</v>
      </c>
      <c r="C68" s="311"/>
      <c r="D68" s="408" t="s">
        <v>269</v>
      </c>
      <c r="E68" s="379" t="s">
        <v>616</v>
      </c>
      <c r="F68" s="379">
        <v>592.5</v>
      </c>
      <c r="G68" s="379">
        <v>575</v>
      </c>
      <c r="H68" s="379">
        <v>609</v>
      </c>
      <c r="I68" s="379" t="s">
        <v>1105</v>
      </c>
      <c r="J68" s="103" t="s">
        <v>878</v>
      </c>
      <c r="K68" s="103">
        <f t="shared" ref="K68" si="70">H68-F68</f>
        <v>16.5</v>
      </c>
      <c r="L68" s="104">
        <f t="shared" ref="L68" si="71">(F68*-0.7)/100</f>
        <v>-4.1475</v>
      </c>
      <c r="M68" s="105">
        <f t="shared" si="69"/>
        <v>2.0848101265822785E-2</v>
      </c>
      <c r="N68" s="103" t="s">
        <v>614</v>
      </c>
      <c r="O68" s="106">
        <v>44469</v>
      </c>
      <c r="R68" s="308" t="s">
        <v>615</v>
      </c>
      <c r="S68" s="278"/>
      <c r="T68" s="278"/>
      <c r="U68" s="278"/>
      <c r="V68" s="278"/>
      <c r="W68" s="278"/>
      <c r="X68" s="278"/>
      <c r="Y68" s="278"/>
      <c r="Z68" s="278"/>
      <c r="AA68" s="278"/>
      <c r="AB68" s="278"/>
      <c r="AC68" s="278"/>
      <c r="AD68" s="278"/>
      <c r="AE68" s="278"/>
      <c r="AF68" s="278"/>
      <c r="AG68" s="278"/>
      <c r="AH68" s="278"/>
      <c r="AI68" s="278"/>
      <c r="AJ68" s="278"/>
      <c r="AK68" s="278"/>
      <c r="AL68" s="278"/>
    </row>
    <row r="69" spans="1:38" s="279" customFormat="1" ht="15" customHeight="1">
      <c r="A69" s="297"/>
      <c r="B69" s="282"/>
      <c r="C69" s="299"/>
      <c r="D69" s="300"/>
      <c r="E69" s="301"/>
      <c r="F69" s="301"/>
      <c r="G69" s="301"/>
      <c r="H69" s="301"/>
      <c r="I69" s="301"/>
      <c r="J69" s="297"/>
      <c r="K69" s="522"/>
      <c r="L69" s="299"/>
      <c r="M69" s="300"/>
      <c r="N69" s="301"/>
      <c r="O69" s="301"/>
      <c r="R69" s="308"/>
      <c r="S69" s="278"/>
      <c r="T69" s="278"/>
      <c r="U69" s="278"/>
      <c r="V69" s="278"/>
      <c r="W69" s="278"/>
      <c r="X69" s="278"/>
      <c r="Y69" s="278"/>
      <c r="Z69" s="278"/>
      <c r="AA69" s="278"/>
      <c r="AB69" s="278"/>
      <c r="AC69" s="278"/>
      <c r="AD69" s="278"/>
      <c r="AE69" s="278"/>
      <c r="AF69" s="278"/>
      <c r="AG69" s="278"/>
      <c r="AH69" s="278"/>
      <c r="AI69" s="278"/>
      <c r="AJ69" s="278"/>
      <c r="AK69" s="278"/>
      <c r="AL69" s="278"/>
    </row>
    <row r="70" spans="1:38" s="279" customFormat="1" ht="15" customHeight="1">
      <c r="A70" s="297"/>
      <c r="B70" s="282"/>
      <c r="C70" s="299"/>
      <c r="D70" s="300"/>
      <c r="E70" s="301"/>
      <c r="F70" s="301"/>
      <c r="G70" s="301"/>
      <c r="H70" s="301"/>
      <c r="I70" s="301"/>
      <c r="J70" s="297"/>
      <c r="K70" s="522"/>
      <c r="L70" s="299"/>
      <c r="M70" s="300"/>
      <c r="N70" s="301"/>
      <c r="O70" s="301"/>
      <c r="R70" s="308"/>
      <c r="S70" s="278"/>
      <c r="T70" s="278"/>
      <c r="U70" s="278"/>
      <c r="V70" s="278"/>
      <c r="W70" s="278"/>
      <c r="X70" s="278"/>
      <c r="Y70" s="278"/>
      <c r="Z70" s="278"/>
      <c r="AA70" s="278"/>
      <c r="AB70" s="278"/>
      <c r="AC70" s="278"/>
      <c r="AD70" s="278"/>
      <c r="AE70" s="278"/>
      <c r="AF70" s="278"/>
      <c r="AG70" s="278"/>
      <c r="AH70" s="278"/>
      <c r="AI70" s="278"/>
      <c r="AJ70" s="278"/>
      <c r="AK70" s="278"/>
      <c r="AL70" s="278"/>
    </row>
    <row r="71" spans="1:38" s="279" customFormat="1" ht="15" customHeight="1">
      <c r="A71" s="297"/>
      <c r="B71" s="282"/>
      <c r="C71" s="299"/>
      <c r="D71" s="300"/>
      <c r="E71" s="301"/>
      <c r="F71" s="301"/>
      <c r="G71" s="301"/>
      <c r="H71" s="301"/>
      <c r="I71" s="301"/>
      <c r="J71" s="297"/>
      <c r="K71" s="522"/>
      <c r="L71" s="299"/>
      <c r="M71" s="300"/>
      <c r="N71" s="301"/>
      <c r="O71" s="301"/>
      <c r="R71" s="308"/>
      <c r="S71" s="278"/>
      <c r="T71" s="278"/>
      <c r="U71" s="278"/>
      <c r="V71" s="278"/>
      <c r="W71" s="278"/>
      <c r="X71" s="278"/>
      <c r="Y71" s="278"/>
      <c r="Z71" s="278"/>
      <c r="AA71" s="278"/>
      <c r="AB71" s="278"/>
      <c r="AC71" s="278"/>
      <c r="AD71" s="278"/>
      <c r="AE71" s="278"/>
      <c r="AF71" s="278"/>
      <c r="AG71" s="278"/>
      <c r="AH71" s="278"/>
      <c r="AI71" s="278"/>
      <c r="AJ71" s="278"/>
      <c r="AK71" s="278"/>
      <c r="AL71" s="278"/>
    </row>
    <row r="72" spans="1:38" s="279" customFormat="1" ht="15" customHeight="1">
      <c r="A72" s="297"/>
      <c r="B72" s="282"/>
      <c r="C72" s="299"/>
      <c r="D72" s="300"/>
      <c r="E72" s="301"/>
      <c r="F72" s="301"/>
      <c r="G72" s="301"/>
      <c r="H72" s="301"/>
      <c r="I72" s="301"/>
      <c r="J72" s="297"/>
      <c r="K72" s="455"/>
      <c r="L72" s="299"/>
      <c r="M72" s="300"/>
      <c r="N72" s="301"/>
      <c r="O72" s="301"/>
      <c r="R72" s="308"/>
      <c r="S72" s="278"/>
      <c r="T72" s="278"/>
      <c r="U72" s="278"/>
      <c r="V72" s="278"/>
      <c r="W72" s="278"/>
      <c r="X72" s="278"/>
      <c r="Y72" s="278"/>
      <c r="Z72" s="278"/>
      <c r="AA72" s="278"/>
      <c r="AB72" s="278"/>
      <c r="AC72" s="278"/>
      <c r="AD72" s="278"/>
      <c r="AE72" s="278"/>
      <c r="AF72" s="278"/>
      <c r="AG72" s="278"/>
      <c r="AH72" s="278"/>
      <c r="AI72" s="278"/>
      <c r="AJ72" s="278"/>
      <c r="AK72" s="278"/>
      <c r="AL72" s="278"/>
    </row>
    <row r="73" spans="1:38" s="279" customFormat="1" ht="15" customHeight="1">
      <c r="A73" s="297"/>
      <c r="B73" s="298"/>
      <c r="C73" s="299"/>
      <c r="D73" s="300"/>
      <c r="E73" s="301"/>
      <c r="F73" s="301"/>
      <c r="G73" s="301"/>
      <c r="H73" s="301"/>
      <c r="I73" s="301"/>
      <c r="J73" s="297"/>
      <c r="K73" s="298"/>
      <c r="L73" s="299"/>
      <c r="M73" s="300"/>
      <c r="N73" s="301"/>
      <c r="O73" s="301"/>
      <c r="R73" s="308"/>
      <c r="S73" s="278"/>
      <c r="T73" s="278"/>
      <c r="U73" s="278"/>
      <c r="V73" s="278"/>
      <c r="W73" s="278"/>
      <c r="X73" s="278"/>
      <c r="Y73" s="278"/>
      <c r="Z73" s="278"/>
      <c r="AA73" s="278"/>
      <c r="AB73" s="278"/>
      <c r="AC73" s="278"/>
      <c r="AD73" s="278"/>
      <c r="AE73" s="278"/>
      <c r="AF73" s="278"/>
      <c r="AG73" s="278"/>
      <c r="AH73" s="278"/>
      <c r="AI73" s="278"/>
      <c r="AJ73" s="278"/>
      <c r="AK73" s="278"/>
      <c r="AL73" s="278"/>
    </row>
    <row r="74" spans="1:38" ht="15" customHeight="1">
      <c r="A74" s="281"/>
      <c r="B74" s="282"/>
      <c r="C74" s="283"/>
      <c r="D74" s="284"/>
      <c r="E74" s="285"/>
      <c r="F74" s="285"/>
      <c r="G74" s="285"/>
      <c r="H74" s="285"/>
      <c r="I74" s="285"/>
      <c r="J74" s="302"/>
      <c r="K74" s="302"/>
      <c r="L74" s="286"/>
      <c r="M74" s="303"/>
      <c r="N74" s="302"/>
      <c r="O74" s="304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5" customHeight="1">
      <c r="A76" s="155"/>
      <c r="B76" s="121"/>
      <c r="C76" s="156"/>
      <c r="D76" s="157"/>
      <c r="E76" s="120"/>
      <c r="F76" s="120"/>
      <c r="G76" s="120"/>
      <c r="H76" s="120"/>
      <c r="I76" s="120"/>
      <c r="J76" s="158"/>
      <c r="K76" s="158"/>
      <c r="L76" s="159"/>
      <c r="M76" s="160"/>
      <c r="N76" s="126"/>
      <c r="O76" s="161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44.25" customHeight="1">
      <c r="A77" s="132" t="s">
        <v>619</v>
      </c>
      <c r="B77" s="156"/>
      <c r="C77" s="156"/>
      <c r="D77" s="1"/>
      <c r="E77" s="6"/>
      <c r="F77" s="6"/>
      <c r="G77" s="6"/>
      <c r="H77" s="6" t="s">
        <v>631</v>
      </c>
      <c r="I77" s="6"/>
      <c r="J77" s="6"/>
      <c r="K77" s="128"/>
      <c r="L77" s="160"/>
      <c r="M77" s="128"/>
      <c r="N77" s="129"/>
      <c r="O77" s="128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38" ht="12.75" customHeight="1">
      <c r="A78" s="139" t="s">
        <v>620</v>
      </c>
      <c r="B78" s="132"/>
      <c r="C78" s="132"/>
      <c r="D78" s="132"/>
      <c r="E78" s="44"/>
      <c r="F78" s="140" t="s">
        <v>621</v>
      </c>
      <c r="G78" s="59"/>
      <c r="H78" s="44"/>
      <c r="I78" s="59"/>
      <c r="J78" s="6"/>
      <c r="K78" s="162"/>
      <c r="L78" s="163"/>
      <c r="M78" s="6"/>
      <c r="N78" s="122"/>
      <c r="O78" s="164"/>
      <c r="P78" s="44"/>
      <c r="Q78" s="44"/>
      <c r="R78" s="6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</row>
    <row r="79" spans="1:38" ht="14.25" customHeight="1">
      <c r="A79" s="139"/>
      <c r="B79" s="132"/>
      <c r="C79" s="132"/>
      <c r="D79" s="132"/>
      <c r="E79" s="6"/>
      <c r="F79" s="140" t="s">
        <v>623</v>
      </c>
      <c r="G79" s="59"/>
      <c r="H79" s="44"/>
      <c r="I79" s="59"/>
      <c r="J79" s="6"/>
      <c r="K79" s="162"/>
      <c r="L79" s="163"/>
      <c r="M79" s="6"/>
      <c r="N79" s="122"/>
      <c r="O79" s="164"/>
      <c r="P79" s="44"/>
      <c r="Q79" s="44"/>
      <c r="R79" s="6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</row>
    <row r="80" spans="1:38" ht="14.25" customHeight="1">
      <c r="A80" s="132"/>
      <c r="B80" s="132"/>
      <c r="C80" s="132"/>
      <c r="D80" s="132"/>
      <c r="E80" s="6"/>
      <c r="F80" s="6"/>
      <c r="G80" s="6"/>
      <c r="H80" s="6"/>
      <c r="I80" s="6"/>
      <c r="J80" s="145"/>
      <c r="K80" s="142"/>
      <c r="L80" s="143"/>
      <c r="M80" s="6"/>
      <c r="N80" s="146"/>
      <c r="O80" s="1"/>
      <c r="P80" s="44"/>
      <c r="Q80" s="44"/>
      <c r="R80" s="6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</row>
    <row r="81" spans="1:38" ht="12.75" customHeight="1">
      <c r="A81" s="165" t="s">
        <v>632</v>
      </c>
      <c r="B81" s="165"/>
      <c r="C81" s="165"/>
      <c r="D81" s="165"/>
      <c r="E81" s="6"/>
      <c r="F81" s="6"/>
      <c r="G81" s="6"/>
      <c r="H81" s="6"/>
      <c r="I81" s="6"/>
      <c r="J81" s="6"/>
      <c r="K81" s="6"/>
      <c r="L81" s="6"/>
      <c r="M81" s="6"/>
      <c r="N81" s="6"/>
      <c r="O81" s="24"/>
      <c r="Q81" s="44"/>
      <c r="R81" s="6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</row>
    <row r="82" spans="1:38" ht="38.25" customHeight="1">
      <c r="A82" s="100" t="s">
        <v>16</v>
      </c>
      <c r="B82" s="100" t="s">
        <v>590</v>
      </c>
      <c r="C82" s="100"/>
      <c r="D82" s="101" t="s">
        <v>602</v>
      </c>
      <c r="E82" s="100" t="s">
        <v>603</v>
      </c>
      <c r="F82" s="100" t="s">
        <v>604</v>
      </c>
      <c r="G82" s="100" t="s">
        <v>625</v>
      </c>
      <c r="H82" s="100" t="s">
        <v>606</v>
      </c>
      <c r="I82" s="100" t="s">
        <v>607</v>
      </c>
      <c r="J82" s="99" t="s">
        <v>608</v>
      </c>
      <c r="K82" s="166" t="s">
        <v>633</v>
      </c>
      <c r="L82" s="102" t="s">
        <v>610</v>
      </c>
      <c r="M82" s="166" t="s">
        <v>634</v>
      </c>
      <c r="N82" s="100" t="s">
        <v>635</v>
      </c>
      <c r="O82" s="99" t="s">
        <v>612</v>
      </c>
      <c r="P82" s="101" t="s">
        <v>613</v>
      </c>
      <c r="Q82" s="44"/>
      <c r="R82" s="6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</row>
    <row r="83" spans="1:38" s="288" customFormat="1" ht="13.5" customHeight="1">
      <c r="A83" s="275">
        <v>1</v>
      </c>
      <c r="B83" s="273">
        <v>44439</v>
      </c>
      <c r="C83" s="335"/>
      <c r="D83" s="317" t="s">
        <v>864</v>
      </c>
      <c r="E83" s="275" t="s">
        <v>616</v>
      </c>
      <c r="F83" s="275">
        <v>847</v>
      </c>
      <c r="G83" s="275">
        <v>834</v>
      </c>
      <c r="H83" s="323">
        <v>855.5</v>
      </c>
      <c r="I83" s="323">
        <v>870</v>
      </c>
      <c r="J83" s="103" t="s">
        <v>884</v>
      </c>
      <c r="K83" s="328">
        <f t="shared" ref="K83" si="72">H83-F83</f>
        <v>8.5</v>
      </c>
      <c r="L83" s="372">
        <f t="shared" ref="L83:L84" si="73">(H83*N83)*0.07%</f>
        <v>598.85000000000014</v>
      </c>
      <c r="M83" s="374">
        <f t="shared" ref="M83" si="74">(K83*N83)-L83</f>
        <v>7901.15</v>
      </c>
      <c r="N83" s="323">
        <v>1000</v>
      </c>
      <c r="O83" s="375" t="s">
        <v>614</v>
      </c>
      <c r="P83" s="376">
        <v>44441</v>
      </c>
      <c r="Q83" s="167"/>
      <c r="R83" s="6" t="s">
        <v>618</v>
      </c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12"/>
      <c r="AG83" s="309"/>
      <c r="AH83" s="307"/>
      <c r="AI83" s="307"/>
      <c r="AJ83" s="312"/>
      <c r="AK83" s="312"/>
      <c r="AL83" s="312"/>
    </row>
    <row r="84" spans="1:38" s="288" customFormat="1" ht="13.5" customHeight="1">
      <c r="A84" s="336">
        <v>2</v>
      </c>
      <c r="B84" s="337">
        <v>44441</v>
      </c>
      <c r="C84" s="338"/>
      <c r="D84" s="339" t="s">
        <v>882</v>
      </c>
      <c r="E84" s="336" t="s">
        <v>855</v>
      </c>
      <c r="F84" s="336">
        <v>1703</v>
      </c>
      <c r="G84" s="336">
        <v>1724</v>
      </c>
      <c r="H84" s="340">
        <v>1689</v>
      </c>
      <c r="I84" s="330" t="s">
        <v>883</v>
      </c>
      <c r="J84" s="103" t="s">
        <v>854</v>
      </c>
      <c r="K84" s="333">
        <f>F84-H84</f>
        <v>14</v>
      </c>
      <c r="L84" s="334">
        <f t="shared" si="73"/>
        <v>679.8225000000001</v>
      </c>
      <c r="M84" s="329">
        <f t="shared" ref="M84" si="75">(K84*N84)-L84</f>
        <v>7370.1774999999998</v>
      </c>
      <c r="N84" s="330">
        <v>575</v>
      </c>
      <c r="O84" s="373" t="s">
        <v>614</v>
      </c>
      <c r="P84" s="332">
        <v>44441</v>
      </c>
      <c r="Q84" s="167"/>
      <c r="R84" s="6" t="s">
        <v>615</v>
      </c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20"/>
      <c r="AG84" s="309"/>
      <c r="AH84" s="307"/>
      <c r="AI84" s="307"/>
      <c r="AJ84" s="320"/>
      <c r="AK84" s="320"/>
      <c r="AL84" s="320"/>
    </row>
    <row r="85" spans="1:38" s="288" customFormat="1" ht="13.5" customHeight="1">
      <c r="A85" s="269">
        <v>3</v>
      </c>
      <c r="B85" s="341">
        <v>44441</v>
      </c>
      <c r="C85" s="342"/>
      <c r="D85" s="318" t="s">
        <v>886</v>
      </c>
      <c r="E85" s="269" t="s">
        <v>855</v>
      </c>
      <c r="F85" s="269">
        <v>1796</v>
      </c>
      <c r="G85" s="269">
        <v>1824</v>
      </c>
      <c r="H85" s="343">
        <v>1821</v>
      </c>
      <c r="I85" s="344">
        <v>1750</v>
      </c>
      <c r="J85" s="345" t="s">
        <v>887</v>
      </c>
      <c r="K85" s="346">
        <f>F85-H85</f>
        <v>-25</v>
      </c>
      <c r="L85" s="347">
        <f t="shared" ref="L85" si="76">(H85*N85)*0.07%</f>
        <v>701.08500000000015</v>
      </c>
      <c r="M85" s="348">
        <f t="shared" ref="M85" si="77">(K85*N85)-L85</f>
        <v>-14451.085000000001</v>
      </c>
      <c r="N85" s="344">
        <v>550</v>
      </c>
      <c r="O85" s="349" t="s">
        <v>627</v>
      </c>
      <c r="P85" s="350">
        <v>44441</v>
      </c>
      <c r="Q85" s="167"/>
      <c r="R85" s="6" t="s">
        <v>615</v>
      </c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20"/>
      <c r="AG85" s="309"/>
      <c r="AH85" s="307"/>
      <c r="AI85" s="307"/>
      <c r="AJ85" s="320"/>
      <c r="AK85" s="320"/>
      <c r="AL85" s="320"/>
    </row>
    <row r="86" spans="1:38" s="288" customFormat="1" ht="13.5" customHeight="1">
      <c r="A86" s="269">
        <v>4</v>
      </c>
      <c r="B86" s="341">
        <v>44441</v>
      </c>
      <c r="C86" s="361"/>
      <c r="D86" s="362" t="s">
        <v>888</v>
      </c>
      <c r="E86" s="363" t="s">
        <v>855</v>
      </c>
      <c r="F86" s="363">
        <v>17155</v>
      </c>
      <c r="G86" s="363">
        <v>17340</v>
      </c>
      <c r="H86" s="344">
        <v>17340</v>
      </c>
      <c r="I86" s="344">
        <v>16900</v>
      </c>
      <c r="J86" s="345" t="s">
        <v>905</v>
      </c>
      <c r="K86" s="346">
        <f>F86-H86</f>
        <v>-185</v>
      </c>
      <c r="L86" s="347">
        <f t="shared" ref="L86:L87" si="78">(H86*N86)*0.07%</f>
        <v>606.90000000000009</v>
      </c>
      <c r="M86" s="348">
        <f t="shared" ref="M86:M87" si="79">(K86*N86)-L86</f>
        <v>-9856.9</v>
      </c>
      <c r="N86" s="344">
        <v>50</v>
      </c>
      <c r="O86" s="349" t="s">
        <v>627</v>
      </c>
      <c r="P86" s="350">
        <v>44442</v>
      </c>
      <c r="Q86" s="167"/>
      <c r="R86" s="6" t="s">
        <v>615</v>
      </c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12"/>
      <c r="AG86" s="309"/>
      <c r="AH86" s="307"/>
      <c r="AI86" s="307"/>
      <c r="AJ86" s="312"/>
      <c r="AK86" s="312"/>
      <c r="AL86" s="312"/>
    </row>
    <row r="87" spans="1:38" s="288" customFormat="1" ht="13.5" customHeight="1">
      <c r="A87" s="269">
        <v>5</v>
      </c>
      <c r="B87" s="341">
        <v>44441</v>
      </c>
      <c r="C87" s="361"/>
      <c r="D87" s="362" t="s">
        <v>889</v>
      </c>
      <c r="E87" s="363" t="s">
        <v>616</v>
      </c>
      <c r="F87" s="363">
        <v>923.5</v>
      </c>
      <c r="G87" s="363">
        <v>907</v>
      </c>
      <c r="H87" s="344">
        <v>907</v>
      </c>
      <c r="I87" s="344" t="s">
        <v>890</v>
      </c>
      <c r="J87" s="345" t="s">
        <v>931</v>
      </c>
      <c r="K87" s="346">
        <f t="shared" ref="K87" si="80">H87-F87</f>
        <v>-16.5</v>
      </c>
      <c r="L87" s="347">
        <f t="shared" si="78"/>
        <v>539.66500000000008</v>
      </c>
      <c r="M87" s="348">
        <f t="shared" si="79"/>
        <v>-14564.665000000001</v>
      </c>
      <c r="N87" s="344">
        <v>850</v>
      </c>
      <c r="O87" s="349" t="s">
        <v>627</v>
      </c>
      <c r="P87" s="350">
        <v>44446</v>
      </c>
      <c r="Q87" s="167"/>
      <c r="R87" s="6" t="s">
        <v>618</v>
      </c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27"/>
      <c r="AG87" s="309"/>
      <c r="AH87" s="307"/>
      <c r="AI87" s="307"/>
      <c r="AJ87" s="327"/>
      <c r="AK87" s="327"/>
      <c r="AL87" s="327"/>
    </row>
    <row r="88" spans="1:38" s="288" customFormat="1" ht="13.5" customHeight="1">
      <c r="A88" s="275">
        <v>6</v>
      </c>
      <c r="B88" s="273">
        <v>44445</v>
      </c>
      <c r="C88" s="369"/>
      <c r="D88" s="370" t="s">
        <v>907</v>
      </c>
      <c r="E88" s="371" t="s">
        <v>855</v>
      </c>
      <c r="F88" s="371">
        <v>1716</v>
      </c>
      <c r="G88" s="371">
        <v>1737</v>
      </c>
      <c r="H88" s="330">
        <v>1699</v>
      </c>
      <c r="I88" s="330" t="s">
        <v>908</v>
      </c>
      <c r="J88" s="103" t="s">
        <v>909</v>
      </c>
      <c r="K88" s="333">
        <f>F88-H88</f>
        <v>17</v>
      </c>
      <c r="L88" s="334">
        <f t="shared" ref="L88:L89" si="81">(H88*N88)*0.07%</f>
        <v>683.84750000000008</v>
      </c>
      <c r="M88" s="329">
        <f t="shared" ref="M88:M89" si="82">(K88*N88)-L88</f>
        <v>9091.1525000000001</v>
      </c>
      <c r="N88" s="330">
        <v>575</v>
      </c>
      <c r="O88" s="331" t="s">
        <v>614</v>
      </c>
      <c r="P88" s="332">
        <v>44445</v>
      </c>
      <c r="Q88" s="167"/>
      <c r="R88" s="6" t="s">
        <v>615</v>
      </c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68"/>
      <c r="AG88" s="309"/>
      <c r="AH88" s="307"/>
      <c r="AI88" s="307"/>
      <c r="AJ88" s="368"/>
      <c r="AK88" s="368"/>
      <c r="AL88" s="368"/>
    </row>
    <row r="89" spans="1:38" s="288" customFormat="1" ht="13.5" customHeight="1">
      <c r="A89" s="275">
        <v>7</v>
      </c>
      <c r="B89" s="273">
        <v>44445</v>
      </c>
      <c r="C89" s="369"/>
      <c r="D89" s="370" t="s">
        <v>914</v>
      </c>
      <c r="E89" s="371" t="s">
        <v>616</v>
      </c>
      <c r="F89" s="371">
        <v>3190</v>
      </c>
      <c r="G89" s="371">
        <v>3120</v>
      </c>
      <c r="H89" s="330">
        <v>3235</v>
      </c>
      <c r="I89" s="330" t="s">
        <v>915</v>
      </c>
      <c r="J89" s="103" t="s">
        <v>945</v>
      </c>
      <c r="K89" s="333">
        <f t="shared" ref="K89" si="83">H89-F89</f>
        <v>45</v>
      </c>
      <c r="L89" s="334">
        <f t="shared" si="81"/>
        <v>452.90000000000009</v>
      </c>
      <c r="M89" s="329">
        <f t="shared" si="82"/>
        <v>8547.1</v>
      </c>
      <c r="N89" s="330">
        <v>200</v>
      </c>
      <c r="O89" s="331" t="s">
        <v>614</v>
      </c>
      <c r="P89" s="332">
        <v>44447</v>
      </c>
      <c r="Q89" s="167"/>
      <c r="R89" s="6" t="s">
        <v>618</v>
      </c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89"/>
      <c r="AG89" s="309"/>
      <c r="AH89" s="307"/>
      <c r="AI89" s="307"/>
      <c r="AJ89" s="389"/>
      <c r="AK89" s="389"/>
      <c r="AL89" s="389"/>
    </row>
    <row r="90" spans="1:38" s="288" customFormat="1" ht="13.5" customHeight="1">
      <c r="A90" s="399">
        <v>8</v>
      </c>
      <c r="B90" s="400">
        <v>44445</v>
      </c>
      <c r="C90" s="401"/>
      <c r="D90" s="402" t="s">
        <v>916</v>
      </c>
      <c r="E90" s="403" t="s">
        <v>616</v>
      </c>
      <c r="F90" s="403">
        <v>2251.5</v>
      </c>
      <c r="G90" s="403">
        <v>2205</v>
      </c>
      <c r="H90" s="403">
        <v>2205</v>
      </c>
      <c r="I90" s="403" t="s">
        <v>917</v>
      </c>
      <c r="J90" s="345" t="s">
        <v>936</v>
      </c>
      <c r="K90" s="346">
        <f t="shared" ref="K90" si="84">H90-F90</f>
        <v>-46.5</v>
      </c>
      <c r="L90" s="347">
        <f t="shared" ref="L90" si="85">(H90*N90)*0.07%</f>
        <v>424.46250000000003</v>
      </c>
      <c r="M90" s="348">
        <f t="shared" ref="M90" si="86">(K90*N90)-L90</f>
        <v>-13211.9625</v>
      </c>
      <c r="N90" s="344">
        <v>275</v>
      </c>
      <c r="O90" s="349" t="s">
        <v>627</v>
      </c>
      <c r="P90" s="350">
        <v>44447</v>
      </c>
      <c r="Q90" s="167"/>
      <c r="R90" s="6" t="s">
        <v>618</v>
      </c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68"/>
      <c r="AG90" s="309"/>
      <c r="AH90" s="307"/>
      <c r="AI90" s="307"/>
      <c r="AJ90" s="368"/>
      <c r="AK90" s="368"/>
      <c r="AL90" s="368"/>
    </row>
    <row r="91" spans="1:38" s="288" customFormat="1" ht="13.5" customHeight="1">
      <c r="A91" s="269">
        <v>9</v>
      </c>
      <c r="B91" s="341">
        <v>44445</v>
      </c>
      <c r="C91" s="361"/>
      <c r="D91" s="362" t="s">
        <v>918</v>
      </c>
      <c r="E91" s="363" t="s">
        <v>616</v>
      </c>
      <c r="F91" s="363">
        <v>840</v>
      </c>
      <c r="G91" s="363">
        <v>827</v>
      </c>
      <c r="H91" s="344">
        <v>827</v>
      </c>
      <c r="I91" s="344">
        <v>865</v>
      </c>
      <c r="J91" s="345" t="s">
        <v>932</v>
      </c>
      <c r="K91" s="346">
        <f t="shared" ref="K91" si="87">H91-F91</f>
        <v>-13</v>
      </c>
      <c r="L91" s="347">
        <f t="shared" ref="L91:L93" si="88">(H91*N91)*0.07%</f>
        <v>578.90000000000009</v>
      </c>
      <c r="M91" s="348">
        <f t="shared" ref="M91:M93" si="89">(K91*N91)-L91</f>
        <v>-13578.9</v>
      </c>
      <c r="N91" s="344">
        <v>1000</v>
      </c>
      <c r="O91" s="349" t="s">
        <v>627</v>
      </c>
      <c r="P91" s="350">
        <v>44446</v>
      </c>
      <c r="Q91" s="167"/>
      <c r="R91" s="6" t="s">
        <v>618</v>
      </c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68"/>
      <c r="AG91" s="309"/>
      <c r="AH91" s="307"/>
      <c r="AI91" s="307"/>
      <c r="AJ91" s="368"/>
      <c r="AK91" s="368"/>
      <c r="AL91" s="368"/>
    </row>
    <row r="92" spans="1:38" s="288" customFormat="1" ht="13.5" customHeight="1">
      <c r="A92" s="275">
        <v>10</v>
      </c>
      <c r="B92" s="337">
        <v>44446</v>
      </c>
      <c r="C92" s="369"/>
      <c r="D92" s="407" t="s">
        <v>927</v>
      </c>
      <c r="E92" s="371" t="s">
        <v>855</v>
      </c>
      <c r="F92" s="371">
        <v>3848</v>
      </c>
      <c r="G92" s="371">
        <v>3890</v>
      </c>
      <c r="H92" s="330">
        <v>3812.5</v>
      </c>
      <c r="I92" s="330">
        <v>3770</v>
      </c>
      <c r="J92" s="103" t="s">
        <v>937</v>
      </c>
      <c r="K92" s="333">
        <f>F92-H92</f>
        <v>35.5</v>
      </c>
      <c r="L92" s="334">
        <f t="shared" si="88"/>
        <v>800.62500000000011</v>
      </c>
      <c r="M92" s="329">
        <f t="shared" si="89"/>
        <v>9849.375</v>
      </c>
      <c r="N92" s="330">
        <v>300</v>
      </c>
      <c r="O92" s="331" t="s">
        <v>614</v>
      </c>
      <c r="P92" s="332">
        <v>44447</v>
      </c>
      <c r="Q92" s="167"/>
      <c r="R92" s="6" t="s">
        <v>615</v>
      </c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68"/>
      <c r="AG92" s="309"/>
      <c r="AH92" s="307"/>
      <c r="AI92" s="307"/>
      <c r="AJ92" s="368"/>
      <c r="AK92" s="368"/>
      <c r="AL92" s="368"/>
    </row>
    <row r="93" spans="1:38" s="288" customFormat="1" ht="13.5" customHeight="1">
      <c r="A93" s="275">
        <v>11</v>
      </c>
      <c r="B93" s="337">
        <v>44447</v>
      </c>
      <c r="C93" s="369"/>
      <c r="D93" s="370" t="s">
        <v>938</v>
      </c>
      <c r="E93" s="371" t="s">
        <v>616</v>
      </c>
      <c r="F93" s="371">
        <v>212.25</v>
      </c>
      <c r="G93" s="371">
        <v>209</v>
      </c>
      <c r="H93" s="330">
        <v>215</v>
      </c>
      <c r="I93" s="330" t="s">
        <v>939</v>
      </c>
      <c r="J93" s="103" t="s">
        <v>960</v>
      </c>
      <c r="K93" s="333">
        <f t="shared" ref="K93" si="90">H93-F93</f>
        <v>2.75</v>
      </c>
      <c r="L93" s="334">
        <f t="shared" si="88"/>
        <v>481.60000000000008</v>
      </c>
      <c r="M93" s="329">
        <f t="shared" si="89"/>
        <v>8318.4</v>
      </c>
      <c r="N93" s="330">
        <v>3200</v>
      </c>
      <c r="O93" s="331" t="s">
        <v>614</v>
      </c>
      <c r="P93" s="332">
        <v>44452</v>
      </c>
      <c r="Q93" s="167"/>
      <c r="R93" s="6" t="s">
        <v>615</v>
      </c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68"/>
      <c r="AG93" s="309"/>
      <c r="AH93" s="307"/>
      <c r="AI93" s="307"/>
      <c r="AJ93" s="368"/>
      <c r="AK93" s="368"/>
      <c r="AL93" s="368"/>
    </row>
    <row r="94" spans="1:38" s="288" customFormat="1" ht="13.5" customHeight="1">
      <c r="A94" s="275">
        <v>12</v>
      </c>
      <c r="B94" s="337">
        <v>44447</v>
      </c>
      <c r="C94" s="369"/>
      <c r="D94" s="407" t="s">
        <v>941</v>
      </c>
      <c r="E94" s="371" t="s">
        <v>616</v>
      </c>
      <c r="F94" s="371">
        <v>1708</v>
      </c>
      <c r="G94" s="371">
        <v>1670</v>
      </c>
      <c r="H94" s="330">
        <v>1732</v>
      </c>
      <c r="I94" s="330" t="s">
        <v>942</v>
      </c>
      <c r="J94" s="103" t="s">
        <v>875</v>
      </c>
      <c r="K94" s="333">
        <f t="shared" ref="K94:K95" si="91">H94-F94</f>
        <v>24</v>
      </c>
      <c r="L94" s="334">
        <f t="shared" ref="L94:L95" si="92">(H94*N94)*0.07%</f>
        <v>424.34000000000009</v>
      </c>
      <c r="M94" s="329">
        <f t="shared" ref="M94:M95" si="93">(K94*N94)-L94</f>
        <v>7975.66</v>
      </c>
      <c r="N94" s="330">
        <v>350</v>
      </c>
      <c r="O94" s="331" t="s">
        <v>614</v>
      </c>
      <c r="P94" s="332">
        <v>44448</v>
      </c>
      <c r="Q94" s="167"/>
      <c r="R94" s="6" t="s">
        <v>618</v>
      </c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27"/>
      <c r="AG94" s="309"/>
      <c r="AH94" s="307"/>
      <c r="AI94" s="307"/>
      <c r="AJ94" s="327"/>
      <c r="AK94" s="327"/>
      <c r="AL94" s="327"/>
    </row>
    <row r="95" spans="1:38" s="288" customFormat="1" ht="13.5" customHeight="1">
      <c r="A95" s="269">
        <v>13</v>
      </c>
      <c r="B95" s="341">
        <v>44452</v>
      </c>
      <c r="C95" s="361"/>
      <c r="D95" s="362" t="s">
        <v>941</v>
      </c>
      <c r="E95" s="363" t="s">
        <v>616</v>
      </c>
      <c r="F95" s="363">
        <v>1735</v>
      </c>
      <c r="G95" s="363">
        <v>1695</v>
      </c>
      <c r="H95" s="344">
        <v>1695</v>
      </c>
      <c r="I95" s="344" t="s">
        <v>961</v>
      </c>
      <c r="J95" s="345" t="s">
        <v>1079</v>
      </c>
      <c r="K95" s="346">
        <f t="shared" si="91"/>
        <v>-40</v>
      </c>
      <c r="L95" s="347">
        <f t="shared" si="92"/>
        <v>415.27500000000003</v>
      </c>
      <c r="M95" s="348">
        <f t="shared" si="93"/>
        <v>-14415.275</v>
      </c>
      <c r="N95" s="344">
        <v>350</v>
      </c>
      <c r="O95" s="349" t="s">
        <v>627</v>
      </c>
      <c r="P95" s="350">
        <v>44463</v>
      </c>
      <c r="Q95" s="167"/>
      <c r="R95" s="6" t="s">
        <v>618</v>
      </c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404"/>
      <c r="AG95" s="309"/>
      <c r="AH95" s="307"/>
      <c r="AI95" s="307"/>
      <c r="AJ95" s="404"/>
      <c r="AK95" s="404"/>
      <c r="AL95" s="404"/>
    </row>
    <row r="96" spans="1:38" s="288" customFormat="1" ht="13.5" customHeight="1">
      <c r="A96" s="269">
        <v>14</v>
      </c>
      <c r="B96" s="341">
        <v>44454</v>
      </c>
      <c r="C96" s="361"/>
      <c r="D96" s="362" t="s">
        <v>882</v>
      </c>
      <c r="E96" s="363" t="s">
        <v>855</v>
      </c>
      <c r="F96" s="363">
        <v>1705.5</v>
      </c>
      <c r="G96" s="363">
        <v>1730</v>
      </c>
      <c r="H96" s="344">
        <v>1722</v>
      </c>
      <c r="I96" s="344" t="s">
        <v>984</v>
      </c>
      <c r="J96" s="345" t="s">
        <v>931</v>
      </c>
      <c r="K96" s="346">
        <f>F96-H96</f>
        <v>-16.5</v>
      </c>
      <c r="L96" s="347">
        <f t="shared" ref="L96:L97" si="94">(H96*N96)*0.07%</f>
        <v>693.10500000000013</v>
      </c>
      <c r="M96" s="348">
        <f t="shared" ref="M96:M97" si="95">(K96*N96)-L96</f>
        <v>-10180.605</v>
      </c>
      <c r="N96" s="344">
        <v>575</v>
      </c>
      <c r="O96" s="349" t="s">
        <v>627</v>
      </c>
      <c r="P96" s="350">
        <v>44454</v>
      </c>
      <c r="Q96" s="167"/>
      <c r="R96" s="6" t="s">
        <v>615</v>
      </c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418"/>
      <c r="AG96" s="309"/>
      <c r="AH96" s="307"/>
      <c r="AI96" s="307"/>
      <c r="AJ96" s="418"/>
      <c r="AK96" s="418"/>
      <c r="AL96" s="418"/>
    </row>
    <row r="97" spans="1:38" s="288" customFormat="1" ht="13.5" customHeight="1">
      <c r="A97" s="275">
        <v>15</v>
      </c>
      <c r="B97" s="337">
        <v>44454</v>
      </c>
      <c r="C97" s="369"/>
      <c r="D97" s="370" t="s">
        <v>985</v>
      </c>
      <c r="E97" s="371" t="s">
        <v>616</v>
      </c>
      <c r="F97" s="371">
        <v>1031.5</v>
      </c>
      <c r="G97" s="371">
        <v>1018</v>
      </c>
      <c r="H97" s="330">
        <v>1041.5</v>
      </c>
      <c r="I97" s="330" t="s">
        <v>986</v>
      </c>
      <c r="J97" s="103" t="s">
        <v>989</v>
      </c>
      <c r="K97" s="333">
        <f t="shared" ref="K97" si="96">H97-F97</f>
        <v>10</v>
      </c>
      <c r="L97" s="334">
        <f t="shared" si="94"/>
        <v>656.1450000000001</v>
      </c>
      <c r="M97" s="329">
        <f t="shared" si="95"/>
        <v>8343.8549999999996</v>
      </c>
      <c r="N97" s="330">
        <v>900</v>
      </c>
      <c r="O97" s="331" t="s">
        <v>614</v>
      </c>
      <c r="P97" s="332">
        <v>44454</v>
      </c>
      <c r="Q97" s="167"/>
      <c r="R97" s="6" t="s">
        <v>615</v>
      </c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418"/>
      <c r="AG97" s="309"/>
      <c r="AH97" s="307"/>
      <c r="AI97" s="307"/>
      <c r="AJ97" s="418"/>
      <c r="AK97" s="418"/>
      <c r="AL97" s="418"/>
    </row>
    <row r="98" spans="1:38" s="288" customFormat="1" ht="13.5" customHeight="1">
      <c r="A98" s="275">
        <v>16</v>
      </c>
      <c r="B98" s="428">
        <v>44454</v>
      </c>
      <c r="C98" s="369"/>
      <c r="D98" s="370" t="s">
        <v>987</v>
      </c>
      <c r="E98" s="371" t="s">
        <v>616</v>
      </c>
      <c r="F98" s="371">
        <v>1546</v>
      </c>
      <c r="G98" s="371">
        <v>1522</v>
      </c>
      <c r="H98" s="429">
        <v>1571</v>
      </c>
      <c r="I98" s="429" t="s">
        <v>988</v>
      </c>
      <c r="J98" s="103" t="s">
        <v>636</v>
      </c>
      <c r="K98" s="333">
        <f t="shared" ref="K98:K99" si="97">H98-F98</f>
        <v>25</v>
      </c>
      <c r="L98" s="334">
        <f t="shared" ref="L98:L99" si="98">(H98*N98)*0.07%</f>
        <v>604.83500000000004</v>
      </c>
      <c r="M98" s="329">
        <f t="shared" ref="M98:M99" si="99">(K98*N98)-L98</f>
        <v>13145.165000000001</v>
      </c>
      <c r="N98" s="429">
        <v>550</v>
      </c>
      <c r="O98" s="331" t="s">
        <v>614</v>
      </c>
      <c r="P98" s="426">
        <v>44456</v>
      </c>
      <c r="Q98" s="167"/>
      <c r="R98" s="6" t="s">
        <v>615</v>
      </c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418"/>
      <c r="AG98" s="309"/>
      <c r="AH98" s="307"/>
      <c r="AI98" s="307"/>
      <c r="AJ98" s="418"/>
      <c r="AK98" s="418"/>
      <c r="AL98" s="418"/>
    </row>
    <row r="99" spans="1:38" s="288" customFormat="1" ht="13.5" customHeight="1">
      <c r="A99" s="399">
        <v>17</v>
      </c>
      <c r="B99" s="430">
        <v>44456</v>
      </c>
      <c r="C99" s="401"/>
      <c r="D99" s="402" t="s">
        <v>889</v>
      </c>
      <c r="E99" s="403" t="s">
        <v>616</v>
      </c>
      <c r="F99" s="403">
        <v>946</v>
      </c>
      <c r="G99" s="403">
        <v>931</v>
      </c>
      <c r="H99" s="403">
        <v>931</v>
      </c>
      <c r="I99" s="403">
        <v>975</v>
      </c>
      <c r="J99" s="345" t="s">
        <v>1018</v>
      </c>
      <c r="K99" s="346">
        <f t="shared" si="97"/>
        <v>-15</v>
      </c>
      <c r="L99" s="347">
        <f t="shared" si="98"/>
        <v>553.94500000000005</v>
      </c>
      <c r="M99" s="348">
        <f t="shared" si="99"/>
        <v>-13303.945</v>
      </c>
      <c r="N99" s="344">
        <v>850</v>
      </c>
      <c r="O99" s="349" t="s">
        <v>627</v>
      </c>
      <c r="P99" s="350">
        <v>44456</v>
      </c>
      <c r="Q99" s="167"/>
      <c r="R99" s="6" t="s">
        <v>618</v>
      </c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419"/>
      <c r="AG99" s="309"/>
      <c r="AH99" s="307"/>
      <c r="AI99" s="307"/>
      <c r="AJ99" s="419"/>
      <c r="AK99" s="419"/>
      <c r="AL99" s="419"/>
    </row>
    <row r="100" spans="1:38" s="288" customFormat="1" ht="13.5" customHeight="1">
      <c r="A100" s="269">
        <v>18</v>
      </c>
      <c r="B100" s="270">
        <v>44462</v>
      </c>
      <c r="C100" s="361"/>
      <c r="D100" s="362" t="s">
        <v>914</v>
      </c>
      <c r="E100" s="363" t="s">
        <v>616</v>
      </c>
      <c r="F100" s="363">
        <v>3245</v>
      </c>
      <c r="G100" s="363">
        <v>3180</v>
      </c>
      <c r="H100" s="344">
        <v>3180</v>
      </c>
      <c r="I100" s="344" t="s">
        <v>1064</v>
      </c>
      <c r="J100" s="345" t="s">
        <v>1084</v>
      </c>
      <c r="K100" s="346">
        <f t="shared" ref="K100" si="100">H100-F100</f>
        <v>-65</v>
      </c>
      <c r="L100" s="347">
        <f t="shared" ref="L100" si="101">(H100*N100)*0.07%</f>
        <v>445.20000000000005</v>
      </c>
      <c r="M100" s="348">
        <f t="shared" ref="M100" si="102">(K100*N100)-L100</f>
        <v>-13445.2</v>
      </c>
      <c r="N100" s="344">
        <v>200</v>
      </c>
      <c r="O100" s="349" t="s">
        <v>627</v>
      </c>
      <c r="P100" s="350">
        <v>44466</v>
      </c>
      <c r="Q100" s="167"/>
      <c r="R100" s="6" t="s">
        <v>618</v>
      </c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419"/>
      <c r="AG100" s="309"/>
      <c r="AH100" s="307"/>
      <c r="AI100" s="307"/>
      <c r="AJ100" s="419"/>
      <c r="AK100" s="419"/>
      <c r="AL100" s="419"/>
    </row>
    <row r="101" spans="1:38" s="288" customFormat="1" ht="13.5" customHeight="1">
      <c r="A101" s="275">
        <v>19</v>
      </c>
      <c r="B101" s="273">
        <v>44462</v>
      </c>
      <c r="C101" s="369"/>
      <c r="D101" s="370" t="s">
        <v>1065</v>
      </c>
      <c r="E101" s="371" t="s">
        <v>616</v>
      </c>
      <c r="F101" s="371">
        <v>17830</v>
      </c>
      <c r="G101" s="371">
        <v>17740</v>
      </c>
      <c r="H101" s="458">
        <v>17895</v>
      </c>
      <c r="I101" s="458">
        <v>18000</v>
      </c>
      <c r="J101" s="103" t="s">
        <v>1071</v>
      </c>
      <c r="K101" s="333">
        <f t="shared" ref="K101:K103" si="103">H101-F101</f>
        <v>65</v>
      </c>
      <c r="L101" s="334">
        <f t="shared" ref="L101:L103" si="104">(H101*N101)*0.07%</f>
        <v>626.32500000000005</v>
      </c>
      <c r="M101" s="329">
        <f t="shared" ref="M101:M103" si="105">(K101*N101)-L101</f>
        <v>2623.6750000000002</v>
      </c>
      <c r="N101" s="458">
        <v>50</v>
      </c>
      <c r="O101" s="331" t="s">
        <v>614</v>
      </c>
      <c r="P101" s="456">
        <v>44463</v>
      </c>
      <c r="Q101" s="167"/>
      <c r="R101" s="6" t="s">
        <v>615</v>
      </c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418"/>
      <c r="AG101" s="309"/>
      <c r="AH101" s="307"/>
      <c r="AI101" s="307"/>
      <c r="AJ101" s="418"/>
      <c r="AK101" s="418"/>
      <c r="AL101" s="418"/>
    </row>
    <row r="102" spans="1:38" s="288" customFormat="1" ht="13.5" customHeight="1">
      <c r="A102" s="275">
        <v>20</v>
      </c>
      <c r="B102" s="487">
        <v>44463</v>
      </c>
      <c r="C102" s="369"/>
      <c r="D102" s="479" t="s">
        <v>1074</v>
      </c>
      <c r="E102" s="480" t="s">
        <v>616</v>
      </c>
      <c r="F102" s="480">
        <v>721.5</v>
      </c>
      <c r="G102" s="480">
        <v>712</v>
      </c>
      <c r="H102" s="481">
        <v>728.5</v>
      </c>
      <c r="I102" s="481">
        <v>740</v>
      </c>
      <c r="J102" s="493" t="s">
        <v>852</v>
      </c>
      <c r="K102" s="333">
        <f t="shared" si="103"/>
        <v>7</v>
      </c>
      <c r="L102" s="494">
        <f t="shared" si="104"/>
        <v>803.1712500000001</v>
      </c>
      <c r="M102" s="495">
        <f t="shared" si="105"/>
        <v>10221.828750000001</v>
      </c>
      <c r="N102" s="481">
        <v>1575</v>
      </c>
      <c r="O102" s="500" t="s">
        <v>614</v>
      </c>
      <c r="P102" s="486">
        <v>44466</v>
      </c>
      <c r="Q102" s="167"/>
      <c r="R102" s="6" t="s">
        <v>618</v>
      </c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406"/>
      <c r="AG102" s="309"/>
      <c r="AH102" s="307"/>
      <c r="AI102" s="307"/>
      <c r="AJ102" s="406"/>
      <c r="AK102" s="406"/>
      <c r="AL102" s="406"/>
    </row>
    <row r="103" spans="1:38" s="288" customFormat="1" ht="13.5" customHeight="1">
      <c r="A103" s="269">
        <v>21</v>
      </c>
      <c r="B103" s="433">
        <v>44466</v>
      </c>
      <c r="C103" s="498"/>
      <c r="D103" s="342" t="s">
        <v>1095</v>
      </c>
      <c r="E103" s="269" t="s">
        <v>616</v>
      </c>
      <c r="F103" s="269">
        <v>732.5</v>
      </c>
      <c r="G103" s="269">
        <v>722</v>
      </c>
      <c r="H103" s="271">
        <v>722</v>
      </c>
      <c r="I103" s="271" t="s">
        <v>1096</v>
      </c>
      <c r="J103" s="271" t="s">
        <v>975</v>
      </c>
      <c r="K103" s="347">
        <f t="shared" si="103"/>
        <v>-10.5</v>
      </c>
      <c r="L103" s="347">
        <f t="shared" si="104"/>
        <v>606.48000000000013</v>
      </c>
      <c r="M103" s="501">
        <f t="shared" si="105"/>
        <v>-13206.48</v>
      </c>
      <c r="N103" s="271">
        <v>1200</v>
      </c>
      <c r="O103" s="502" t="s">
        <v>627</v>
      </c>
      <c r="P103" s="499">
        <v>44467</v>
      </c>
      <c r="Q103" s="167"/>
      <c r="R103" s="6" t="s">
        <v>615</v>
      </c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459"/>
      <c r="AG103" s="309"/>
      <c r="AH103" s="307"/>
      <c r="AI103" s="307"/>
      <c r="AJ103" s="459"/>
      <c r="AK103" s="459"/>
      <c r="AL103" s="459"/>
    </row>
    <row r="104" spans="1:38" s="288" customFormat="1" ht="13.5" customHeight="1">
      <c r="A104" s="269">
        <v>22</v>
      </c>
      <c r="B104" s="433">
        <v>44467</v>
      </c>
      <c r="C104" s="498"/>
      <c r="D104" s="523" t="s">
        <v>1100</v>
      </c>
      <c r="E104" s="363" t="s">
        <v>616</v>
      </c>
      <c r="F104" s="363">
        <v>240.5</v>
      </c>
      <c r="G104" s="363">
        <v>235</v>
      </c>
      <c r="H104" s="344">
        <v>236.5</v>
      </c>
      <c r="I104" s="344" t="s">
        <v>1101</v>
      </c>
      <c r="J104" s="271" t="s">
        <v>1131</v>
      </c>
      <c r="K104" s="347">
        <f t="shared" ref="K104" si="106">H104-F104</f>
        <v>-4</v>
      </c>
      <c r="L104" s="347">
        <f t="shared" ref="L104" si="107">(H104*N104)*0.07%</f>
        <v>529.7600000000001</v>
      </c>
      <c r="M104" s="501">
        <f t="shared" ref="M104" si="108">(K104*N104)-L104</f>
        <v>-13329.76</v>
      </c>
      <c r="N104" s="271">
        <v>3200</v>
      </c>
      <c r="O104" s="502" t="s">
        <v>627</v>
      </c>
      <c r="P104" s="499">
        <v>44469</v>
      </c>
      <c r="Q104" s="167"/>
      <c r="R104" s="6" t="s">
        <v>615</v>
      </c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459"/>
      <c r="AG104" s="309"/>
      <c r="AH104" s="307"/>
      <c r="AI104" s="307"/>
      <c r="AJ104" s="459"/>
      <c r="AK104" s="459"/>
      <c r="AL104" s="459"/>
    </row>
    <row r="105" spans="1:38" s="288" customFormat="1" ht="13.5" customHeight="1">
      <c r="A105" s="275">
        <v>23</v>
      </c>
      <c r="B105" s="496">
        <v>44467</v>
      </c>
      <c r="C105" s="369"/>
      <c r="D105" s="503" t="s">
        <v>1102</v>
      </c>
      <c r="E105" s="371" t="s">
        <v>855</v>
      </c>
      <c r="F105" s="371">
        <v>722</v>
      </c>
      <c r="G105" s="371">
        <v>734</v>
      </c>
      <c r="H105" s="497">
        <v>715</v>
      </c>
      <c r="I105" s="497">
        <v>700</v>
      </c>
      <c r="J105" s="493" t="s">
        <v>852</v>
      </c>
      <c r="K105" s="333">
        <f>F105-H105</f>
        <v>7</v>
      </c>
      <c r="L105" s="494">
        <f t="shared" ref="L105" si="109">(H105*N105)*0.07%</f>
        <v>788.28750000000014</v>
      </c>
      <c r="M105" s="510">
        <f t="shared" ref="M105" si="110">(K105*N105)-L105</f>
        <v>10236.7125</v>
      </c>
      <c r="N105" s="511">
        <v>1575</v>
      </c>
      <c r="O105" s="512" t="s">
        <v>614</v>
      </c>
      <c r="P105" s="376">
        <v>44467</v>
      </c>
      <c r="Q105" s="167"/>
      <c r="R105" s="6" t="s">
        <v>615</v>
      </c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459"/>
      <c r="AG105" s="309"/>
      <c r="AH105" s="307"/>
      <c r="AI105" s="307"/>
      <c r="AJ105" s="459"/>
      <c r="AK105" s="459"/>
      <c r="AL105" s="459"/>
    </row>
    <row r="106" spans="1:38" s="279" customFormat="1" ht="13.5" customHeight="1">
      <c r="A106" s="379">
        <v>24</v>
      </c>
      <c r="B106" s="516">
        <v>44467</v>
      </c>
      <c r="C106" s="519"/>
      <c r="D106" s="479" t="s">
        <v>1106</v>
      </c>
      <c r="E106" s="480" t="s">
        <v>616</v>
      </c>
      <c r="F106" s="480">
        <v>2115</v>
      </c>
      <c r="G106" s="480">
        <v>2065</v>
      </c>
      <c r="H106" s="481">
        <v>2145</v>
      </c>
      <c r="I106" s="481">
        <v>2200</v>
      </c>
      <c r="J106" s="493" t="s">
        <v>630</v>
      </c>
      <c r="K106" s="333">
        <f t="shared" ref="K106:K107" si="111">H106-F106</f>
        <v>30</v>
      </c>
      <c r="L106" s="494">
        <f t="shared" ref="L106:L107" si="112">(H106*N106)*0.07%</f>
        <v>412.91250000000008</v>
      </c>
      <c r="M106" s="374">
        <f t="shared" ref="M106:M107" si="113">(K106*N106)-L106</f>
        <v>7837.0874999999996</v>
      </c>
      <c r="N106" s="323">
        <v>275</v>
      </c>
      <c r="O106" s="524" t="s">
        <v>614</v>
      </c>
      <c r="P106" s="376">
        <v>44468</v>
      </c>
      <c r="Q106" s="290"/>
      <c r="R106" s="507" t="s">
        <v>618</v>
      </c>
      <c r="S106" s="278"/>
      <c r="T106" s="278"/>
      <c r="U106" s="278"/>
      <c r="V106" s="278"/>
      <c r="W106" s="278"/>
      <c r="X106" s="278"/>
      <c r="Y106" s="278"/>
      <c r="Z106" s="278"/>
      <c r="AA106" s="278"/>
      <c r="AB106" s="278"/>
      <c r="AC106" s="278"/>
      <c r="AD106" s="278"/>
      <c r="AE106" s="278"/>
      <c r="AF106" s="506"/>
      <c r="AG106" s="309"/>
      <c r="AH106" s="505"/>
      <c r="AI106" s="505"/>
      <c r="AJ106" s="506"/>
      <c r="AK106" s="506"/>
      <c r="AL106" s="506"/>
    </row>
    <row r="107" spans="1:38" s="279" customFormat="1" ht="13.5" customHeight="1">
      <c r="A107" s="275">
        <v>25</v>
      </c>
      <c r="B107" s="273">
        <v>44468</v>
      </c>
      <c r="C107" s="335"/>
      <c r="D107" s="335" t="s">
        <v>1117</v>
      </c>
      <c r="E107" s="275" t="s">
        <v>616</v>
      </c>
      <c r="F107" s="275">
        <v>520.5</v>
      </c>
      <c r="G107" s="275">
        <v>510</v>
      </c>
      <c r="H107" s="323">
        <v>527</v>
      </c>
      <c r="I107" s="323">
        <v>540</v>
      </c>
      <c r="J107" s="493" t="s">
        <v>1132</v>
      </c>
      <c r="K107" s="333">
        <f t="shared" si="111"/>
        <v>6.5</v>
      </c>
      <c r="L107" s="494">
        <f t="shared" si="112"/>
        <v>507.23750000000007</v>
      </c>
      <c r="M107" s="374">
        <f t="shared" si="113"/>
        <v>8430.2625000000007</v>
      </c>
      <c r="N107" s="323">
        <v>1375</v>
      </c>
      <c r="O107" s="525" t="s">
        <v>614</v>
      </c>
      <c r="P107" s="520">
        <v>44469</v>
      </c>
      <c r="Q107" s="290"/>
      <c r="R107" s="507" t="s">
        <v>615</v>
      </c>
      <c r="S107" s="278"/>
      <c r="T107" s="278"/>
      <c r="U107" s="278"/>
      <c r="V107" s="278"/>
      <c r="W107" s="278"/>
      <c r="X107" s="278"/>
      <c r="Y107" s="278"/>
      <c r="Z107" s="278"/>
      <c r="AA107" s="278"/>
      <c r="AB107" s="278"/>
      <c r="AC107" s="278"/>
      <c r="AD107" s="278"/>
      <c r="AE107" s="278"/>
      <c r="AF107" s="506"/>
      <c r="AG107" s="309"/>
      <c r="AH107" s="505"/>
      <c r="AI107" s="505"/>
      <c r="AJ107" s="506"/>
      <c r="AK107" s="506"/>
      <c r="AL107" s="506"/>
    </row>
    <row r="108" spans="1:38" s="279" customFormat="1" ht="13.5" customHeight="1">
      <c r="A108" s="285">
        <v>26</v>
      </c>
      <c r="B108" s="280">
        <v>44469</v>
      </c>
      <c r="C108" s="470"/>
      <c r="D108" s="470" t="s">
        <v>1133</v>
      </c>
      <c r="E108" s="314" t="s">
        <v>616</v>
      </c>
      <c r="F108" s="314" t="s">
        <v>1134</v>
      </c>
      <c r="G108" s="314">
        <v>1575</v>
      </c>
      <c r="H108" s="319"/>
      <c r="I108" s="319">
        <v>1640</v>
      </c>
      <c r="J108" s="517" t="s">
        <v>617</v>
      </c>
      <c r="K108" s="513"/>
      <c r="L108" s="513"/>
      <c r="M108" s="514"/>
      <c r="N108" s="319"/>
      <c r="O108" s="515"/>
      <c r="P108" s="443"/>
      <c r="Q108" s="290"/>
      <c r="R108" s="507" t="s">
        <v>615</v>
      </c>
      <c r="S108" s="278"/>
      <c r="T108" s="278"/>
      <c r="U108" s="278"/>
      <c r="V108" s="278"/>
      <c r="W108" s="278"/>
      <c r="X108" s="278"/>
      <c r="Y108" s="278"/>
      <c r="Z108" s="278"/>
      <c r="AA108" s="278"/>
      <c r="AB108" s="278"/>
      <c r="AC108" s="278"/>
      <c r="AD108" s="278"/>
      <c r="AE108" s="278"/>
      <c r="AF108" s="506"/>
      <c r="AG108" s="309"/>
      <c r="AH108" s="505"/>
      <c r="AI108" s="505"/>
      <c r="AJ108" s="506"/>
      <c r="AK108" s="506"/>
      <c r="AL108" s="506"/>
    </row>
    <row r="109" spans="1:38" s="279" customFormat="1" ht="13.5" customHeight="1">
      <c r="A109" s="285">
        <v>27</v>
      </c>
      <c r="B109" s="280">
        <v>44469</v>
      </c>
      <c r="C109" s="470"/>
      <c r="D109" s="470" t="s">
        <v>1135</v>
      </c>
      <c r="E109" s="314" t="s">
        <v>616</v>
      </c>
      <c r="F109" s="314" t="s">
        <v>1136</v>
      </c>
      <c r="G109" s="314">
        <v>717</v>
      </c>
      <c r="H109" s="319"/>
      <c r="I109" s="319">
        <v>745</v>
      </c>
      <c r="J109" s="517" t="s">
        <v>617</v>
      </c>
      <c r="K109" s="513"/>
      <c r="L109" s="513"/>
      <c r="M109" s="514"/>
      <c r="N109" s="319"/>
      <c r="O109" s="515"/>
      <c r="P109" s="443"/>
      <c r="Q109" s="290"/>
      <c r="R109" s="507" t="s">
        <v>615</v>
      </c>
      <c r="S109" s="278"/>
      <c r="T109" s="278"/>
      <c r="U109" s="278"/>
      <c r="V109" s="278"/>
      <c r="W109" s="278"/>
      <c r="X109" s="278"/>
      <c r="Y109" s="278"/>
      <c r="Z109" s="278"/>
      <c r="AA109" s="278"/>
      <c r="AB109" s="278"/>
      <c r="AC109" s="278"/>
      <c r="AD109" s="278"/>
      <c r="AE109" s="278"/>
      <c r="AF109" s="506"/>
      <c r="AG109" s="309"/>
      <c r="AH109" s="505"/>
      <c r="AI109" s="505"/>
      <c r="AJ109" s="506"/>
      <c r="AK109" s="506"/>
      <c r="AL109" s="506"/>
    </row>
    <row r="110" spans="1:38" s="288" customFormat="1" ht="13.5" customHeight="1">
      <c r="A110" s="509"/>
      <c r="B110" s="509"/>
      <c r="C110" s="509"/>
      <c r="D110" s="509"/>
      <c r="E110" s="285"/>
      <c r="F110" s="285"/>
      <c r="G110" s="285"/>
      <c r="H110" s="302"/>
      <c r="I110" s="302"/>
      <c r="J110" s="470"/>
      <c r="K110" s="302"/>
      <c r="L110" s="286"/>
      <c r="M110" s="471"/>
      <c r="N110" s="302"/>
      <c r="O110" s="472"/>
      <c r="P110" s="304"/>
      <c r="Q110" s="167"/>
      <c r="R110" s="6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68"/>
      <c r="AG110" s="280"/>
      <c r="AH110" s="169"/>
      <c r="AI110" s="169"/>
      <c r="AJ110" s="107"/>
      <c r="AK110" s="107"/>
      <c r="AL110" s="107"/>
    </row>
    <row r="111" spans="1:38" ht="13.5" customHeight="1">
      <c r="A111" s="602"/>
      <c r="B111" s="604"/>
      <c r="C111" s="508"/>
      <c r="D111" s="307"/>
      <c r="E111" s="484"/>
      <c r="F111" s="484"/>
      <c r="G111" s="484"/>
      <c r="H111" s="485"/>
      <c r="I111" s="485"/>
      <c r="J111" s="307"/>
      <c r="K111" s="316"/>
      <c r="L111" s="316"/>
      <c r="M111" s="606"/>
      <c r="N111" s="608"/>
      <c r="O111" s="598"/>
      <c r="P111" s="600"/>
      <c r="Q111" s="167"/>
      <c r="R111" s="6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3.5" customHeight="1">
      <c r="A112" s="603"/>
      <c r="B112" s="605"/>
      <c r="C112" s="109"/>
      <c r="D112" s="169"/>
      <c r="E112" s="107"/>
      <c r="F112" s="107"/>
      <c r="G112" s="107"/>
      <c r="H112" s="112"/>
      <c r="I112" s="485"/>
      <c r="J112" s="169"/>
      <c r="K112" s="315"/>
      <c r="L112" s="316"/>
      <c r="M112" s="607"/>
      <c r="N112" s="609"/>
      <c r="O112" s="599"/>
      <c r="P112" s="601"/>
      <c r="Q112" s="1"/>
      <c r="R112" s="6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3.5" customHeight="1">
      <c r="A113" s="120"/>
      <c r="B113" s="121"/>
      <c r="C113" s="156"/>
      <c r="D113" s="170"/>
      <c r="E113" s="171"/>
      <c r="F113" s="120"/>
      <c r="G113" s="120"/>
      <c r="H113" s="120"/>
      <c r="I113" s="158"/>
      <c r="J113" s="158"/>
      <c r="K113" s="158"/>
      <c r="L113" s="158"/>
      <c r="M113" s="158"/>
      <c r="N113" s="158"/>
      <c r="O113" s="158"/>
      <c r="P113" s="158"/>
      <c r="Q113" s="1"/>
      <c r="R113" s="6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2.75" customHeight="1">
      <c r="A114" s="172"/>
      <c r="B114" s="121"/>
      <c r="C114" s="122"/>
      <c r="D114" s="173"/>
      <c r="E114" s="125"/>
      <c r="F114" s="125"/>
      <c r="G114" s="125"/>
      <c r="H114" s="125"/>
      <c r="I114" s="125"/>
      <c r="J114" s="6"/>
      <c r="K114" s="125"/>
      <c r="L114" s="125"/>
      <c r="M114" s="6"/>
      <c r="N114" s="1"/>
      <c r="O114" s="122"/>
      <c r="P114" s="44"/>
      <c r="Q114" s="44"/>
      <c r="R114" s="6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44"/>
      <c r="AG114" s="44"/>
      <c r="AH114" s="44"/>
      <c r="AI114" s="44"/>
      <c r="AJ114" s="44"/>
      <c r="AK114" s="44"/>
      <c r="AL114" s="44"/>
    </row>
    <row r="115" spans="1:38" ht="12.75" customHeight="1">
      <c r="A115" s="174" t="s">
        <v>637</v>
      </c>
      <c r="B115" s="174"/>
      <c r="C115" s="174"/>
      <c r="D115" s="174"/>
      <c r="E115" s="175"/>
      <c r="F115" s="125"/>
      <c r="G115" s="125"/>
      <c r="H115" s="125"/>
      <c r="I115" s="125"/>
      <c r="J115" s="1"/>
      <c r="K115" s="6"/>
      <c r="L115" s="6"/>
      <c r="M115" s="6"/>
      <c r="N115" s="1"/>
      <c r="O115" s="1"/>
      <c r="P115" s="44"/>
      <c r="Q115" s="44"/>
      <c r="R115" s="6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44"/>
      <c r="AG115" s="44"/>
      <c r="AH115" s="44"/>
      <c r="AI115" s="44"/>
      <c r="AJ115" s="44"/>
      <c r="AK115" s="44"/>
      <c r="AL115" s="44"/>
    </row>
    <row r="116" spans="1:38" ht="38.25" customHeight="1">
      <c r="A116" s="100" t="s">
        <v>16</v>
      </c>
      <c r="B116" s="100" t="s">
        <v>590</v>
      </c>
      <c r="C116" s="100"/>
      <c r="D116" s="101" t="s">
        <v>602</v>
      </c>
      <c r="E116" s="100" t="s">
        <v>603</v>
      </c>
      <c r="F116" s="100" t="s">
        <v>604</v>
      </c>
      <c r="G116" s="100" t="s">
        <v>625</v>
      </c>
      <c r="H116" s="100" t="s">
        <v>606</v>
      </c>
      <c r="I116" s="100" t="s">
        <v>607</v>
      </c>
      <c r="J116" s="99" t="s">
        <v>608</v>
      </c>
      <c r="K116" s="99" t="s">
        <v>638</v>
      </c>
      <c r="L116" s="102" t="s">
        <v>610</v>
      </c>
      <c r="M116" s="166" t="s">
        <v>634</v>
      </c>
      <c r="N116" s="100" t="s">
        <v>635</v>
      </c>
      <c r="O116" s="100" t="s">
        <v>612</v>
      </c>
      <c r="P116" s="101" t="s">
        <v>613</v>
      </c>
      <c r="Q116" s="44"/>
      <c r="R116" s="6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44"/>
      <c r="AG116" s="44"/>
      <c r="AH116" s="44"/>
      <c r="AI116" s="44"/>
      <c r="AJ116" s="44"/>
      <c r="AK116" s="44"/>
      <c r="AL116" s="44"/>
    </row>
    <row r="117" spans="1:38" s="279" customFormat="1" ht="12.75" customHeight="1">
      <c r="A117" s="324">
        <v>1</v>
      </c>
      <c r="B117" s="270">
        <v>44438</v>
      </c>
      <c r="C117" s="325"/>
      <c r="D117" s="318" t="s">
        <v>863</v>
      </c>
      <c r="E117" s="326" t="s">
        <v>616</v>
      </c>
      <c r="F117" s="269">
        <v>135</v>
      </c>
      <c r="G117" s="269">
        <v>0</v>
      </c>
      <c r="H117" s="269">
        <v>0</v>
      </c>
      <c r="I117" s="271" t="s">
        <v>851</v>
      </c>
      <c r="J117" s="272" t="s">
        <v>880</v>
      </c>
      <c r="K117" s="292">
        <f t="shared" ref="K117" si="114">H117-F117</f>
        <v>-135</v>
      </c>
      <c r="L117" s="292">
        <v>100</v>
      </c>
      <c r="M117" s="272">
        <f t="shared" ref="M117" si="115">(K117*N117)-100</f>
        <v>-3475</v>
      </c>
      <c r="N117" s="272">
        <v>25</v>
      </c>
      <c r="O117" s="353" t="s">
        <v>627</v>
      </c>
      <c r="P117" s="293">
        <v>44441</v>
      </c>
      <c r="Q117" s="290"/>
      <c r="R117" s="291" t="s">
        <v>618</v>
      </c>
      <c r="S117" s="278"/>
      <c r="T117" s="278"/>
      <c r="U117" s="278"/>
      <c r="V117" s="278"/>
      <c r="W117" s="278"/>
      <c r="X117" s="278"/>
      <c r="Y117" s="278"/>
      <c r="Z117" s="278"/>
      <c r="AA117" s="278"/>
      <c r="AB117" s="278"/>
      <c r="AC117" s="278"/>
      <c r="AD117" s="278"/>
      <c r="AE117" s="278"/>
      <c r="AF117" s="278"/>
      <c r="AG117" s="278"/>
      <c r="AH117" s="278"/>
      <c r="AI117" s="278"/>
      <c r="AJ117" s="278"/>
      <c r="AK117" s="278"/>
      <c r="AL117" s="278"/>
    </row>
    <row r="118" spans="1:38" s="279" customFormat="1" ht="12.75" customHeight="1">
      <c r="A118" s="313">
        <v>2</v>
      </c>
      <c r="B118" s="273">
        <v>44439</v>
      </c>
      <c r="C118" s="321"/>
      <c r="D118" s="317" t="s">
        <v>865</v>
      </c>
      <c r="E118" s="322" t="s">
        <v>616</v>
      </c>
      <c r="F118" s="275">
        <v>38</v>
      </c>
      <c r="G118" s="275">
        <v>19</v>
      </c>
      <c r="H118" s="275">
        <v>45</v>
      </c>
      <c r="I118" s="323" t="s">
        <v>866</v>
      </c>
      <c r="J118" s="287" t="s">
        <v>852</v>
      </c>
      <c r="K118" s="351">
        <f t="shared" ref="K118" si="116">H118-F118</f>
        <v>7</v>
      </c>
      <c r="L118" s="351">
        <v>100</v>
      </c>
      <c r="M118" s="352">
        <f t="shared" ref="M118" si="117">(K118*N118)-100</f>
        <v>1650</v>
      </c>
      <c r="N118" s="352">
        <v>250</v>
      </c>
      <c r="O118" s="289" t="s">
        <v>614</v>
      </c>
      <c r="P118" s="296">
        <v>44440</v>
      </c>
      <c r="Q118" s="290"/>
      <c r="R118" s="291" t="s">
        <v>618</v>
      </c>
      <c r="S118" s="278"/>
      <c r="T118" s="278"/>
      <c r="U118" s="278"/>
      <c r="V118" s="278"/>
      <c r="W118" s="278"/>
      <c r="X118" s="278"/>
      <c r="Y118" s="278"/>
      <c r="Z118" s="278"/>
      <c r="AA118" s="278"/>
      <c r="AB118" s="278"/>
      <c r="AC118" s="278"/>
      <c r="AD118" s="278"/>
      <c r="AE118" s="278"/>
      <c r="AF118" s="278"/>
      <c r="AG118" s="278"/>
      <c r="AH118" s="278"/>
      <c r="AI118" s="278"/>
      <c r="AJ118" s="278"/>
      <c r="AK118" s="278"/>
      <c r="AL118" s="278"/>
    </row>
    <row r="119" spans="1:38" s="279" customFormat="1" ht="12.75" customHeight="1">
      <c r="A119" s="324">
        <v>3</v>
      </c>
      <c r="B119" s="270">
        <v>44439</v>
      </c>
      <c r="C119" s="325"/>
      <c r="D119" s="318" t="s">
        <v>867</v>
      </c>
      <c r="E119" s="326" t="s">
        <v>616</v>
      </c>
      <c r="F119" s="269">
        <v>67.5</v>
      </c>
      <c r="G119" s="269">
        <v>20</v>
      </c>
      <c r="H119" s="269">
        <v>20</v>
      </c>
      <c r="I119" s="271" t="s">
        <v>860</v>
      </c>
      <c r="J119" s="276" t="s">
        <v>876</v>
      </c>
      <c r="K119" s="292">
        <f t="shared" ref="K119" si="118">H119-F119</f>
        <v>-47.5</v>
      </c>
      <c r="L119" s="292">
        <v>100</v>
      </c>
      <c r="M119" s="272">
        <f t="shared" ref="M119" si="119">(K119*N119)-100</f>
        <v>-2475</v>
      </c>
      <c r="N119" s="272">
        <v>50</v>
      </c>
      <c r="O119" s="277" t="s">
        <v>627</v>
      </c>
      <c r="P119" s="293">
        <v>44440</v>
      </c>
      <c r="Q119" s="290"/>
      <c r="R119" s="291" t="s">
        <v>618</v>
      </c>
      <c r="S119" s="278"/>
      <c r="T119" s="278"/>
      <c r="U119" s="278"/>
      <c r="V119" s="278"/>
      <c r="W119" s="278"/>
      <c r="X119" s="278"/>
      <c r="Y119" s="278"/>
      <c r="Z119" s="278"/>
      <c r="AA119" s="278"/>
      <c r="AB119" s="278"/>
      <c r="AC119" s="278"/>
      <c r="AD119" s="278"/>
      <c r="AE119" s="278"/>
      <c r="AF119" s="278"/>
      <c r="AG119" s="278"/>
      <c r="AH119" s="278"/>
      <c r="AI119" s="278"/>
      <c r="AJ119" s="278"/>
      <c r="AK119" s="278"/>
      <c r="AL119" s="278"/>
    </row>
    <row r="120" spans="1:38" s="279" customFormat="1" ht="12.75" customHeight="1">
      <c r="A120" s="313">
        <v>4</v>
      </c>
      <c r="B120" s="273">
        <v>44440</v>
      </c>
      <c r="C120" s="321"/>
      <c r="D120" s="317" t="s">
        <v>869</v>
      </c>
      <c r="E120" s="322" t="s">
        <v>855</v>
      </c>
      <c r="F120" s="275">
        <v>86</v>
      </c>
      <c r="G120" s="275">
        <v>124</v>
      </c>
      <c r="H120" s="275">
        <v>62</v>
      </c>
      <c r="I120" s="323">
        <v>0.1</v>
      </c>
      <c r="J120" s="287" t="s">
        <v>875</v>
      </c>
      <c r="K120" s="294">
        <f>F120-H120</f>
        <v>24</v>
      </c>
      <c r="L120" s="294">
        <v>100</v>
      </c>
      <c r="M120" s="295">
        <f t="shared" ref="M120:M124" si="120">(K120*N120)-100</f>
        <v>1100</v>
      </c>
      <c r="N120" s="295">
        <v>50</v>
      </c>
      <c r="O120" s="289" t="s">
        <v>614</v>
      </c>
      <c r="P120" s="306">
        <v>44440</v>
      </c>
      <c r="Q120" s="290"/>
      <c r="R120" s="291" t="s">
        <v>615</v>
      </c>
      <c r="S120" s="278"/>
      <c r="T120" s="278"/>
      <c r="U120" s="278"/>
      <c r="V120" s="278"/>
      <c r="W120" s="278"/>
      <c r="X120" s="278"/>
      <c r="Y120" s="278"/>
      <c r="Z120" s="278"/>
      <c r="AA120" s="278"/>
      <c r="AB120" s="278"/>
      <c r="AC120" s="278"/>
      <c r="AD120" s="278"/>
      <c r="AE120" s="278"/>
      <c r="AF120" s="278"/>
      <c r="AG120" s="278"/>
      <c r="AH120" s="278"/>
      <c r="AI120" s="278"/>
      <c r="AJ120" s="278"/>
      <c r="AK120" s="278"/>
      <c r="AL120" s="278"/>
    </row>
    <row r="121" spans="1:38" s="279" customFormat="1" ht="12.75" customHeight="1">
      <c r="A121" s="313">
        <v>5</v>
      </c>
      <c r="B121" s="273">
        <v>44440</v>
      </c>
      <c r="C121" s="321"/>
      <c r="D121" s="317" t="s">
        <v>870</v>
      </c>
      <c r="E121" s="322" t="s">
        <v>616</v>
      </c>
      <c r="F121" s="275">
        <v>53.5</v>
      </c>
      <c r="G121" s="275">
        <v>14</v>
      </c>
      <c r="H121" s="275">
        <v>67.5</v>
      </c>
      <c r="I121" s="323" t="s">
        <v>871</v>
      </c>
      <c r="J121" s="287" t="s">
        <v>854</v>
      </c>
      <c r="K121" s="294">
        <f t="shared" ref="K121:K124" si="121">H121-F121</f>
        <v>14</v>
      </c>
      <c r="L121" s="294">
        <v>100</v>
      </c>
      <c r="M121" s="295">
        <f t="shared" si="120"/>
        <v>600</v>
      </c>
      <c r="N121" s="295">
        <v>50</v>
      </c>
      <c r="O121" s="289" t="s">
        <v>614</v>
      </c>
      <c r="P121" s="306">
        <v>44440</v>
      </c>
      <c r="Q121" s="290"/>
      <c r="R121" s="291" t="s">
        <v>615</v>
      </c>
      <c r="S121" s="278"/>
      <c r="T121" s="278"/>
      <c r="U121" s="278"/>
      <c r="V121" s="278"/>
      <c r="W121" s="278"/>
      <c r="X121" s="278"/>
      <c r="Y121" s="278"/>
      <c r="Z121" s="278"/>
      <c r="AA121" s="278"/>
      <c r="AB121" s="278"/>
      <c r="AC121" s="278"/>
      <c r="AD121" s="278"/>
      <c r="AE121" s="278"/>
      <c r="AF121" s="278"/>
      <c r="AG121" s="278"/>
      <c r="AH121" s="278"/>
      <c r="AI121" s="278"/>
      <c r="AJ121" s="278"/>
      <c r="AK121" s="278"/>
      <c r="AL121" s="278"/>
    </row>
    <row r="122" spans="1:38" s="279" customFormat="1" ht="12.75" customHeight="1">
      <c r="A122" s="313">
        <v>6</v>
      </c>
      <c r="B122" s="273">
        <v>44440</v>
      </c>
      <c r="C122" s="321"/>
      <c r="D122" s="317" t="s">
        <v>870</v>
      </c>
      <c r="E122" s="322" t="s">
        <v>616</v>
      </c>
      <c r="F122" s="275">
        <v>50</v>
      </c>
      <c r="G122" s="275">
        <v>14</v>
      </c>
      <c r="H122" s="275">
        <v>67.5</v>
      </c>
      <c r="I122" s="323" t="s">
        <v>871</v>
      </c>
      <c r="J122" s="287" t="s">
        <v>877</v>
      </c>
      <c r="K122" s="294">
        <f t="shared" si="121"/>
        <v>17.5</v>
      </c>
      <c r="L122" s="294">
        <v>100</v>
      </c>
      <c r="M122" s="295">
        <f t="shared" si="120"/>
        <v>775</v>
      </c>
      <c r="N122" s="295">
        <v>50</v>
      </c>
      <c r="O122" s="289" t="s">
        <v>614</v>
      </c>
      <c r="P122" s="306">
        <v>44440</v>
      </c>
      <c r="Q122" s="290"/>
      <c r="R122" s="291" t="s">
        <v>615</v>
      </c>
      <c r="S122" s="278"/>
      <c r="T122" s="278"/>
      <c r="U122" s="278"/>
      <c r="V122" s="278"/>
      <c r="W122" s="278"/>
      <c r="X122" s="278"/>
      <c r="Y122" s="278"/>
      <c r="Z122" s="278"/>
      <c r="AA122" s="278"/>
      <c r="AB122" s="278"/>
      <c r="AC122" s="278"/>
      <c r="AD122" s="278"/>
      <c r="AE122" s="278"/>
      <c r="AF122" s="278"/>
      <c r="AG122" s="278"/>
      <c r="AH122" s="278"/>
      <c r="AI122" s="278"/>
      <c r="AJ122" s="278"/>
      <c r="AK122" s="278"/>
      <c r="AL122" s="278"/>
    </row>
    <row r="123" spans="1:38" s="279" customFormat="1" ht="12.75" customHeight="1">
      <c r="A123" s="313">
        <v>7</v>
      </c>
      <c r="B123" s="273">
        <v>44440</v>
      </c>
      <c r="C123" s="321"/>
      <c r="D123" s="317" t="s">
        <v>872</v>
      </c>
      <c r="E123" s="322" t="s">
        <v>616</v>
      </c>
      <c r="F123" s="275">
        <v>63.5</v>
      </c>
      <c r="G123" s="275">
        <v>14</v>
      </c>
      <c r="H123" s="275">
        <v>80</v>
      </c>
      <c r="I123" s="323" t="s">
        <v>853</v>
      </c>
      <c r="J123" s="287" t="s">
        <v>878</v>
      </c>
      <c r="K123" s="294">
        <f t="shared" si="121"/>
        <v>16.5</v>
      </c>
      <c r="L123" s="294">
        <v>100</v>
      </c>
      <c r="M123" s="295">
        <f t="shared" si="120"/>
        <v>725</v>
      </c>
      <c r="N123" s="295">
        <v>50</v>
      </c>
      <c r="O123" s="289" t="s">
        <v>614</v>
      </c>
      <c r="P123" s="306">
        <v>44440</v>
      </c>
      <c r="Q123" s="290"/>
      <c r="R123" s="291" t="s">
        <v>615</v>
      </c>
      <c r="S123" s="278"/>
      <c r="T123" s="278"/>
      <c r="U123" s="278"/>
      <c r="V123" s="278"/>
      <c r="W123" s="278"/>
      <c r="X123" s="278"/>
      <c r="Y123" s="278"/>
      <c r="Z123" s="278"/>
      <c r="AA123" s="278"/>
      <c r="AB123" s="278"/>
      <c r="AC123" s="278"/>
      <c r="AD123" s="278"/>
      <c r="AE123" s="278"/>
      <c r="AF123" s="278"/>
      <c r="AG123" s="278"/>
      <c r="AH123" s="278"/>
      <c r="AI123" s="278"/>
      <c r="AJ123" s="278"/>
      <c r="AK123" s="278"/>
      <c r="AL123" s="278"/>
    </row>
    <row r="124" spans="1:38" s="279" customFormat="1" ht="12.75" customHeight="1">
      <c r="A124" s="324">
        <v>8</v>
      </c>
      <c r="B124" s="270">
        <v>44440</v>
      </c>
      <c r="C124" s="325"/>
      <c r="D124" s="318" t="s">
        <v>873</v>
      </c>
      <c r="E124" s="326" t="s">
        <v>616</v>
      </c>
      <c r="F124" s="269">
        <v>3.45</v>
      </c>
      <c r="G124" s="269">
        <v>2</v>
      </c>
      <c r="H124" s="269">
        <v>2.35</v>
      </c>
      <c r="I124" s="271" t="s">
        <v>874</v>
      </c>
      <c r="J124" s="276" t="s">
        <v>881</v>
      </c>
      <c r="K124" s="292">
        <f t="shared" si="121"/>
        <v>-1.1000000000000001</v>
      </c>
      <c r="L124" s="292">
        <v>100</v>
      </c>
      <c r="M124" s="272">
        <f t="shared" si="120"/>
        <v>-4060.0000000000005</v>
      </c>
      <c r="N124" s="272">
        <v>3600</v>
      </c>
      <c r="O124" s="277" t="s">
        <v>627</v>
      </c>
      <c r="P124" s="293">
        <v>44441</v>
      </c>
      <c r="Q124" s="290"/>
      <c r="R124" s="291" t="s">
        <v>615</v>
      </c>
      <c r="S124" s="278"/>
      <c r="T124" s="278"/>
      <c r="U124" s="278"/>
      <c r="V124" s="278"/>
      <c r="W124" s="278"/>
      <c r="X124" s="278"/>
      <c r="Y124" s="278"/>
      <c r="Z124" s="278"/>
      <c r="AA124" s="278"/>
      <c r="AB124" s="278"/>
      <c r="AC124" s="278"/>
      <c r="AD124" s="278"/>
      <c r="AE124" s="278"/>
      <c r="AF124" s="278"/>
      <c r="AG124" s="278"/>
      <c r="AH124" s="278"/>
      <c r="AI124" s="278"/>
      <c r="AJ124" s="278"/>
      <c r="AK124" s="278"/>
      <c r="AL124" s="278"/>
    </row>
    <row r="125" spans="1:38" s="279" customFormat="1" ht="12.75" customHeight="1">
      <c r="A125" s="313">
        <v>9</v>
      </c>
      <c r="B125" s="337">
        <v>44441</v>
      </c>
      <c r="C125" s="321"/>
      <c r="D125" s="317" t="s">
        <v>872</v>
      </c>
      <c r="E125" s="322" t="s">
        <v>616</v>
      </c>
      <c r="F125" s="275">
        <v>56.5</v>
      </c>
      <c r="G125" s="275">
        <v>14</v>
      </c>
      <c r="H125" s="275">
        <v>69</v>
      </c>
      <c r="I125" s="323" t="s">
        <v>853</v>
      </c>
      <c r="J125" s="287" t="s">
        <v>885</v>
      </c>
      <c r="K125" s="294">
        <f t="shared" ref="K125:K126" si="122">H125-F125</f>
        <v>12.5</v>
      </c>
      <c r="L125" s="294">
        <v>100</v>
      </c>
      <c r="M125" s="295">
        <f t="shared" ref="M125:M126" si="123">(K125*N125)-100</f>
        <v>525</v>
      </c>
      <c r="N125" s="295">
        <v>50</v>
      </c>
      <c r="O125" s="289" t="s">
        <v>614</v>
      </c>
      <c r="P125" s="306">
        <v>44441</v>
      </c>
      <c r="Q125" s="290"/>
      <c r="R125" s="291" t="s">
        <v>615</v>
      </c>
      <c r="S125" s="278"/>
      <c r="T125" s="278"/>
      <c r="U125" s="278"/>
      <c r="V125" s="278"/>
      <c r="W125" s="278"/>
      <c r="X125" s="278"/>
      <c r="Y125" s="278"/>
      <c r="Z125" s="278"/>
      <c r="AA125" s="278"/>
      <c r="AB125" s="278"/>
      <c r="AC125" s="278"/>
      <c r="AD125" s="278"/>
      <c r="AE125" s="278"/>
      <c r="AF125" s="278"/>
      <c r="AG125" s="278"/>
      <c r="AH125" s="278"/>
      <c r="AI125" s="278"/>
      <c r="AJ125" s="278"/>
      <c r="AK125" s="278"/>
      <c r="AL125" s="278"/>
    </row>
    <row r="126" spans="1:38" s="279" customFormat="1" ht="12.75" customHeight="1">
      <c r="A126" s="324">
        <v>10</v>
      </c>
      <c r="B126" s="341">
        <v>44441</v>
      </c>
      <c r="C126" s="325"/>
      <c r="D126" s="318" t="s">
        <v>891</v>
      </c>
      <c r="E126" s="326" t="s">
        <v>616</v>
      </c>
      <c r="F126" s="269">
        <v>47</v>
      </c>
      <c r="G126" s="269">
        <v>14</v>
      </c>
      <c r="H126" s="269">
        <v>14</v>
      </c>
      <c r="I126" s="271" t="s">
        <v>892</v>
      </c>
      <c r="J126" s="276" t="s">
        <v>893</v>
      </c>
      <c r="K126" s="292">
        <f t="shared" si="122"/>
        <v>-33</v>
      </c>
      <c r="L126" s="292">
        <v>100</v>
      </c>
      <c r="M126" s="272">
        <f t="shared" si="123"/>
        <v>-1750</v>
      </c>
      <c r="N126" s="272">
        <v>50</v>
      </c>
      <c r="O126" s="277" t="s">
        <v>627</v>
      </c>
      <c r="P126" s="293">
        <v>44441</v>
      </c>
      <c r="Q126" s="290"/>
      <c r="R126" s="291" t="s">
        <v>615</v>
      </c>
      <c r="S126" s="278"/>
      <c r="T126" s="278"/>
      <c r="U126" s="278"/>
      <c r="V126" s="278"/>
      <c r="W126" s="278"/>
      <c r="X126" s="278"/>
      <c r="Y126" s="278"/>
      <c r="Z126" s="278"/>
      <c r="AA126" s="278"/>
      <c r="AB126" s="278"/>
      <c r="AC126" s="278"/>
      <c r="AD126" s="278"/>
      <c r="AE126" s="278"/>
      <c r="AF126" s="278"/>
      <c r="AG126" s="278"/>
      <c r="AH126" s="278"/>
      <c r="AI126" s="278"/>
      <c r="AJ126" s="278"/>
      <c r="AK126" s="278"/>
      <c r="AL126" s="278"/>
    </row>
    <row r="127" spans="1:38" s="279" customFormat="1" ht="12.75" customHeight="1">
      <c r="A127" s="324">
        <v>11</v>
      </c>
      <c r="B127" s="341">
        <v>44441</v>
      </c>
      <c r="C127" s="325"/>
      <c r="D127" s="318" t="s">
        <v>894</v>
      </c>
      <c r="E127" s="326" t="s">
        <v>616</v>
      </c>
      <c r="F127" s="269">
        <v>31</v>
      </c>
      <c r="G127" s="269">
        <v>15</v>
      </c>
      <c r="H127" s="269">
        <v>17</v>
      </c>
      <c r="I127" s="271" t="s">
        <v>895</v>
      </c>
      <c r="J127" s="276" t="s">
        <v>930</v>
      </c>
      <c r="K127" s="292">
        <f t="shared" ref="K127" si="124">H127-F127</f>
        <v>-14</v>
      </c>
      <c r="L127" s="292">
        <v>100</v>
      </c>
      <c r="M127" s="272">
        <f t="shared" ref="M127:M128" si="125">(K127*N127)-100</f>
        <v>-4300</v>
      </c>
      <c r="N127" s="272">
        <v>300</v>
      </c>
      <c r="O127" s="277" t="s">
        <v>627</v>
      </c>
      <c r="P127" s="293">
        <v>44446</v>
      </c>
      <c r="Q127" s="290"/>
      <c r="R127" s="291" t="s">
        <v>618</v>
      </c>
      <c r="S127" s="278"/>
      <c r="T127" s="278"/>
      <c r="U127" s="278"/>
      <c r="V127" s="278"/>
      <c r="W127" s="278"/>
      <c r="X127" s="278"/>
      <c r="Y127" s="278"/>
      <c r="Z127" s="278"/>
      <c r="AA127" s="278"/>
      <c r="AB127" s="278"/>
      <c r="AC127" s="278"/>
      <c r="AD127" s="278"/>
      <c r="AE127" s="278"/>
      <c r="AF127" s="278"/>
      <c r="AG127" s="278"/>
      <c r="AH127" s="278"/>
      <c r="AI127" s="278"/>
      <c r="AJ127" s="278"/>
      <c r="AK127" s="278"/>
      <c r="AL127" s="278"/>
    </row>
    <row r="128" spans="1:38" s="279" customFormat="1" ht="12.75" customHeight="1">
      <c r="A128" s="313">
        <v>12</v>
      </c>
      <c r="B128" s="273">
        <v>44442</v>
      </c>
      <c r="C128" s="321"/>
      <c r="D128" s="317" t="s">
        <v>904</v>
      </c>
      <c r="E128" s="322" t="s">
        <v>855</v>
      </c>
      <c r="F128" s="275">
        <v>127.5</v>
      </c>
      <c r="G128" s="275">
        <v>210</v>
      </c>
      <c r="H128" s="275">
        <v>100</v>
      </c>
      <c r="I128" s="323">
        <v>0.1</v>
      </c>
      <c r="J128" s="287" t="s">
        <v>954</v>
      </c>
      <c r="K128" s="294">
        <f>F128-H128</f>
        <v>27.5</v>
      </c>
      <c r="L128" s="294">
        <v>100</v>
      </c>
      <c r="M128" s="295">
        <f t="shared" si="125"/>
        <v>1275</v>
      </c>
      <c r="N128" s="295">
        <v>50</v>
      </c>
      <c r="O128" s="289" t="s">
        <v>614</v>
      </c>
      <c r="P128" s="296">
        <v>44452</v>
      </c>
      <c r="Q128" s="290"/>
      <c r="R128" s="291" t="s">
        <v>615</v>
      </c>
      <c r="S128" s="278"/>
      <c r="T128" s="278"/>
      <c r="U128" s="278"/>
      <c r="V128" s="278"/>
      <c r="W128" s="278"/>
      <c r="X128" s="278"/>
      <c r="Y128" s="278"/>
      <c r="Z128" s="278"/>
      <c r="AA128" s="278"/>
      <c r="AB128" s="278"/>
      <c r="AC128" s="278"/>
      <c r="AD128" s="278"/>
      <c r="AE128" s="278"/>
      <c r="AF128" s="278"/>
      <c r="AG128" s="278"/>
      <c r="AH128" s="278"/>
      <c r="AI128" s="278"/>
      <c r="AJ128" s="278"/>
      <c r="AK128" s="278"/>
      <c r="AL128" s="278"/>
    </row>
    <row r="129" spans="1:38" s="279" customFormat="1" ht="12.75" customHeight="1">
      <c r="A129" s="313">
        <v>13</v>
      </c>
      <c r="B129" s="273">
        <v>44445</v>
      </c>
      <c r="C129" s="321"/>
      <c r="D129" s="317" t="s">
        <v>910</v>
      </c>
      <c r="E129" s="322" t="s">
        <v>616</v>
      </c>
      <c r="F129" s="275">
        <v>61</v>
      </c>
      <c r="G129" s="275">
        <v>14</v>
      </c>
      <c r="H129" s="275">
        <v>75</v>
      </c>
      <c r="I129" s="323" t="s">
        <v>911</v>
      </c>
      <c r="J129" s="287" t="s">
        <v>854</v>
      </c>
      <c r="K129" s="294">
        <f t="shared" ref="K129" si="126">H129-F129</f>
        <v>14</v>
      </c>
      <c r="L129" s="294">
        <v>100</v>
      </c>
      <c r="M129" s="295">
        <f t="shared" ref="M129" si="127">(K129*N129)-100</f>
        <v>600</v>
      </c>
      <c r="N129" s="295">
        <v>50</v>
      </c>
      <c r="O129" s="289" t="s">
        <v>614</v>
      </c>
      <c r="P129" s="306">
        <v>44445</v>
      </c>
      <c r="Q129" s="290"/>
      <c r="R129" s="291" t="s">
        <v>615</v>
      </c>
      <c r="S129" s="278"/>
      <c r="T129" s="278"/>
      <c r="U129" s="278"/>
      <c r="V129" s="278"/>
      <c r="W129" s="278"/>
      <c r="X129" s="278"/>
      <c r="Y129" s="278"/>
      <c r="Z129" s="278"/>
      <c r="AA129" s="278"/>
      <c r="AB129" s="278"/>
      <c r="AC129" s="278"/>
      <c r="AD129" s="278"/>
      <c r="AE129" s="278"/>
      <c r="AF129" s="278"/>
      <c r="AG129" s="278"/>
      <c r="AH129" s="278"/>
      <c r="AI129" s="278"/>
      <c r="AJ129" s="278"/>
      <c r="AK129" s="278"/>
      <c r="AL129" s="278"/>
    </row>
    <row r="130" spans="1:38" s="279" customFormat="1" ht="12.75" customHeight="1">
      <c r="A130" s="313">
        <v>14</v>
      </c>
      <c r="B130" s="273">
        <v>44445</v>
      </c>
      <c r="C130" s="321"/>
      <c r="D130" s="317" t="s">
        <v>912</v>
      </c>
      <c r="E130" s="322" t="s">
        <v>616</v>
      </c>
      <c r="F130" s="275">
        <v>15</v>
      </c>
      <c r="G130" s="275">
        <v>8</v>
      </c>
      <c r="H130" s="275">
        <v>18.149999999999999</v>
      </c>
      <c r="I130" s="323" t="s">
        <v>913</v>
      </c>
      <c r="J130" s="287" t="s">
        <v>969</v>
      </c>
      <c r="K130" s="294">
        <f t="shared" ref="K130" si="128">H130-F130</f>
        <v>3.1499999999999986</v>
      </c>
      <c r="L130" s="294">
        <v>100</v>
      </c>
      <c r="M130" s="295">
        <f t="shared" ref="M130" si="129">(K130*N130)-100</f>
        <v>2104.9999999999991</v>
      </c>
      <c r="N130" s="295">
        <v>700</v>
      </c>
      <c r="O130" s="289" t="s">
        <v>614</v>
      </c>
      <c r="P130" s="296">
        <v>44452</v>
      </c>
      <c r="Q130" s="290"/>
      <c r="R130" s="291" t="s">
        <v>615</v>
      </c>
      <c r="S130" s="278"/>
      <c r="T130" s="278"/>
      <c r="U130" s="278"/>
      <c r="V130" s="278"/>
      <c r="W130" s="278"/>
      <c r="X130" s="278"/>
      <c r="Y130" s="278"/>
      <c r="Z130" s="278"/>
      <c r="AA130" s="278"/>
      <c r="AB130" s="278"/>
      <c r="AC130" s="278"/>
      <c r="AD130" s="278"/>
      <c r="AE130" s="278"/>
      <c r="AF130" s="278"/>
      <c r="AG130" s="278"/>
      <c r="AH130" s="278"/>
      <c r="AI130" s="278"/>
      <c r="AJ130" s="278"/>
      <c r="AK130" s="278"/>
      <c r="AL130" s="278"/>
    </row>
    <row r="131" spans="1:38" s="279" customFormat="1" ht="12.75" customHeight="1">
      <c r="A131" s="324">
        <v>15</v>
      </c>
      <c r="B131" s="270">
        <v>44445</v>
      </c>
      <c r="C131" s="325"/>
      <c r="D131" s="318" t="s">
        <v>919</v>
      </c>
      <c r="E131" s="326" t="s">
        <v>855</v>
      </c>
      <c r="F131" s="269">
        <v>18</v>
      </c>
      <c r="G131" s="269">
        <v>26</v>
      </c>
      <c r="H131" s="269">
        <v>25.5</v>
      </c>
      <c r="I131" s="271">
        <v>0.1</v>
      </c>
      <c r="J131" s="276" t="s">
        <v>920</v>
      </c>
      <c r="K131" s="292">
        <f>F131-H131</f>
        <v>-7.5</v>
      </c>
      <c r="L131" s="292">
        <v>100</v>
      </c>
      <c r="M131" s="272">
        <f t="shared" ref="M131:M132" si="130">(K131*N131)-100</f>
        <v>-4600</v>
      </c>
      <c r="N131" s="272">
        <v>600</v>
      </c>
      <c r="O131" s="277" t="s">
        <v>627</v>
      </c>
      <c r="P131" s="293">
        <v>44445</v>
      </c>
      <c r="Q131" s="290"/>
      <c r="R131" s="291" t="s">
        <v>615</v>
      </c>
      <c r="S131" s="278"/>
      <c r="T131" s="278"/>
      <c r="U131" s="278"/>
      <c r="V131" s="278"/>
      <c r="W131" s="278"/>
      <c r="X131" s="278"/>
      <c r="Y131" s="278"/>
      <c r="Z131" s="278"/>
      <c r="AA131" s="278"/>
      <c r="AB131" s="278"/>
      <c r="AC131" s="278"/>
      <c r="AD131" s="278"/>
      <c r="AE131" s="278"/>
      <c r="AF131" s="278"/>
      <c r="AG131" s="278"/>
      <c r="AH131" s="278"/>
      <c r="AI131" s="278"/>
      <c r="AJ131" s="278"/>
      <c r="AK131" s="278"/>
      <c r="AL131" s="278"/>
    </row>
    <row r="132" spans="1:38" s="279" customFormat="1" ht="12.75" customHeight="1">
      <c r="A132" s="313">
        <v>16</v>
      </c>
      <c r="B132" s="273">
        <v>44445</v>
      </c>
      <c r="C132" s="321"/>
      <c r="D132" s="317" t="s">
        <v>910</v>
      </c>
      <c r="E132" s="322" t="s">
        <v>616</v>
      </c>
      <c r="F132" s="275">
        <v>59.5</v>
      </c>
      <c r="G132" s="275">
        <v>14</v>
      </c>
      <c r="H132" s="275">
        <v>70</v>
      </c>
      <c r="I132" s="323" t="s">
        <v>911</v>
      </c>
      <c r="J132" s="287" t="s">
        <v>946</v>
      </c>
      <c r="K132" s="294">
        <f t="shared" ref="K132" si="131">H132-F132</f>
        <v>10.5</v>
      </c>
      <c r="L132" s="294">
        <v>100</v>
      </c>
      <c r="M132" s="295">
        <f t="shared" si="130"/>
        <v>425</v>
      </c>
      <c r="N132" s="295">
        <v>50</v>
      </c>
      <c r="O132" s="289" t="s">
        <v>614</v>
      </c>
      <c r="P132" s="296">
        <v>44446</v>
      </c>
      <c r="Q132" s="290"/>
      <c r="R132" s="291" t="s">
        <v>615</v>
      </c>
      <c r="S132" s="278"/>
      <c r="T132" s="278"/>
      <c r="U132" s="278"/>
      <c r="V132" s="278"/>
      <c r="W132" s="278"/>
      <c r="X132" s="278"/>
      <c r="Y132" s="278"/>
      <c r="Z132" s="278"/>
      <c r="AA132" s="278"/>
      <c r="AB132" s="278"/>
      <c r="AC132" s="278"/>
      <c r="AD132" s="278"/>
      <c r="AE132" s="278"/>
      <c r="AF132" s="278"/>
      <c r="AG132" s="278"/>
      <c r="AH132" s="278"/>
      <c r="AI132" s="278"/>
      <c r="AJ132" s="278"/>
      <c r="AK132" s="278"/>
      <c r="AL132" s="278"/>
    </row>
    <row r="133" spans="1:38" s="279" customFormat="1" ht="12.75" customHeight="1">
      <c r="A133" s="313">
        <v>17</v>
      </c>
      <c r="B133" s="337">
        <v>44446</v>
      </c>
      <c r="C133" s="321"/>
      <c r="D133" s="317" t="s">
        <v>926</v>
      </c>
      <c r="E133" s="322" t="s">
        <v>616</v>
      </c>
      <c r="F133" s="275">
        <v>310</v>
      </c>
      <c r="G133" s="275">
        <v>130</v>
      </c>
      <c r="H133" s="275">
        <v>365</v>
      </c>
      <c r="I133" s="323">
        <v>650</v>
      </c>
      <c r="J133" s="287" t="s">
        <v>754</v>
      </c>
      <c r="K133" s="294">
        <f t="shared" ref="K133:K135" si="132">H133-F133</f>
        <v>55</v>
      </c>
      <c r="L133" s="294">
        <v>100</v>
      </c>
      <c r="M133" s="295">
        <f t="shared" ref="M133:M135" si="133">(K133*N133)-100</f>
        <v>1275</v>
      </c>
      <c r="N133" s="295">
        <v>25</v>
      </c>
      <c r="O133" s="289" t="s">
        <v>614</v>
      </c>
      <c r="P133" s="306">
        <v>44446</v>
      </c>
      <c r="Q133" s="290"/>
      <c r="R133" s="291" t="s">
        <v>615</v>
      </c>
      <c r="S133" s="278"/>
      <c r="T133" s="278"/>
      <c r="U133" s="278"/>
      <c r="V133" s="278"/>
      <c r="W133" s="278"/>
      <c r="X133" s="278"/>
      <c r="Y133" s="278"/>
      <c r="Z133" s="278"/>
      <c r="AA133" s="278"/>
      <c r="AB133" s="278"/>
      <c r="AC133" s="278"/>
      <c r="AD133" s="278"/>
      <c r="AE133" s="278"/>
      <c r="AF133" s="278"/>
      <c r="AG133" s="278"/>
      <c r="AH133" s="278"/>
      <c r="AI133" s="278"/>
      <c r="AJ133" s="278"/>
      <c r="AK133" s="278"/>
      <c r="AL133" s="278"/>
    </row>
    <row r="134" spans="1:38" s="279" customFormat="1" ht="12.75" customHeight="1">
      <c r="A134" s="313">
        <v>18</v>
      </c>
      <c r="B134" s="337">
        <v>44446</v>
      </c>
      <c r="C134" s="321"/>
      <c r="D134" s="317" t="s">
        <v>928</v>
      </c>
      <c r="E134" s="322" t="s">
        <v>616</v>
      </c>
      <c r="F134" s="275">
        <v>47</v>
      </c>
      <c r="G134" s="275">
        <v>27</v>
      </c>
      <c r="H134" s="275">
        <v>52</v>
      </c>
      <c r="I134" s="323" t="s">
        <v>929</v>
      </c>
      <c r="J134" s="287" t="s">
        <v>940</v>
      </c>
      <c r="K134" s="294">
        <f t="shared" si="132"/>
        <v>5</v>
      </c>
      <c r="L134" s="294">
        <v>100</v>
      </c>
      <c r="M134" s="295">
        <f t="shared" si="133"/>
        <v>1150</v>
      </c>
      <c r="N134" s="295">
        <v>250</v>
      </c>
      <c r="O134" s="289" t="s">
        <v>614</v>
      </c>
      <c r="P134" s="296">
        <v>44447</v>
      </c>
      <c r="Q134" s="290"/>
      <c r="R134" s="291" t="s">
        <v>615</v>
      </c>
      <c r="S134" s="278"/>
      <c r="T134" s="278"/>
      <c r="U134" s="278"/>
      <c r="V134" s="278"/>
      <c r="W134" s="278"/>
      <c r="X134" s="278"/>
      <c r="Y134" s="278"/>
      <c r="Z134" s="278"/>
      <c r="AA134" s="278"/>
      <c r="AB134" s="278"/>
      <c r="AC134" s="278"/>
      <c r="AD134" s="278"/>
      <c r="AE134" s="278"/>
      <c r="AF134" s="278"/>
      <c r="AG134" s="278"/>
      <c r="AH134" s="278"/>
      <c r="AI134" s="278"/>
      <c r="AJ134" s="278"/>
      <c r="AK134" s="278"/>
      <c r="AL134" s="278"/>
    </row>
    <row r="135" spans="1:38" s="279" customFormat="1" ht="12.75" customHeight="1">
      <c r="A135" s="313">
        <v>19</v>
      </c>
      <c r="B135" s="337">
        <v>44446</v>
      </c>
      <c r="C135" s="321"/>
      <c r="D135" s="317" t="s">
        <v>910</v>
      </c>
      <c r="E135" s="322" t="s">
        <v>616</v>
      </c>
      <c r="F135" s="275">
        <v>55</v>
      </c>
      <c r="G135" s="275">
        <v>14</v>
      </c>
      <c r="H135" s="275">
        <v>72</v>
      </c>
      <c r="I135" s="323" t="s">
        <v>911</v>
      </c>
      <c r="J135" s="287" t="s">
        <v>909</v>
      </c>
      <c r="K135" s="294">
        <f t="shared" si="132"/>
        <v>17</v>
      </c>
      <c r="L135" s="294">
        <v>100</v>
      </c>
      <c r="M135" s="295">
        <f t="shared" si="133"/>
        <v>750</v>
      </c>
      <c r="N135" s="295">
        <v>50</v>
      </c>
      <c r="O135" s="289" t="s">
        <v>614</v>
      </c>
      <c r="P135" s="296">
        <v>44447</v>
      </c>
      <c r="Q135" s="290"/>
      <c r="R135" s="291" t="s">
        <v>615</v>
      </c>
      <c r="S135" s="278"/>
      <c r="T135" s="278"/>
      <c r="U135" s="278"/>
      <c r="V135" s="278"/>
      <c r="W135" s="278"/>
      <c r="X135" s="278"/>
      <c r="Y135" s="278"/>
      <c r="Z135" s="278"/>
      <c r="AA135" s="278"/>
      <c r="AB135" s="278"/>
      <c r="AC135" s="278"/>
      <c r="AD135" s="278"/>
      <c r="AE135" s="278"/>
      <c r="AF135" s="278"/>
      <c r="AG135" s="278"/>
      <c r="AH135" s="278"/>
      <c r="AI135" s="278"/>
      <c r="AJ135" s="278"/>
      <c r="AK135" s="278"/>
      <c r="AL135" s="278"/>
    </row>
    <row r="136" spans="1:38" s="279" customFormat="1" ht="12.75" customHeight="1">
      <c r="A136" s="313">
        <v>20</v>
      </c>
      <c r="B136" s="337">
        <v>44447</v>
      </c>
      <c r="C136" s="321"/>
      <c r="D136" s="317" t="s">
        <v>943</v>
      </c>
      <c r="E136" s="322" t="s">
        <v>616</v>
      </c>
      <c r="F136" s="275">
        <v>39</v>
      </c>
      <c r="G136" s="275">
        <v>27</v>
      </c>
      <c r="H136" s="275">
        <v>45</v>
      </c>
      <c r="I136" s="323" t="s">
        <v>944</v>
      </c>
      <c r="J136" s="287" t="s">
        <v>972</v>
      </c>
      <c r="K136" s="294">
        <f t="shared" ref="K136" si="134">H136-F136</f>
        <v>6</v>
      </c>
      <c r="L136" s="294">
        <v>100</v>
      </c>
      <c r="M136" s="295">
        <f t="shared" ref="M136" si="135">(K136*N136)-100</f>
        <v>2300</v>
      </c>
      <c r="N136" s="295">
        <v>400</v>
      </c>
      <c r="O136" s="289" t="s">
        <v>614</v>
      </c>
      <c r="P136" s="296">
        <v>44448</v>
      </c>
      <c r="Q136" s="290"/>
      <c r="R136" s="291" t="s">
        <v>615</v>
      </c>
      <c r="S136" s="278"/>
      <c r="T136" s="278"/>
      <c r="U136" s="278"/>
      <c r="V136" s="278"/>
      <c r="W136" s="278"/>
      <c r="X136" s="278"/>
      <c r="Y136" s="278"/>
      <c r="Z136" s="278"/>
      <c r="AA136" s="278"/>
      <c r="AB136" s="278"/>
      <c r="AC136" s="278"/>
      <c r="AD136" s="278"/>
      <c r="AE136" s="278"/>
      <c r="AF136" s="278"/>
      <c r="AG136" s="278"/>
      <c r="AH136" s="278"/>
      <c r="AI136" s="278"/>
      <c r="AJ136" s="278"/>
      <c r="AK136" s="278"/>
      <c r="AL136" s="278"/>
    </row>
    <row r="137" spans="1:38" s="279" customFormat="1" ht="12.75" customHeight="1">
      <c r="A137" s="313">
        <v>21</v>
      </c>
      <c r="B137" s="337">
        <v>44448</v>
      </c>
      <c r="C137" s="321"/>
      <c r="D137" s="317" t="s">
        <v>947</v>
      </c>
      <c r="E137" s="322" t="s">
        <v>616</v>
      </c>
      <c r="F137" s="275">
        <v>40</v>
      </c>
      <c r="G137" s="275"/>
      <c r="H137" s="275">
        <v>52</v>
      </c>
      <c r="I137" s="323">
        <v>100</v>
      </c>
      <c r="J137" s="287" t="s">
        <v>950</v>
      </c>
      <c r="K137" s="294">
        <f t="shared" ref="K137" si="136">H137-F137</f>
        <v>12</v>
      </c>
      <c r="L137" s="294">
        <v>100</v>
      </c>
      <c r="M137" s="295">
        <f t="shared" ref="M137" si="137">(K137*N137)-100</f>
        <v>500</v>
      </c>
      <c r="N137" s="295">
        <v>50</v>
      </c>
      <c r="O137" s="289" t="s">
        <v>614</v>
      </c>
      <c r="P137" s="306">
        <v>44448</v>
      </c>
      <c r="Q137" s="290"/>
      <c r="R137" s="291" t="s">
        <v>615</v>
      </c>
      <c r="S137" s="278"/>
      <c r="T137" s="278"/>
      <c r="U137" s="278"/>
      <c r="V137" s="278"/>
      <c r="W137" s="278"/>
      <c r="X137" s="278"/>
      <c r="Y137" s="278"/>
      <c r="Z137" s="278"/>
      <c r="AA137" s="278"/>
      <c r="AB137" s="278"/>
      <c r="AC137" s="278"/>
      <c r="AD137" s="278"/>
      <c r="AE137" s="278"/>
      <c r="AF137" s="278"/>
      <c r="AG137" s="278"/>
      <c r="AH137" s="278"/>
      <c r="AI137" s="278"/>
      <c r="AJ137" s="278"/>
      <c r="AK137" s="278"/>
      <c r="AL137" s="278"/>
    </row>
    <row r="138" spans="1:38" s="279" customFormat="1" ht="12.75" customHeight="1">
      <c r="A138" s="313">
        <v>22</v>
      </c>
      <c r="B138" s="337">
        <v>44448</v>
      </c>
      <c r="C138" s="321"/>
      <c r="D138" s="317" t="s">
        <v>948</v>
      </c>
      <c r="E138" s="322" t="s">
        <v>616</v>
      </c>
      <c r="F138" s="275">
        <v>72.5</v>
      </c>
      <c r="G138" s="275"/>
      <c r="H138" s="275">
        <v>115</v>
      </c>
      <c r="I138" s="323">
        <v>150</v>
      </c>
      <c r="J138" s="287" t="s">
        <v>971</v>
      </c>
      <c r="K138" s="294">
        <f t="shared" ref="K138" si="138">H138-F138</f>
        <v>42.5</v>
      </c>
      <c r="L138" s="294">
        <v>100</v>
      </c>
      <c r="M138" s="295">
        <f t="shared" ref="M138" si="139">(K138*N138)-100</f>
        <v>962.5</v>
      </c>
      <c r="N138" s="295">
        <v>25</v>
      </c>
      <c r="O138" s="289" t="s">
        <v>614</v>
      </c>
      <c r="P138" s="306">
        <v>44448</v>
      </c>
      <c r="Q138" s="290"/>
      <c r="R138" s="291" t="s">
        <v>618</v>
      </c>
      <c r="S138" s="278"/>
      <c r="T138" s="278"/>
      <c r="U138" s="278"/>
      <c r="V138" s="278"/>
      <c r="W138" s="278"/>
      <c r="X138" s="278"/>
      <c r="Y138" s="278"/>
      <c r="Z138" s="278"/>
      <c r="AA138" s="278"/>
      <c r="AB138" s="278"/>
      <c r="AC138" s="278"/>
      <c r="AD138" s="278"/>
      <c r="AE138" s="278"/>
      <c r="AF138" s="278"/>
      <c r="AG138" s="278"/>
      <c r="AH138" s="278"/>
      <c r="AI138" s="278"/>
      <c r="AJ138" s="278"/>
      <c r="AK138" s="278"/>
      <c r="AL138" s="278"/>
    </row>
    <row r="139" spans="1:38" s="279" customFormat="1" ht="12.75" customHeight="1">
      <c r="A139" s="313">
        <v>23</v>
      </c>
      <c r="B139" s="273">
        <v>44448</v>
      </c>
      <c r="C139" s="321"/>
      <c r="D139" s="317" t="s">
        <v>947</v>
      </c>
      <c r="E139" s="322" t="s">
        <v>616</v>
      </c>
      <c r="F139" s="275">
        <v>40</v>
      </c>
      <c r="G139" s="275"/>
      <c r="H139" s="275">
        <v>51</v>
      </c>
      <c r="I139" s="323">
        <v>100</v>
      </c>
      <c r="J139" s="287" t="s">
        <v>951</v>
      </c>
      <c r="K139" s="294">
        <f t="shared" ref="K139:K140" si="140">H139-F139</f>
        <v>11</v>
      </c>
      <c r="L139" s="294">
        <v>100</v>
      </c>
      <c r="M139" s="295">
        <f t="shared" ref="M139:M140" si="141">(K139*N139)-100</f>
        <v>450</v>
      </c>
      <c r="N139" s="295">
        <v>50</v>
      </c>
      <c r="O139" s="289" t="s">
        <v>614</v>
      </c>
      <c r="P139" s="306">
        <v>44448</v>
      </c>
      <c r="Q139" s="290"/>
      <c r="R139" s="291" t="s">
        <v>615</v>
      </c>
      <c r="S139" s="278"/>
      <c r="T139" s="278"/>
      <c r="U139" s="278"/>
      <c r="V139" s="278"/>
      <c r="W139" s="278"/>
      <c r="X139" s="278"/>
      <c r="Y139" s="278"/>
      <c r="Z139" s="278"/>
      <c r="AA139" s="278"/>
      <c r="AB139" s="278"/>
      <c r="AC139" s="278"/>
      <c r="AD139" s="278"/>
      <c r="AE139" s="278"/>
      <c r="AF139" s="278"/>
      <c r="AG139" s="278"/>
      <c r="AH139" s="278"/>
      <c r="AI139" s="278"/>
      <c r="AJ139" s="278"/>
      <c r="AK139" s="278"/>
      <c r="AL139" s="278"/>
    </row>
    <row r="140" spans="1:38" s="279" customFormat="1" ht="12.75" customHeight="1">
      <c r="A140" s="313">
        <v>24</v>
      </c>
      <c r="B140" s="273">
        <v>44448</v>
      </c>
      <c r="C140" s="321"/>
      <c r="D140" s="317" t="s">
        <v>948</v>
      </c>
      <c r="E140" s="322" t="s">
        <v>616</v>
      </c>
      <c r="F140" s="275">
        <v>32.5</v>
      </c>
      <c r="G140" s="275"/>
      <c r="H140" s="275">
        <v>52.5</v>
      </c>
      <c r="I140" s="323">
        <v>80</v>
      </c>
      <c r="J140" s="287" t="s">
        <v>952</v>
      </c>
      <c r="K140" s="294">
        <f t="shared" si="140"/>
        <v>20</v>
      </c>
      <c r="L140" s="294">
        <v>100</v>
      </c>
      <c r="M140" s="295">
        <f t="shared" si="141"/>
        <v>400</v>
      </c>
      <c r="N140" s="295">
        <v>25</v>
      </c>
      <c r="O140" s="289" t="s">
        <v>614</v>
      </c>
      <c r="P140" s="306">
        <v>44448</v>
      </c>
      <c r="Q140" s="290"/>
      <c r="R140" s="291" t="s">
        <v>618</v>
      </c>
      <c r="S140" s="278"/>
      <c r="T140" s="278"/>
      <c r="U140" s="278"/>
      <c r="V140" s="278"/>
      <c r="W140" s="278"/>
      <c r="X140" s="278"/>
      <c r="Y140" s="278"/>
      <c r="Z140" s="278"/>
      <c r="AA140" s="278"/>
      <c r="AB140" s="278"/>
      <c r="AC140" s="278"/>
      <c r="AD140" s="278"/>
      <c r="AE140" s="278"/>
      <c r="AF140" s="278"/>
      <c r="AG140" s="278"/>
      <c r="AH140" s="278"/>
      <c r="AI140" s="278"/>
      <c r="AJ140" s="278"/>
      <c r="AK140" s="278"/>
      <c r="AL140" s="278"/>
    </row>
    <row r="141" spans="1:38" s="279" customFormat="1" ht="12.75" customHeight="1">
      <c r="A141" s="324">
        <v>25</v>
      </c>
      <c r="B141" s="270">
        <v>44448</v>
      </c>
      <c r="C141" s="325"/>
      <c r="D141" s="318" t="s">
        <v>947</v>
      </c>
      <c r="E141" s="326" t="s">
        <v>616</v>
      </c>
      <c r="F141" s="269">
        <v>26.5</v>
      </c>
      <c r="G141" s="269"/>
      <c r="H141" s="269">
        <v>13.5</v>
      </c>
      <c r="I141" s="271">
        <v>70</v>
      </c>
      <c r="J141" s="276" t="s">
        <v>932</v>
      </c>
      <c r="K141" s="292">
        <f t="shared" ref="K141:K142" si="142">H141-F141</f>
        <v>-13</v>
      </c>
      <c r="L141" s="292">
        <v>100</v>
      </c>
      <c r="M141" s="272">
        <f t="shared" ref="M141:M142" si="143">(K141*N141)-100</f>
        <v>-750</v>
      </c>
      <c r="N141" s="272">
        <v>50</v>
      </c>
      <c r="O141" s="277" t="s">
        <v>627</v>
      </c>
      <c r="P141" s="293">
        <v>44448</v>
      </c>
      <c r="Q141" s="290"/>
      <c r="R141" s="291" t="s">
        <v>615</v>
      </c>
      <c r="S141" s="278"/>
      <c r="T141" s="278"/>
      <c r="U141" s="278"/>
      <c r="V141" s="278"/>
      <c r="W141" s="278"/>
      <c r="X141" s="278"/>
      <c r="Y141" s="278"/>
      <c r="Z141" s="278"/>
      <c r="AA141" s="278"/>
      <c r="AB141" s="278"/>
      <c r="AC141" s="278"/>
      <c r="AD141" s="278"/>
      <c r="AE141" s="278"/>
      <c r="AF141" s="278"/>
      <c r="AG141" s="278"/>
      <c r="AH141" s="278"/>
      <c r="AI141" s="278"/>
      <c r="AJ141" s="278"/>
      <c r="AK141" s="278"/>
      <c r="AL141" s="278"/>
    </row>
    <row r="142" spans="1:38" s="279" customFormat="1" ht="12.75" customHeight="1">
      <c r="A142" s="313">
        <v>26</v>
      </c>
      <c r="B142" s="273">
        <v>44448</v>
      </c>
      <c r="C142" s="321"/>
      <c r="D142" s="317" t="s">
        <v>949</v>
      </c>
      <c r="E142" s="322" t="s">
        <v>616</v>
      </c>
      <c r="F142" s="275">
        <v>34</v>
      </c>
      <c r="G142" s="275">
        <v>19</v>
      </c>
      <c r="H142" s="275">
        <v>42</v>
      </c>
      <c r="I142" s="323">
        <v>55</v>
      </c>
      <c r="J142" s="287" t="s">
        <v>970</v>
      </c>
      <c r="K142" s="294">
        <f t="shared" si="142"/>
        <v>8</v>
      </c>
      <c r="L142" s="294">
        <v>100</v>
      </c>
      <c r="M142" s="295">
        <f t="shared" si="143"/>
        <v>3100</v>
      </c>
      <c r="N142" s="295">
        <v>400</v>
      </c>
      <c r="O142" s="289" t="s">
        <v>614</v>
      </c>
      <c r="P142" s="296">
        <v>44452</v>
      </c>
      <c r="Q142" s="290"/>
      <c r="R142" s="291" t="s">
        <v>615</v>
      </c>
      <c r="S142" s="278"/>
      <c r="T142" s="278"/>
      <c r="U142" s="278"/>
      <c r="V142" s="278"/>
      <c r="W142" s="278"/>
      <c r="X142" s="278"/>
      <c r="Y142" s="278"/>
      <c r="Z142" s="278"/>
      <c r="AA142" s="278"/>
      <c r="AB142" s="278"/>
      <c r="AC142" s="278"/>
      <c r="AD142" s="278"/>
      <c r="AE142" s="278"/>
      <c r="AF142" s="278"/>
      <c r="AG142" s="278"/>
      <c r="AH142" s="278"/>
      <c r="AI142" s="278"/>
      <c r="AJ142" s="278"/>
      <c r="AK142" s="278"/>
      <c r="AL142" s="278"/>
    </row>
    <row r="143" spans="1:38" s="279" customFormat="1" ht="12.75" customHeight="1">
      <c r="A143" s="324">
        <v>27</v>
      </c>
      <c r="B143" s="270">
        <v>44452</v>
      </c>
      <c r="C143" s="325"/>
      <c r="D143" s="318" t="s">
        <v>963</v>
      </c>
      <c r="E143" s="326" t="s">
        <v>616</v>
      </c>
      <c r="F143" s="269">
        <v>38</v>
      </c>
      <c r="G143" s="269">
        <v>25</v>
      </c>
      <c r="H143" s="269">
        <v>25</v>
      </c>
      <c r="I143" s="271" t="s">
        <v>964</v>
      </c>
      <c r="J143" s="276" t="s">
        <v>932</v>
      </c>
      <c r="K143" s="292">
        <f t="shared" ref="K143:K145" si="144">H143-F143</f>
        <v>-13</v>
      </c>
      <c r="L143" s="292">
        <v>100</v>
      </c>
      <c r="M143" s="272">
        <f t="shared" ref="M143:M145" si="145">(K143*N143)-100</f>
        <v>-5300</v>
      </c>
      <c r="N143" s="272">
        <v>400</v>
      </c>
      <c r="O143" s="277" t="s">
        <v>627</v>
      </c>
      <c r="P143" s="293">
        <v>44453</v>
      </c>
      <c r="Q143" s="290"/>
      <c r="R143" s="291" t="s">
        <v>615</v>
      </c>
      <c r="S143" s="278"/>
      <c r="T143" s="278"/>
      <c r="U143" s="278"/>
      <c r="V143" s="278"/>
      <c r="W143" s="278"/>
      <c r="X143" s="278"/>
      <c r="Y143" s="278"/>
      <c r="Z143" s="278"/>
      <c r="AA143" s="278"/>
      <c r="AB143" s="278"/>
      <c r="AC143" s="278"/>
      <c r="AD143" s="278"/>
      <c r="AE143" s="278"/>
      <c r="AF143" s="278"/>
      <c r="AG143" s="278"/>
      <c r="AH143" s="278"/>
      <c r="AI143" s="278"/>
      <c r="AJ143" s="278"/>
      <c r="AK143" s="278"/>
      <c r="AL143" s="278"/>
    </row>
    <row r="144" spans="1:38" s="279" customFormat="1" ht="12.75" customHeight="1">
      <c r="A144" s="324">
        <v>28</v>
      </c>
      <c r="B144" s="270">
        <v>44452</v>
      </c>
      <c r="C144" s="325"/>
      <c r="D144" s="318" t="s">
        <v>965</v>
      </c>
      <c r="E144" s="326" t="s">
        <v>616</v>
      </c>
      <c r="F144" s="269">
        <v>25.5</v>
      </c>
      <c r="G144" s="269">
        <v>15</v>
      </c>
      <c r="H144" s="269">
        <v>15</v>
      </c>
      <c r="I144" s="271" t="s">
        <v>966</v>
      </c>
      <c r="J144" s="276" t="s">
        <v>975</v>
      </c>
      <c r="K144" s="292">
        <f t="shared" si="144"/>
        <v>-10.5</v>
      </c>
      <c r="L144" s="292">
        <v>100</v>
      </c>
      <c r="M144" s="272">
        <f t="shared" si="145"/>
        <v>-4300</v>
      </c>
      <c r="N144" s="272">
        <v>400</v>
      </c>
      <c r="O144" s="277" t="s">
        <v>627</v>
      </c>
      <c r="P144" s="293">
        <v>44453</v>
      </c>
      <c r="Q144" s="290"/>
      <c r="R144" s="291" t="s">
        <v>618</v>
      </c>
      <c r="S144" s="278"/>
      <c r="T144" s="278"/>
      <c r="U144" s="278"/>
      <c r="V144" s="278"/>
      <c r="W144" s="278"/>
      <c r="X144" s="278"/>
      <c r="Y144" s="278"/>
      <c r="Z144" s="278"/>
      <c r="AA144" s="278"/>
      <c r="AB144" s="278"/>
      <c r="AC144" s="278"/>
      <c r="AD144" s="278"/>
      <c r="AE144" s="278"/>
      <c r="AF144" s="278"/>
      <c r="AG144" s="278"/>
      <c r="AH144" s="278"/>
      <c r="AI144" s="278"/>
      <c r="AJ144" s="278"/>
      <c r="AK144" s="278"/>
      <c r="AL144" s="278"/>
    </row>
    <row r="145" spans="1:38" s="279" customFormat="1" ht="12.75" customHeight="1">
      <c r="A145" s="324">
        <v>29</v>
      </c>
      <c r="B145" s="270">
        <v>44452</v>
      </c>
      <c r="C145" s="325"/>
      <c r="D145" s="318" t="s">
        <v>967</v>
      </c>
      <c r="E145" s="326" t="s">
        <v>616</v>
      </c>
      <c r="F145" s="269">
        <v>56</v>
      </c>
      <c r="G145" s="269">
        <v>17</v>
      </c>
      <c r="H145" s="269">
        <v>17</v>
      </c>
      <c r="I145" s="271" t="s">
        <v>968</v>
      </c>
      <c r="J145" s="276" t="s">
        <v>990</v>
      </c>
      <c r="K145" s="292">
        <f t="shared" si="144"/>
        <v>-39</v>
      </c>
      <c r="L145" s="292">
        <v>100</v>
      </c>
      <c r="M145" s="272">
        <f t="shared" si="145"/>
        <v>-2050</v>
      </c>
      <c r="N145" s="272">
        <v>50</v>
      </c>
      <c r="O145" s="277" t="s">
        <v>627</v>
      </c>
      <c r="P145" s="293">
        <v>44454</v>
      </c>
      <c r="Q145" s="290"/>
      <c r="R145" s="291" t="s">
        <v>615</v>
      </c>
      <c r="S145" s="278"/>
      <c r="T145" s="278"/>
      <c r="U145" s="278"/>
      <c r="V145" s="278"/>
      <c r="W145" s="278"/>
      <c r="X145" s="278"/>
      <c r="Y145" s="278"/>
      <c r="Z145" s="278"/>
      <c r="AA145" s="278"/>
      <c r="AB145" s="278"/>
      <c r="AC145" s="278"/>
      <c r="AD145" s="278"/>
      <c r="AE145" s="278"/>
      <c r="AF145" s="278"/>
      <c r="AG145" s="278"/>
      <c r="AH145" s="278"/>
      <c r="AI145" s="278"/>
      <c r="AJ145" s="278"/>
      <c r="AK145" s="278"/>
      <c r="AL145" s="278"/>
    </row>
    <row r="146" spans="1:38" s="279" customFormat="1" ht="12.75" customHeight="1">
      <c r="A146" s="313">
        <v>30</v>
      </c>
      <c r="B146" s="273">
        <v>44453</v>
      </c>
      <c r="C146" s="321"/>
      <c r="D146" s="317" t="s">
        <v>904</v>
      </c>
      <c r="E146" s="322" t="s">
        <v>855</v>
      </c>
      <c r="F146" s="275">
        <v>124</v>
      </c>
      <c r="G146" s="275">
        <v>210</v>
      </c>
      <c r="H146" s="275">
        <v>108</v>
      </c>
      <c r="I146" s="323">
        <v>0.1</v>
      </c>
      <c r="J146" s="287" t="s">
        <v>974</v>
      </c>
      <c r="K146" s="294">
        <f>F146-H146</f>
        <v>16</v>
      </c>
      <c r="L146" s="294">
        <v>100</v>
      </c>
      <c r="M146" s="295">
        <f t="shared" ref="M146:M147" si="146">(K146*N146)-100</f>
        <v>700</v>
      </c>
      <c r="N146" s="295">
        <v>50</v>
      </c>
      <c r="O146" s="289" t="s">
        <v>614</v>
      </c>
      <c r="P146" s="306">
        <v>44453</v>
      </c>
      <c r="Q146" s="290"/>
      <c r="R146" s="291" t="s">
        <v>615</v>
      </c>
      <c r="S146" s="278"/>
      <c r="T146" s="278"/>
      <c r="U146" s="278"/>
      <c r="V146" s="278"/>
      <c r="W146" s="278"/>
      <c r="X146" s="278"/>
      <c r="Y146" s="278"/>
      <c r="Z146" s="278"/>
      <c r="AA146" s="278"/>
      <c r="AB146" s="278"/>
      <c r="AC146" s="278"/>
      <c r="AD146" s="278"/>
      <c r="AE146" s="278"/>
      <c r="AF146" s="278"/>
      <c r="AG146" s="278"/>
      <c r="AH146" s="278"/>
      <c r="AI146" s="278"/>
      <c r="AJ146" s="278"/>
      <c r="AK146" s="278"/>
      <c r="AL146" s="278"/>
    </row>
    <row r="147" spans="1:38" s="279" customFormat="1" ht="12.75" customHeight="1">
      <c r="A147" s="313">
        <v>31</v>
      </c>
      <c r="B147" s="273">
        <v>44453</v>
      </c>
      <c r="C147" s="321"/>
      <c r="D147" s="317" t="s">
        <v>976</v>
      </c>
      <c r="E147" s="322" t="s">
        <v>616</v>
      </c>
      <c r="F147" s="275">
        <v>27</v>
      </c>
      <c r="G147" s="275">
        <v>18</v>
      </c>
      <c r="H147" s="275">
        <v>31</v>
      </c>
      <c r="I147" s="323" t="s">
        <v>977</v>
      </c>
      <c r="J147" s="287" t="s">
        <v>996</v>
      </c>
      <c r="K147" s="294">
        <f t="shared" ref="K147" si="147">H147-F147</f>
        <v>4</v>
      </c>
      <c r="L147" s="294">
        <v>100</v>
      </c>
      <c r="M147" s="295">
        <f t="shared" si="146"/>
        <v>2200</v>
      </c>
      <c r="N147" s="295">
        <v>575</v>
      </c>
      <c r="O147" s="289" t="s">
        <v>614</v>
      </c>
      <c r="P147" s="306">
        <v>44453</v>
      </c>
      <c r="Q147" s="290"/>
      <c r="R147" s="291" t="s">
        <v>618</v>
      </c>
      <c r="S147" s="278"/>
      <c r="T147" s="278"/>
      <c r="U147" s="278"/>
      <c r="V147" s="278"/>
      <c r="W147" s="278"/>
      <c r="X147" s="278"/>
      <c r="Y147" s="278"/>
      <c r="Z147" s="278"/>
      <c r="AA147" s="278"/>
      <c r="AB147" s="278"/>
      <c r="AC147" s="278"/>
      <c r="AD147" s="278"/>
      <c r="AE147" s="278"/>
      <c r="AF147" s="278"/>
      <c r="AG147" s="278"/>
      <c r="AH147" s="278"/>
      <c r="AI147" s="278"/>
      <c r="AJ147" s="278"/>
      <c r="AK147" s="278"/>
      <c r="AL147" s="278"/>
    </row>
    <row r="148" spans="1:38" s="279" customFormat="1" ht="12.75" customHeight="1">
      <c r="A148" s="313">
        <v>32</v>
      </c>
      <c r="B148" s="273">
        <v>44453</v>
      </c>
      <c r="C148" s="321"/>
      <c r="D148" s="317" t="s">
        <v>978</v>
      </c>
      <c r="E148" s="322" t="s">
        <v>616</v>
      </c>
      <c r="F148" s="275">
        <v>155</v>
      </c>
      <c r="G148" s="275">
        <v>60</v>
      </c>
      <c r="H148" s="275">
        <v>215</v>
      </c>
      <c r="I148" s="323" t="s">
        <v>979</v>
      </c>
      <c r="J148" s="287" t="s">
        <v>825</v>
      </c>
      <c r="K148" s="294">
        <f t="shared" ref="K148" si="148">H148-F148</f>
        <v>60</v>
      </c>
      <c r="L148" s="294">
        <v>100</v>
      </c>
      <c r="M148" s="295">
        <f t="shared" ref="M148:M149" si="149">(K148*N148)-100</f>
        <v>1400</v>
      </c>
      <c r="N148" s="295">
        <v>25</v>
      </c>
      <c r="O148" s="289" t="s">
        <v>614</v>
      </c>
      <c r="P148" s="306">
        <v>44453</v>
      </c>
      <c r="Q148" s="290"/>
      <c r="R148" s="291" t="s">
        <v>615</v>
      </c>
      <c r="S148" s="278"/>
      <c r="T148" s="278"/>
      <c r="U148" s="278"/>
      <c r="V148" s="278"/>
      <c r="W148" s="278"/>
      <c r="X148" s="278"/>
      <c r="Y148" s="278"/>
      <c r="Z148" s="278"/>
      <c r="AA148" s="278"/>
      <c r="AB148" s="278"/>
      <c r="AC148" s="278"/>
      <c r="AD148" s="278"/>
      <c r="AE148" s="278"/>
      <c r="AF148" s="278"/>
      <c r="AG148" s="278"/>
      <c r="AH148" s="278"/>
      <c r="AI148" s="278"/>
      <c r="AJ148" s="278"/>
      <c r="AK148" s="278"/>
      <c r="AL148" s="278"/>
    </row>
    <row r="149" spans="1:38" s="279" customFormat="1" ht="12.75" customHeight="1">
      <c r="A149" s="324">
        <v>33</v>
      </c>
      <c r="B149" s="270">
        <v>44453</v>
      </c>
      <c r="C149" s="325"/>
      <c r="D149" s="318" t="s">
        <v>980</v>
      </c>
      <c r="E149" s="326" t="s">
        <v>855</v>
      </c>
      <c r="F149" s="269">
        <v>1.55</v>
      </c>
      <c r="G149" s="269">
        <v>2.7</v>
      </c>
      <c r="H149" s="269">
        <v>2.7</v>
      </c>
      <c r="I149" s="271">
        <v>0.1</v>
      </c>
      <c r="J149" s="276" t="s">
        <v>1015</v>
      </c>
      <c r="K149" s="292">
        <f>F149-H149</f>
        <v>-1.1500000000000001</v>
      </c>
      <c r="L149" s="292">
        <v>100</v>
      </c>
      <c r="M149" s="272">
        <f t="shared" si="149"/>
        <v>-4700.0000000000009</v>
      </c>
      <c r="N149" s="272">
        <v>4000</v>
      </c>
      <c r="O149" s="277" t="s">
        <v>627</v>
      </c>
      <c r="P149" s="293">
        <v>44455</v>
      </c>
      <c r="Q149" s="290"/>
      <c r="R149" s="291" t="s">
        <v>618</v>
      </c>
      <c r="S149" s="278"/>
      <c r="T149" s="278"/>
      <c r="U149" s="278"/>
      <c r="V149" s="278"/>
      <c r="W149" s="278"/>
      <c r="X149" s="278"/>
      <c r="Y149" s="278"/>
      <c r="Z149" s="278"/>
      <c r="AA149" s="278"/>
      <c r="AB149" s="278"/>
      <c r="AC149" s="278"/>
      <c r="AD149" s="278"/>
      <c r="AE149" s="278"/>
      <c r="AF149" s="278"/>
      <c r="AG149" s="278"/>
      <c r="AH149" s="278"/>
      <c r="AI149" s="278"/>
      <c r="AJ149" s="278"/>
      <c r="AK149" s="278"/>
      <c r="AL149" s="278"/>
    </row>
    <row r="150" spans="1:38" s="279" customFormat="1" ht="12.75" customHeight="1">
      <c r="A150" s="324">
        <v>34</v>
      </c>
      <c r="B150" s="270">
        <v>44454</v>
      </c>
      <c r="C150" s="325"/>
      <c r="D150" s="318" t="s">
        <v>978</v>
      </c>
      <c r="E150" s="326" t="s">
        <v>616</v>
      </c>
      <c r="F150" s="269">
        <v>135</v>
      </c>
      <c r="G150" s="269">
        <v>30</v>
      </c>
      <c r="H150" s="269">
        <v>47.5</v>
      </c>
      <c r="I150" s="271">
        <v>300</v>
      </c>
      <c r="J150" s="276" t="s">
        <v>995</v>
      </c>
      <c r="K150" s="292">
        <f t="shared" ref="K150:K151" si="150">H150-F150</f>
        <v>-87.5</v>
      </c>
      <c r="L150" s="292">
        <v>100</v>
      </c>
      <c r="M150" s="272">
        <f t="shared" ref="M150:M153" si="151">(K150*N150)-100</f>
        <v>-2287.5</v>
      </c>
      <c r="N150" s="272">
        <v>25</v>
      </c>
      <c r="O150" s="277" t="s">
        <v>627</v>
      </c>
      <c r="P150" s="293">
        <v>44454</v>
      </c>
      <c r="Q150" s="290"/>
      <c r="R150" s="291" t="s">
        <v>618</v>
      </c>
      <c r="S150" s="278"/>
      <c r="T150" s="278"/>
      <c r="U150" s="278"/>
      <c r="V150" s="278"/>
      <c r="W150" s="278"/>
      <c r="X150" s="278"/>
      <c r="Y150" s="278"/>
      <c r="Z150" s="278"/>
      <c r="AA150" s="278"/>
      <c r="AB150" s="278"/>
      <c r="AC150" s="278"/>
      <c r="AD150" s="278"/>
      <c r="AE150" s="278"/>
      <c r="AF150" s="278"/>
      <c r="AG150" s="278"/>
      <c r="AH150" s="278"/>
      <c r="AI150" s="278"/>
      <c r="AJ150" s="278"/>
      <c r="AK150" s="278"/>
      <c r="AL150" s="278"/>
    </row>
    <row r="151" spans="1:38" s="279" customFormat="1" ht="12.75" customHeight="1">
      <c r="A151" s="313">
        <v>35</v>
      </c>
      <c r="B151" s="273">
        <v>44454</v>
      </c>
      <c r="C151" s="321"/>
      <c r="D151" s="317" t="s">
        <v>992</v>
      </c>
      <c r="E151" s="322" t="s">
        <v>616</v>
      </c>
      <c r="F151" s="275">
        <v>84</v>
      </c>
      <c r="G151" s="275">
        <v>60</v>
      </c>
      <c r="H151" s="275">
        <v>95</v>
      </c>
      <c r="I151" s="323">
        <v>120</v>
      </c>
      <c r="J151" s="287" t="s">
        <v>951</v>
      </c>
      <c r="K151" s="294">
        <f t="shared" si="150"/>
        <v>11</v>
      </c>
      <c r="L151" s="294">
        <v>100</v>
      </c>
      <c r="M151" s="295">
        <f t="shared" si="151"/>
        <v>2100</v>
      </c>
      <c r="N151" s="295">
        <v>200</v>
      </c>
      <c r="O151" s="289" t="s">
        <v>614</v>
      </c>
      <c r="P151" s="306">
        <v>44454</v>
      </c>
      <c r="Q151" s="290"/>
      <c r="R151" s="291" t="s">
        <v>618</v>
      </c>
      <c r="S151" s="278"/>
      <c r="T151" s="278"/>
      <c r="U151" s="278"/>
      <c r="V151" s="278"/>
      <c r="W151" s="278"/>
      <c r="X151" s="278"/>
      <c r="Y151" s="278"/>
      <c r="Z151" s="278"/>
      <c r="AA151" s="278"/>
      <c r="AB151" s="278"/>
      <c r="AC151" s="278"/>
      <c r="AD151" s="278"/>
      <c r="AE151" s="278"/>
      <c r="AF151" s="278"/>
      <c r="AG151" s="278"/>
      <c r="AH151" s="278"/>
      <c r="AI151" s="278"/>
      <c r="AJ151" s="278"/>
      <c r="AK151" s="278"/>
      <c r="AL151" s="278"/>
    </row>
    <row r="152" spans="1:38" s="279" customFormat="1" ht="12.75" customHeight="1">
      <c r="A152" s="324">
        <v>36</v>
      </c>
      <c r="B152" s="270">
        <v>44454</v>
      </c>
      <c r="C152" s="325"/>
      <c r="D152" s="318" t="s">
        <v>993</v>
      </c>
      <c r="E152" s="326" t="s">
        <v>855</v>
      </c>
      <c r="F152" s="269">
        <v>99.5</v>
      </c>
      <c r="G152" s="269">
        <v>170</v>
      </c>
      <c r="H152" s="269">
        <v>170</v>
      </c>
      <c r="I152" s="271">
        <v>0.1</v>
      </c>
      <c r="J152" s="276" t="s">
        <v>1013</v>
      </c>
      <c r="K152" s="292">
        <f>F152-H152</f>
        <v>-70.5</v>
      </c>
      <c r="L152" s="292">
        <v>100</v>
      </c>
      <c r="M152" s="272">
        <f t="shared" si="151"/>
        <v>-3625</v>
      </c>
      <c r="N152" s="272">
        <v>50</v>
      </c>
      <c r="O152" s="277" t="s">
        <v>627</v>
      </c>
      <c r="P152" s="293">
        <v>44455</v>
      </c>
      <c r="Q152" s="290"/>
      <c r="R152" s="291" t="s">
        <v>615</v>
      </c>
      <c r="S152" s="278"/>
      <c r="T152" s="278"/>
      <c r="U152" s="278"/>
      <c r="V152" s="278"/>
      <c r="W152" s="278"/>
      <c r="X152" s="278"/>
      <c r="Y152" s="278"/>
      <c r="Z152" s="278"/>
      <c r="AA152" s="278"/>
      <c r="AB152" s="278"/>
      <c r="AC152" s="278"/>
      <c r="AD152" s="278"/>
      <c r="AE152" s="278"/>
      <c r="AF152" s="278"/>
      <c r="AG152" s="278"/>
      <c r="AH152" s="278"/>
      <c r="AI152" s="278"/>
      <c r="AJ152" s="278"/>
      <c r="AK152" s="278"/>
      <c r="AL152" s="278"/>
    </row>
    <row r="153" spans="1:38" s="279" customFormat="1" ht="12.75" customHeight="1">
      <c r="A153" s="313">
        <v>37</v>
      </c>
      <c r="B153" s="273">
        <v>44454</v>
      </c>
      <c r="C153" s="321"/>
      <c r="D153" s="317" t="s">
        <v>994</v>
      </c>
      <c r="E153" s="322" t="s">
        <v>616</v>
      </c>
      <c r="F153" s="275">
        <v>45.5</v>
      </c>
      <c r="G153" s="275">
        <v>30</v>
      </c>
      <c r="H153" s="275">
        <v>54.5</v>
      </c>
      <c r="I153" s="323" t="s">
        <v>929</v>
      </c>
      <c r="J153" s="287" t="s">
        <v>970</v>
      </c>
      <c r="K153" s="294">
        <f t="shared" ref="K153" si="152">H153-F153</f>
        <v>9</v>
      </c>
      <c r="L153" s="294">
        <v>100</v>
      </c>
      <c r="M153" s="295">
        <f t="shared" si="151"/>
        <v>2600</v>
      </c>
      <c r="N153" s="295">
        <v>300</v>
      </c>
      <c r="O153" s="289" t="s">
        <v>614</v>
      </c>
      <c r="P153" s="296">
        <v>44455</v>
      </c>
      <c r="Q153" s="290"/>
      <c r="R153" s="291" t="s">
        <v>618</v>
      </c>
      <c r="S153" s="278"/>
      <c r="T153" s="278"/>
      <c r="U153" s="278"/>
      <c r="V153" s="278"/>
      <c r="W153" s="278"/>
      <c r="X153" s="278"/>
      <c r="Y153" s="278"/>
      <c r="Z153" s="278"/>
      <c r="AA153" s="278"/>
      <c r="AB153" s="278"/>
      <c r="AC153" s="278"/>
      <c r="AD153" s="278"/>
      <c r="AE153" s="278"/>
      <c r="AF153" s="278"/>
      <c r="AG153" s="278"/>
      <c r="AH153" s="278"/>
      <c r="AI153" s="278"/>
      <c r="AJ153" s="278"/>
      <c r="AK153" s="278"/>
      <c r="AL153" s="278"/>
    </row>
    <row r="154" spans="1:38" s="279" customFormat="1" ht="12.75" customHeight="1">
      <c r="A154" s="313">
        <v>38</v>
      </c>
      <c r="B154" s="273">
        <v>44455</v>
      </c>
      <c r="C154" s="321"/>
      <c r="D154" s="317" t="s">
        <v>1005</v>
      </c>
      <c r="E154" s="322" t="s">
        <v>616</v>
      </c>
      <c r="F154" s="275">
        <v>25</v>
      </c>
      <c r="G154" s="275">
        <v>16</v>
      </c>
      <c r="H154" s="275">
        <v>31</v>
      </c>
      <c r="I154" s="323" t="s">
        <v>1006</v>
      </c>
      <c r="J154" s="287" t="s">
        <v>972</v>
      </c>
      <c r="K154" s="294">
        <f t="shared" ref="K154" si="153">H154-F154</f>
        <v>6</v>
      </c>
      <c r="L154" s="294">
        <v>100</v>
      </c>
      <c r="M154" s="295">
        <f t="shared" ref="M154" si="154">(K154*N154)-100</f>
        <v>3200</v>
      </c>
      <c r="N154" s="295">
        <v>550</v>
      </c>
      <c r="O154" s="289" t="s">
        <v>614</v>
      </c>
      <c r="P154" s="296">
        <v>44455</v>
      </c>
      <c r="Q154" s="290"/>
      <c r="R154" s="291" t="s">
        <v>618</v>
      </c>
      <c r="S154" s="278"/>
      <c r="T154" s="278"/>
      <c r="U154" s="278"/>
      <c r="V154" s="278"/>
      <c r="W154" s="278"/>
      <c r="X154" s="278"/>
      <c r="Y154" s="278"/>
      <c r="Z154" s="278"/>
      <c r="AA154" s="278"/>
      <c r="AB154" s="278"/>
      <c r="AC154" s="278"/>
      <c r="AD154" s="278"/>
      <c r="AE154" s="278"/>
      <c r="AF154" s="278"/>
      <c r="AG154" s="278"/>
      <c r="AH154" s="278"/>
      <c r="AI154" s="278"/>
      <c r="AJ154" s="278"/>
      <c r="AK154" s="278"/>
      <c r="AL154" s="278"/>
    </row>
    <row r="155" spans="1:38" s="279" customFormat="1" ht="12.75" customHeight="1">
      <c r="A155" s="324">
        <v>39</v>
      </c>
      <c r="B155" s="391">
        <v>44455</v>
      </c>
      <c r="C155" s="425"/>
      <c r="D155" s="318" t="s">
        <v>1007</v>
      </c>
      <c r="E155" s="326" t="s">
        <v>616</v>
      </c>
      <c r="F155" s="269">
        <v>35</v>
      </c>
      <c r="G155" s="269"/>
      <c r="H155" s="269">
        <v>0</v>
      </c>
      <c r="I155" s="271">
        <v>80</v>
      </c>
      <c r="J155" s="276" t="s">
        <v>1014</v>
      </c>
      <c r="K155" s="292">
        <f t="shared" ref="K155" si="155">H155-F155</f>
        <v>-35</v>
      </c>
      <c r="L155" s="292">
        <v>100</v>
      </c>
      <c r="M155" s="272">
        <f t="shared" ref="M155" si="156">(K155*N155)-100</f>
        <v>-1850</v>
      </c>
      <c r="N155" s="272">
        <v>50</v>
      </c>
      <c r="O155" s="277" t="s">
        <v>627</v>
      </c>
      <c r="P155" s="293">
        <v>44455</v>
      </c>
      <c r="Q155" s="290"/>
      <c r="R155" s="291" t="s">
        <v>618</v>
      </c>
      <c r="S155" s="278"/>
      <c r="T155" s="278"/>
      <c r="U155" s="278"/>
      <c r="V155" s="278"/>
      <c r="W155" s="278"/>
      <c r="X155" s="278"/>
      <c r="Y155" s="278"/>
      <c r="Z155" s="278"/>
      <c r="AA155" s="278"/>
      <c r="AB155" s="278"/>
      <c r="AC155" s="278"/>
      <c r="AD155" s="278"/>
      <c r="AE155" s="278"/>
      <c r="AF155" s="278"/>
      <c r="AG155" s="278"/>
      <c r="AH155" s="278"/>
      <c r="AI155" s="278"/>
      <c r="AJ155" s="278"/>
      <c r="AK155" s="278"/>
      <c r="AL155" s="278"/>
    </row>
    <row r="156" spans="1:38" s="279" customFormat="1" ht="12.75" customHeight="1">
      <c r="A156" s="592">
        <v>40</v>
      </c>
      <c r="B156" s="568">
        <v>44455</v>
      </c>
      <c r="C156" s="420"/>
      <c r="D156" s="370" t="s">
        <v>1008</v>
      </c>
      <c r="E156" s="359" t="s">
        <v>616</v>
      </c>
      <c r="F156" s="359">
        <v>385</v>
      </c>
      <c r="G156" s="359">
        <v>199</v>
      </c>
      <c r="H156" s="359">
        <v>460</v>
      </c>
      <c r="I156" s="421" t="s">
        <v>1010</v>
      </c>
      <c r="J156" s="570" t="s">
        <v>1011</v>
      </c>
      <c r="K156" s="422">
        <f>H156-F156</f>
        <v>75</v>
      </c>
      <c r="L156" s="422">
        <v>100</v>
      </c>
      <c r="M156" s="596">
        <f>(80*25)-200</f>
        <v>1800</v>
      </c>
      <c r="N156" s="574">
        <v>25</v>
      </c>
      <c r="O156" s="562" t="s">
        <v>614</v>
      </c>
      <c r="P156" s="564">
        <v>44455</v>
      </c>
      <c r="Q156" s="290"/>
      <c r="R156" s="291" t="s">
        <v>615</v>
      </c>
      <c r="S156" s="278"/>
      <c r="T156" s="278"/>
      <c r="U156" s="278"/>
      <c r="V156" s="278"/>
      <c r="W156" s="278"/>
      <c r="X156" s="278"/>
      <c r="Y156" s="278"/>
      <c r="Z156" s="278"/>
      <c r="AA156" s="278"/>
      <c r="AB156" s="278"/>
      <c r="AC156" s="278"/>
      <c r="AD156" s="278"/>
      <c r="AE156" s="278"/>
      <c r="AF156" s="278"/>
      <c r="AG156" s="278"/>
      <c r="AH156" s="278"/>
      <c r="AI156" s="278"/>
      <c r="AJ156" s="278"/>
      <c r="AK156" s="278"/>
      <c r="AL156" s="278"/>
    </row>
    <row r="157" spans="1:38" s="279" customFormat="1" ht="12.75" customHeight="1">
      <c r="A157" s="593"/>
      <c r="B157" s="594"/>
      <c r="C157" s="420"/>
      <c r="D157" s="370" t="s">
        <v>1009</v>
      </c>
      <c r="E157" s="359" t="s">
        <v>855</v>
      </c>
      <c r="F157" s="359">
        <v>50</v>
      </c>
      <c r="G157" s="359"/>
      <c r="H157" s="359">
        <v>45</v>
      </c>
      <c r="I157" s="421"/>
      <c r="J157" s="595"/>
      <c r="K157" s="423">
        <f>F157-H157</f>
        <v>5</v>
      </c>
      <c r="L157" s="424">
        <v>100</v>
      </c>
      <c r="M157" s="597"/>
      <c r="N157" s="595"/>
      <c r="O157" s="590"/>
      <c r="P157" s="591"/>
      <c r="Q157" s="290"/>
      <c r="R157" s="291" t="s">
        <v>615</v>
      </c>
      <c r="S157" s="278"/>
      <c r="T157" s="278"/>
      <c r="U157" s="278"/>
      <c r="V157" s="278"/>
      <c r="W157" s="278"/>
      <c r="X157" s="278"/>
      <c r="Y157" s="278"/>
      <c r="Z157" s="278"/>
      <c r="AA157" s="278"/>
      <c r="AB157" s="278"/>
      <c r="AC157" s="278"/>
      <c r="AD157" s="278"/>
      <c r="AE157" s="278"/>
      <c r="AF157" s="278"/>
      <c r="AG157" s="278"/>
      <c r="AH157" s="278"/>
      <c r="AI157" s="278"/>
      <c r="AJ157" s="278"/>
      <c r="AK157" s="278"/>
      <c r="AL157" s="278"/>
    </row>
    <row r="158" spans="1:38" s="279" customFormat="1" ht="12.75" customHeight="1">
      <c r="A158" s="324">
        <v>41</v>
      </c>
      <c r="B158" s="391">
        <v>44455</v>
      </c>
      <c r="C158" s="325"/>
      <c r="D158" s="318" t="s">
        <v>994</v>
      </c>
      <c r="E158" s="326" t="s">
        <v>616</v>
      </c>
      <c r="F158" s="269">
        <v>45.5</v>
      </c>
      <c r="G158" s="269">
        <v>30</v>
      </c>
      <c r="H158" s="269">
        <v>30</v>
      </c>
      <c r="I158" s="271" t="s">
        <v>929</v>
      </c>
      <c r="J158" s="276" t="s">
        <v>1022</v>
      </c>
      <c r="K158" s="292">
        <f t="shared" ref="K158" si="157">H158-F158</f>
        <v>-15.5</v>
      </c>
      <c r="L158" s="292">
        <v>100</v>
      </c>
      <c r="M158" s="272">
        <f t="shared" ref="M158" si="158">(K158*N158)-100</f>
        <v>-4750</v>
      </c>
      <c r="N158" s="272">
        <v>300</v>
      </c>
      <c r="O158" s="277" t="s">
        <v>627</v>
      </c>
      <c r="P158" s="293">
        <v>44456</v>
      </c>
      <c r="Q158" s="290"/>
      <c r="R158" s="291" t="s">
        <v>618</v>
      </c>
      <c r="S158" s="278"/>
      <c r="T158" s="278"/>
      <c r="U158" s="278"/>
      <c r="V158" s="278"/>
      <c r="W158" s="278"/>
      <c r="X158" s="278"/>
      <c r="Y158" s="278"/>
      <c r="Z158" s="278"/>
      <c r="AA158" s="278"/>
      <c r="AB158" s="278"/>
      <c r="AC158" s="278"/>
      <c r="AD158" s="278"/>
      <c r="AE158" s="278"/>
      <c r="AF158" s="278"/>
      <c r="AG158" s="278"/>
      <c r="AH158" s="278"/>
      <c r="AI158" s="278"/>
      <c r="AJ158" s="278"/>
      <c r="AK158" s="278"/>
      <c r="AL158" s="278"/>
    </row>
    <row r="159" spans="1:38" s="279" customFormat="1" ht="12.75" customHeight="1">
      <c r="A159" s="313">
        <v>42</v>
      </c>
      <c r="B159" s="427">
        <v>44455</v>
      </c>
      <c r="C159" s="321"/>
      <c r="D159" s="317" t="s">
        <v>1012</v>
      </c>
      <c r="E159" s="322" t="s">
        <v>616</v>
      </c>
      <c r="F159" s="275">
        <v>420</v>
      </c>
      <c r="G159" s="275">
        <v>290</v>
      </c>
      <c r="H159" s="275">
        <v>600</v>
      </c>
      <c r="I159" s="323">
        <v>600</v>
      </c>
      <c r="J159" s="287" t="s">
        <v>1017</v>
      </c>
      <c r="K159" s="294">
        <f t="shared" ref="K159:K160" si="159">H159-F159</f>
        <v>180</v>
      </c>
      <c r="L159" s="294">
        <v>100</v>
      </c>
      <c r="M159" s="295">
        <f t="shared" ref="M159:M160" si="160">(K159*N159)-100</f>
        <v>4400</v>
      </c>
      <c r="N159" s="295">
        <v>25</v>
      </c>
      <c r="O159" s="289" t="s">
        <v>614</v>
      </c>
      <c r="P159" s="427">
        <v>44456</v>
      </c>
      <c r="Q159" s="290"/>
      <c r="R159" s="291" t="s">
        <v>615</v>
      </c>
      <c r="S159" s="278"/>
      <c r="T159" s="278"/>
      <c r="U159" s="278"/>
      <c r="V159" s="278"/>
      <c r="W159" s="278"/>
      <c r="X159" s="278"/>
      <c r="Y159" s="278"/>
      <c r="Z159" s="278"/>
      <c r="AA159" s="278"/>
      <c r="AB159" s="278"/>
      <c r="AC159" s="278"/>
      <c r="AD159" s="278"/>
      <c r="AE159" s="278"/>
      <c r="AF159" s="278"/>
      <c r="AG159" s="278"/>
      <c r="AH159" s="278"/>
      <c r="AI159" s="278"/>
      <c r="AJ159" s="278"/>
      <c r="AK159" s="278"/>
      <c r="AL159" s="278"/>
    </row>
    <row r="160" spans="1:38" s="279" customFormat="1" ht="12.75" customHeight="1">
      <c r="A160" s="313">
        <v>43</v>
      </c>
      <c r="B160" s="427">
        <v>44456</v>
      </c>
      <c r="C160" s="321"/>
      <c r="D160" s="317" t="s">
        <v>1012</v>
      </c>
      <c r="E160" s="322" t="s">
        <v>616</v>
      </c>
      <c r="F160" s="275">
        <v>440</v>
      </c>
      <c r="G160" s="275">
        <v>290</v>
      </c>
      <c r="H160" s="275">
        <v>500</v>
      </c>
      <c r="I160" s="323">
        <v>650</v>
      </c>
      <c r="J160" s="287" t="s">
        <v>825</v>
      </c>
      <c r="K160" s="294">
        <f t="shared" si="159"/>
        <v>60</v>
      </c>
      <c r="L160" s="294">
        <v>100</v>
      </c>
      <c r="M160" s="295">
        <f t="shared" si="160"/>
        <v>1400</v>
      </c>
      <c r="N160" s="295">
        <v>25</v>
      </c>
      <c r="O160" s="289" t="s">
        <v>614</v>
      </c>
      <c r="P160" s="427">
        <v>44456</v>
      </c>
      <c r="Q160" s="290"/>
      <c r="R160" s="291" t="s">
        <v>615</v>
      </c>
      <c r="S160" s="278"/>
      <c r="T160" s="278"/>
      <c r="U160" s="278"/>
      <c r="V160" s="278"/>
      <c r="W160" s="278"/>
      <c r="X160" s="278"/>
      <c r="Y160" s="278"/>
      <c r="Z160" s="278"/>
      <c r="AA160" s="278"/>
      <c r="AB160" s="278"/>
      <c r="AC160" s="278"/>
      <c r="AD160" s="278"/>
      <c r="AE160" s="278"/>
      <c r="AF160" s="278"/>
      <c r="AG160" s="278"/>
      <c r="AH160" s="278"/>
      <c r="AI160" s="278"/>
      <c r="AJ160" s="278"/>
      <c r="AK160" s="278"/>
      <c r="AL160" s="278"/>
    </row>
    <row r="161" spans="1:38" s="279" customFormat="1" ht="12.75" customHeight="1">
      <c r="A161" s="313">
        <v>44</v>
      </c>
      <c r="B161" s="427">
        <v>44456</v>
      </c>
      <c r="C161" s="321"/>
      <c r="D161" s="317" t="s">
        <v>992</v>
      </c>
      <c r="E161" s="322" t="s">
        <v>616</v>
      </c>
      <c r="F161" s="275">
        <v>76</v>
      </c>
      <c r="G161" s="275">
        <v>50</v>
      </c>
      <c r="H161" s="275">
        <v>86</v>
      </c>
      <c r="I161" s="323">
        <v>120</v>
      </c>
      <c r="J161" s="287" t="s">
        <v>989</v>
      </c>
      <c r="K161" s="294">
        <f t="shared" ref="K161:K162" si="161">H161-F161</f>
        <v>10</v>
      </c>
      <c r="L161" s="294">
        <v>100</v>
      </c>
      <c r="M161" s="295">
        <f t="shared" ref="M161:M164" si="162">(K161*N161)-100</f>
        <v>1900</v>
      </c>
      <c r="N161" s="295">
        <v>200</v>
      </c>
      <c r="O161" s="289" t="s">
        <v>614</v>
      </c>
      <c r="P161" s="427">
        <v>44456</v>
      </c>
      <c r="Q161" s="290"/>
      <c r="R161" s="291" t="s">
        <v>618</v>
      </c>
      <c r="S161" s="278"/>
      <c r="T161" s="278"/>
      <c r="U161" s="278"/>
      <c r="V161" s="278"/>
      <c r="W161" s="278"/>
      <c r="X161" s="278"/>
      <c r="Y161" s="278"/>
      <c r="Z161" s="278"/>
      <c r="AA161" s="278"/>
      <c r="AB161" s="278"/>
      <c r="AC161" s="278"/>
      <c r="AD161" s="278"/>
      <c r="AE161" s="278"/>
      <c r="AF161" s="278"/>
      <c r="AG161" s="278"/>
      <c r="AH161" s="278"/>
      <c r="AI161" s="278"/>
      <c r="AJ161" s="278"/>
      <c r="AK161" s="278"/>
      <c r="AL161" s="278"/>
    </row>
    <row r="162" spans="1:38" s="279" customFormat="1" ht="12.75" customHeight="1">
      <c r="A162" s="313">
        <v>45</v>
      </c>
      <c r="B162" s="427">
        <v>44456</v>
      </c>
      <c r="C162" s="321"/>
      <c r="D162" s="317" t="s">
        <v>1012</v>
      </c>
      <c r="E162" s="322" t="s">
        <v>616</v>
      </c>
      <c r="F162" s="275">
        <v>290</v>
      </c>
      <c r="G162" s="275">
        <v>180</v>
      </c>
      <c r="H162" s="275">
        <v>350</v>
      </c>
      <c r="I162" s="323" t="s">
        <v>1021</v>
      </c>
      <c r="J162" s="287" t="s">
        <v>825</v>
      </c>
      <c r="K162" s="294">
        <f t="shared" si="161"/>
        <v>60</v>
      </c>
      <c r="L162" s="294">
        <v>100</v>
      </c>
      <c r="M162" s="295">
        <f t="shared" si="162"/>
        <v>1400</v>
      </c>
      <c r="N162" s="295">
        <v>25</v>
      </c>
      <c r="O162" s="289" t="s">
        <v>614</v>
      </c>
      <c r="P162" s="427">
        <v>44456</v>
      </c>
      <c r="Q162" s="290"/>
      <c r="R162" s="291" t="s">
        <v>615</v>
      </c>
      <c r="S162" s="278"/>
      <c r="T162" s="278"/>
      <c r="U162" s="278"/>
      <c r="V162" s="278"/>
      <c r="W162" s="278"/>
      <c r="X162" s="278"/>
      <c r="Y162" s="278"/>
      <c r="Z162" s="278"/>
      <c r="AA162" s="278"/>
      <c r="AB162" s="278"/>
      <c r="AC162" s="278"/>
      <c r="AD162" s="278"/>
      <c r="AE162" s="278"/>
      <c r="AF162" s="278"/>
      <c r="AG162" s="278"/>
      <c r="AH162" s="278"/>
      <c r="AI162" s="278"/>
      <c r="AJ162" s="278"/>
      <c r="AK162" s="278"/>
      <c r="AL162" s="278"/>
    </row>
    <row r="163" spans="1:38" s="279" customFormat="1" ht="12.75" customHeight="1">
      <c r="A163" s="313">
        <v>46</v>
      </c>
      <c r="B163" s="431">
        <v>44456</v>
      </c>
      <c r="C163" s="321"/>
      <c r="D163" s="317" t="s">
        <v>1023</v>
      </c>
      <c r="E163" s="322" t="s">
        <v>855</v>
      </c>
      <c r="F163" s="275">
        <v>125</v>
      </c>
      <c r="G163" s="275">
        <v>210</v>
      </c>
      <c r="H163" s="275">
        <v>65</v>
      </c>
      <c r="I163" s="323">
        <v>0.1</v>
      </c>
      <c r="J163" s="287" t="s">
        <v>825</v>
      </c>
      <c r="K163" s="294">
        <f>F163-H163</f>
        <v>60</v>
      </c>
      <c r="L163" s="294">
        <v>100</v>
      </c>
      <c r="M163" s="295">
        <f t="shared" si="162"/>
        <v>2900</v>
      </c>
      <c r="N163" s="295">
        <v>50</v>
      </c>
      <c r="O163" s="289" t="s">
        <v>614</v>
      </c>
      <c r="P163" s="296">
        <v>44459</v>
      </c>
      <c r="Q163" s="290"/>
      <c r="R163" s="291" t="s">
        <v>615</v>
      </c>
      <c r="S163" s="278"/>
      <c r="T163" s="278"/>
      <c r="U163" s="278"/>
      <c r="V163" s="278"/>
      <c r="W163" s="278"/>
      <c r="X163" s="278"/>
      <c r="Y163" s="278"/>
      <c r="Z163" s="278"/>
      <c r="AA163" s="278"/>
      <c r="AB163" s="278"/>
      <c r="AC163" s="278"/>
      <c r="AD163" s="278"/>
      <c r="AE163" s="278"/>
      <c r="AF163" s="278"/>
      <c r="AG163" s="278"/>
      <c r="AH163" s="278"/>
      <c r="AI163" s="278"/>
      <c r="AJ163" s="278"/>
      <c r="AK163" s="278"/>
      <c r="AL163" s="278"/>
    </row>
    <row r="164" spans="1:38" s="279" customFormat="1" ht="12.75" customHeight="1">
      <c r="A164" s="313">
        <v>47</v>
      </c>
      <c r="B164" s="431">
        <v>44459</v>
      </c>
      <c r="C164" s="321"/>
      <c r="D164" s="317" t="s">
        <v>1026</v>
      </c>
      <c r="E164" s="322" t="s">
        <v>616</v>
      </c>
      <c r="F164" s="275">
        <v>66</v>
      </c>
      <c r="G164" s="275">
        <v>17</v>
      </c>
      <c r="H164" s="275">
        <v>79</v>
      </c>
      <c r="I164" s="323">
        <v>130</v>
      </c>
      <c r="J164" s="287" t="s">
        <v>1031</v>
      </c>
      <c r="K164" s="294">
        <f t="shared" ref="K164" si="163">H164-F164</f>
        <v>13</v>
      </c>
      <c r="L164" s="294">
        <v>100</v>
      </c>
      <c r="M164" s="295">
        <f t="shared" si="162"/>
        <v>550</v>
      </c>
      <c r="N164" s="295">
        <v>50</v>
      </c>
      <c r="O164" s="289" t="s">
        <v>614</v>
      </c>
      <c r="P164" s="306">
        <v>44459</v>
      </c>
      <c r="Q164" s="290"/>
      <c r="R164" s="291" t="s">
        <v>615</v>
      </c>
      <c r="S164" s="278"/>
      <c r="T164" s="278"/>
      <c r="U164" s="278"/>
      <c r="V164" s="278"/>
      <c r="W164" s="278"/>
      <c r="X164" s="278"/>
      <c r="Y164" s="278"/>
      <c r="Z164" s="278"/>
      <c r="AA164" s="278"/>
      <c r="AB164" s="278"/>
      <c r="AC164" s="278"/>
      <c r="AD164" s="278"/>
      <c r="AE164" s="278"/>
      <c r="AF164" s="278"/>
      <c r="AG164" s="278"/>
      <c r="AH164" s="278"/>
      <c r="AI164" s="278"/>
      <c r="AJ164" s="278"/>
      <c r="AK164" s="278"/>
      <c r="AL164" s="278"/>
    </row>
    <row r="165" spans="1:38" s="279" customFormat="1" ht="12.75" customHeight="1">
      <c r="A165" s="313">
        <v>48</v>
      </c>
      <c r="B165" s="431">
        <v>44459</v>
      </c>
      <c r="C165" s="321"/>
      <c r="D165" s="317" t="s">
        <v>992</v>
      </c>
      <c r="E165" s="322" t="s">
        <v>616</v>
      </c>
      <c r="F165" s="275">
        <v>57.5</v>
      </c>
      <c r="G165" s="275">
        <v>25</v>
      </c>
      <c r="H165" s="275">
        <v>74.5</v>
      </c>
      <c r="I165" s="323">
        <v>100</v>
      </c>
      <c r="J165" s="287" t="s">
        <v>909</v>
      </c>
      <c r="K165" s="294">
        <f t="shared" ref="K165" si="164">H165-F165</f>
        <v>17</v>
      </c>
      <c r="L165" s="294">
        <v>100</v>
      </c>
      <c r="M165" s="295">
        <f t="shared" ref="M165" si="165">(K165*N165)-100</f>
        <v>3300</v>
      </c>
      <c r="N165" s="295">
        <v>200</v>
      </c>
      <c r="O165" s="289" t="s">
        <v>614</v>
      </c>
      <c r="P165" s="431">
        <v>44459</v>
      </c>
      <c r="Q165" s="290"/>
      <c r="R165" s="291" t="s">
        <v>618</v>
      </c>
      <c r="S165" s="278"/>
      <c r="T165" s="278"/>
      <c r="U165" s="278"/>
      <c r="V165" s="278"/>
      <c r="W165" s="278"/>
      <c r="X165" s="278"/>
      <c r="Y165" s="278"/>
      <c r="Z165" s="278"/>
      <c r="AA165" s="278"/>
      <c r="AB165" s="278"/>
      <c r="AC165" s="278"/>
      <c r="AD165" s="278"/>
      <c r="AE165" s="278"/>
      <c r="AF165" s="278"/>
      <c r="AG165" s="278"/>
      <c r="AH165" s="278"/>
      <c r="AI165" s="278"/>
      <c r="AJ165" s="278"/>
      <c r="AK165" s="278"/>
      <c r="AL165" s="278"/>
    </row>
    <row r="166" spans="1:38" s="279" customFormat="1" ht="12.75" customHeight="1">
      <c r="A166" s="313">
        <v>49</v>
      </c>
      <c r="B166" s="431">
        <v>44459</v>
      </c>
      <c r="C166" s="321"/>
      <c r="D166" s="317" t="s">
        <v>1027</v>
      </c>
      <c r="E166" s="322" t="s">
        <v>616</v>
      </c>
      <c r="F166" s="275">
        <v>21</v>
      </c>
      <c r="G166" s="275">
        <v>12</v>
      </c>
      <c r="H166" s="275">
        <v>26</v>
      </c>
      <c r="I166" s="323" t="s">
        <v>1028</v>
      </c>
      <c r="J166" s="287" t="s">
        <v>940</v>
      </c>
      <c r="K166" s="294">
        <f t="shared" ref="K166" si="166">H166-F166</f>
        <v>5</v>
      </c>
      <c r="L166" s="294">
        <v>100</v>
      </c>
      <c r="M166" s="295">
        <f t="shared" ref="M166" si="167">(K166*N166)-100</f>
        <v>2650</v>
      </c>
      <c r="N166" s="295">
        <v>550</v>
      </c>
      <c r="O166" s="289" t="s">
        <v>614</v>
      </c>
      <c r="P166" s="431">
        <v>44459</v>
      </c>
      <c r="Q166" s="290"/>
      <c r="R166" s="291" t="s">
        <v>618</v>
      </c>
      <c r="S166" s="278"/>
      <c r="T166" s="278"/>
      <c r="U166" s="278"/>
      <c r="V166" s="278"/>
      <c r="W166" s="278"/>
      <c r="X166" s="278"/>
      <c r="Y166" s="278"/>
      <c r="Z166" s="278"/>
      <c r="AA166" s="278"/>
      <c r="AB166" s="278"/>
      <c r="AC166" s="278"/>
      <c r="AD166" s="278"/>
      <c r="AE166" s="278"/>
      <c r="AF166" s="278"/>
      <c r="AG166" s="278"/>
      <c r="AH166" s="278"/>
      <c r="AI166" s="278"/>
      <c r="AJ166" s="278"/>
      <c r="AK166" s="278"/>
      <c r="AL166" s="278"/>
    </row>
    <row r="167" spans="1:38" s="279" customFormat="1" ht="12.75" customHeight="1">
      <c r="A167" s="313">
        <v>50</v>
      </c>
      <c r="B167" s="431">
        <v>44459</v>
      </c>
      <c r="C167" s="321"/>
      <c r="D167" s="317" t="s">
        <v>1023</v>
      </c>
      <c r="E167" s="322" t="s">
        <v>855</v>
      </c>
      <c r="F167" s="275">
        <v>115</v>
      </c>
      <c r="G167" s="275">
        <v>202</v>
      </c>
      <c r="H167" s="275">
        <v>94</v>
      </c>
      <c r="I167" s="323">
        <v>0.1</v>
      </c>
      <c r="J167" s="287" t="s">
        <v>628</v>
      </c>
      <c r="K167" s="294">
        <f>F167-H167</f>
        <v>21</v>
      </c>
      <c r="L167" s="294">
        <v>100</v>
      </c>
      <c r="M167" s="295">
        <f t="shared" ref="M167:M168" si="168">(K167*N167)-100</f>
        <v>950</v>
      </c>
      <c r="N167" s="295">
        <v>50</v>
      </c>
      <c r="O167" s="289" t="s">
        <v>614</v>
      </c>
      <c r="P167" s="306">
        <v>44459</v>
      </c>
      <c r="Q167" s="290"/>
      <c r="R167" s="291" t="s">
        <v>615</v>
      </c>
      <c r="S167" s="278"/>
      <c r="T167" s="278"/>
      <c r="U167" s="278"/>
      <c r="V167" s="278"/>
      <c r="W167" s="278"/>
      <c r="X167" s="278"/>
      <c r="Y167" s="278"/>
      <c r="Z167" s="278"/>
      <c r="AA167" s="278"/>
      <c r="AB167" s="278"/>
      <c r="AC167" s="278"/>
      <c r="AD167" s="278"/>
      <c r="AE167" s="278"/>
      <c r="AF167" s="278"/>
      <c r="AG167" s="278"/>
      <c r="AH167" s="278"/>
      <c r="AI167" s="278"/>
      <c r="AJ167" s="278"/>
      <c r="AK167" s="278"/>
      <c r="AL167" s="278"/>
    </row>
    <row r="168" spans="1:38" s="279" customFormat="1" ht="12.75" customHeight="1">
      <c r="A168" s="313">
        <v>51</v>
      </c>
      <c r="B168" s="454">
        <v>44459</v>
      </c>
      <c r="C168" s="321"/>
      <c r="D168" s="317" t="s">
        <v>992</v>
      </c>
      <c r="E168" s="322" t="s">
        <v>616</v>
      </c>
      <c r="F168" s="275">
        <v>54</v>
      </c>
      <c r="G168" s="275">
        <v>28</v>
      </c>
      <c r="H168" s="275">
        <v>65</v>
      </c>
      <c r="I168" s="323">
        <v>100</v>
      </c>
      <c r="J168" s="287" t="s">
        <v>951</v>
      </c>
      <c r="K168" s="294">
        <f t="shared" ref="K168" si="169">H168-F168</f>
        <v>11</v>
      </c>
      <c r="L168" s="294">
        <v>100</v>
      </c>
      <c r="M168" s="295">
        <f t="shared" si="168"/>
        <v>2100</v>
      </c>
      <c r="N168" s="295">
        <v>200</v>
      </c>
      <c r="O168" s="289" t="s">
        <v>614</v>
      </c>
      <c r="P168" s="454">
        <v>44462</v>
      </c>
      <c r="Q168" s="290"/>
      <c r="R168" s="291" t="s">
        <v>618</v>
      </c>
      <c r="S168" s="278"/>
      <c r="T168" s="278"/>
      <c r="U168" s="278"/>
      <c r="V168" s="278"/>
      <c r="W168" s="278"/>
      <c r="X168" s="278"/>
      <c r="Y168" s="278"/>
      <c r="Z168" s="278"/>
      <c r="AA168" s="278"/>
      <c r="AB168" s="278"/>
      <c r="AC168" s="278"/>
      <c r="AD168" s="278"/>
      <c r="AE168" s="278"/>
      <c r="AF168" s="278"/>
      <c r="AG168" s="278"/>
      <c r="AH168" s="278"/>
      <c r="AI168" s="278"/>
      <c r="AJ168" s="278"/>
      <c r="AK168" s="278"/>
      <c r="AL168" s="278"/>
    </row>
    <row r="169" spans="1:38" s="279" customFormat="1" ht="12.75" customHeight="1">
      <c r="A169" s="313">
        <v>52</v>
      </c>
      <c r="B169" s="442">
        <v>44460</v>
      </c>
      <c r="C169" s="321"/>
      <c r="D169" s="317" t="s">
        <v>1036</v>
      </c>
      <c r="E169" s="322" t="s">
        <v>616</v>
      </c>
      <c r="F169" s="275">
        <v>23</v>
      </c>
      <c r="G169" s="275">
        <v>14</v>
      </c>
      <c r="H169" s="275">
        <v>28.5</v>
      </c>
      <c r="I169" s="323" t="s">
        <v>1037</v>
      </c>
      <c r="J169" s="287" t="s">
        <v>1046</v>
      </c>
      <c r="K169" s="294">
        <f t="shared" ref="K169:K170" si="170">H169-F169</f>
        <v>5.5</v>
      </c>
      <c r="L169" s="294">
        <v>100</v>
      </c>
      <c r="M169" s="295">
        <f t="shared" ref="M169:M170" si="171">(K169*N169)-100</f>
        <v>3062.5</v>
      </c>
      <c r="N169" s="295">
        <v>575</v>
      </c>
      <c r="O169" s="289" t="s">
        <v>614</v>
      </c>
      <c r="P169" s="442">
        <v>44460</v>
      </c>
      <c r="Q169" s="290"/>
      <c r="R169" s="291" t="s">
        <v>618</v>
      </c>
      <c r="S169" s="278"/>
      <c r="T169" s="278"/>
      <c r="U169" s="278"/>
      <c r="V169" s="278"/>
      <c r="W169" s="278"/>
      <c r="X169" s="278"/>
      <c r="Y169" s="278"/>
      <c r="Z169" s="278"/>
      <c r="AA169" s="278"/>
      <c r="AB169" s="278"/>
      <c r="AC169" s="278"/>
      <c r="AD169" s="278"/>
      <c r="AE169" s="278"/>
      <c r="AF169" s="278"/>
      <c r="AG169" s="278"/>
      <c r="AH169" s="278"/>
      <c r="AI169" s="278"/>
      <c r="AJ169" s="278"/>
      <c r="AK169" s="278"/>
      <c r="AL169" s="278"/>
    </row>
    <row r="170" spans="1:38" s="279" customFormat="1" ht="12.75" customHeight="1">
      <c r="A170" s="313">
        <v>53</v>
      </c>
      <c r="B170" s="454">
        <v>44460</v>
      </c>
      <c r="C170" s="321"/>
      <c r="D170" s="317" t="s">
        <v>1038</v>
      </c>
      <c r="E170" s="322" t="s">
        <v>616</v>
      </c>
      <c r="F170" s="275">
        <v>16.5</v>
      </c>
      <c r="G170" s="275">
        <v>7</v>
      </c>
      <c r="H170" s="275">
        <v>21</v>
      </c>
      <c r="I170" s="323" t="s">
        <v>1039</v>
      </c>
      <c r="J170" s="287" t="s">
        <v>1060</v>
      </c>
      <c r="K170" s="294">
        <f t="shared" si="170"/>
        <v>4.5</v>
      </c>
      <c r="L170" s="294">
        <v>100</v>
      </c>
      <c r="M170" s="295">
        <f t="shared" si="171"/>
        <v>2375</v>
      </c>
      <c r="N170" s="295">
        <v>550</v>
      </c>
      <c r="O170" s="289" t="s">
        <v>614</v>
      </c>
      <c r="P170" s="454">
        <v>44462</v>
      </c>
      <c r="Q170" s="290"/>
      <c r="R170" s="291" t="s">
        <v>618</v>
      </c>
      <c r="S170" s="278"/>
      <c r="T170" s="278"/>
      <c r="U170" s="278"/>
      <c r="V170" s="278"/>
      <c r="W170" s="278"/>
      <c r="X170" s="278"/>
      <c r="Y170" s="278"/>
      <c r="Z170" s="278"/>
      <c r="AA170" s="278"/>
      <c r="AB170" s="278"/>
      <c r="AC170" s="278"/>
      <c r="AD170" s="278"/>
      <c r="AE170" s="278"/>
      <c r="AF170" s="278"/>
      <c r="AG170" s="278"/>
      <c r="AH170" s="278"/>
      <c r="AI170" s="278"/>
      <c r="AJ170" s="278"/>
      <c r="AK170" s="278"/>
      <c r="AL170" s="278"/>
    </row>
    <row r="171" spans="1:38" s="279" customFormat="1" ht="12.75" customHeight="1">
      <c r="A171" s="324">
        <v>54</v>
      </c>
      <c r="B171" s="391">
        <v>44460</v>
      </c>
      <c r="C171" s="325"/>
      <c r="D171" s="318" t="s">
        <v>1036</v>
      </c>
      <c r="E171" s="326" t="s">
        <v>616</v>
      </c>
      <c r="F171" s="269">
        <v>20</v>
      </c>
      <c r="G171" s="269">
        <v>12</v>
      </c>
      <c r="H171" s="269">
        <v>13</v>
      </c>
      <c r="I171" s="271" t="s">
        <v>1037</v>
      </c>
      <c r="J171" s="276" t="s">
        <v>1016</v>
      </c>
      <c r="K171" s="292">
        <f t="shared" ref="K171" si="172">H171-F171</f>
        <v>-7</v>
      </c>
      <c r="L171" s="292">
        <v>100</v>
      </c>
      <c r="M171" s="272">
        <f t="shared" ref="M171" si="173">(K171*N171)-100</f>
        <v>-4125</v>
      </c>
      <c r="N171" s="272">
        <v>575</v>
      </c>
      <c r="O171" s="277" t="s">
        <v>627</v>
      </c>
      <c r="P171" s="293">
        <v>44461</v>
      </c>
      <c r="Q171" s="290"/>
      <c r="R171" s="291" t="s">
        <v>615</v>
      </c>
      <c r="S171" s="278"/>
      <c r="T171" s="278"/>
      <c r="U171" s="278"/>
      <c r="V171" s="278"/>
      <c r="W171" s="278"/>
      <c r="X171" s="278"/>
      <c r="Y171" s="278"/>
      <c r="Z171" s="278"/>
      <c r="AA171" s="278"/>
      <c r="AB171" s="278"/>
      <c r="AC171" s="278"/>
      <c r="AD171" s="278"/>
      <c r="AE171" s="278"/>
      <c r="AF171" s="278"/>
      <c r="AG171" s="278"/>
      <c r="AH171" s="278"/>
      <c r="AI171" s="278"/>
      <c r="AJ171" s="278"/>
      <c r="AK171" s="278"/>
      <c r="AL171" s="278"/>
    </row>
    <row r="172" spans="1:38" s="279" customFormat="1" ht="12.75" customHeight="1">
      <c r="A172" s="324">
        <v>55</v>
      </c>
      <c r="B172" s="391">
        <v>44460</v>
      </c>
      <c r="C172" s="325"/>
      <c r="D172" s="318" t="s">
        <v>1026</v>
      </c>
      <c r="E172" s="326" t="s">
        <v>616</v>
      </c>
      <c r="F172" s="269">
        <v>72.5</v>
      </c>
      <c r="G172" s="269">
        <v>19</v>
      </c>
      <c r="H172" s="269">
        <v>19</v>
      </c>
      <c r="I172" s="271" t="s">
        <v>1040</v>
      </c>
      <c r="J172" s="276" t="s">
        <v>1050</v>
      </c>
      <c r="K172" s="292">
        <f t="shared" ref="K172" si="174">H172-F172</f>
        <v>-53.5</v>
      </c>
      <c r="L172" s="292">
        <v>100</v>
      </c>
      <c r="M172" s="272">
        <f t="shared" ref="M172" si="175">(K172*N172)-100</f>
        <v>-2775</v>
      </c>
      <c r="N172" s="272">
        <v>50</v>
      </c>
      <c r="O172" s="277" t="s">
        <v>627</v>
      </c>
      <c r="P172" s="293">
        <v>44461</v>
      </c>
      <c r="Q172" s="290"/>
      <c r="R172" s="291" t="s">
        <v>615</v>
      </c>
      <c r="S172" s="278"/>
      <c r="T172" s="278"/>
      <c r="U172" s="278"/>
      <c r="V172" s="278"/>
      <c r="W172" s="278"/>
      <c r="X172" s="278"/>
      <c r="Y172" s="278"/>
      <c r="Z172" s="278"/>
      <c r="AA172" s="278"/>
      <c r="AB172" s="278"/>
      <c r="AC172" s="278"/>
      <c r="AD172" s="278"/>
      <c r="AE172" s="278"/>
      <c r="AF172" s="278"/>
      <c r="AG172" s="278"/>
      <c r="AH172" s="278"/>
      <c r="AI172" s="278"/>
      <c r="AJ172" s="278"/>
      <c r="AK172" s="278"/>
      <c r="AL172" s="278"/>
    </row>
    <row r="173" spans="1:38" s="279" customFormat="1" ht="12.75" customHeight="1">
      <c r="A173" s="313">
        <v>56</v>
      </c>
      <c r="B173" s="444">
        <v>44460</v>
      </c>
      <c r="C173" s="321"/>
      <c r="D173" s="317" t="s">
        <v>1041</v>
      </c>
      <c r="E173" s="322" t="s">
        <v>616</v>
      </c>
      <c r="F173" s="275">
        <v>39.5</v>
      </c>
      <c r="G173" s="275">
        <v>25</v>
      </c>
      <c r="H173" s="275">
        <v>51</v>
      </c>
      <c r="I173" s="323" t="s">
        <v>929</v>
      </c>
      <c r="J173" s="287" t="s">
        <v>1048</v>
      </c>
      <c r="K173" s="294">
        <f t="shared" ref="K173" si="176">H173-F173</f>
        <v>11.5</v>
      </c>
      <c r="L173" s="294">
        <v>100</v>
      </c>
      <c r="M173" s="295">
        <f t="shared" ref="M173" si="177">(K173*N173)-100</f>
        <v>3350</v>
      </c>
      <c r="N173" s="295">
        <v>300</v>
      </c>
      <c r="O173" s="289" t="s">
        <v>614</v>
      </c>
      <c r="P173" s="444">
        <v>44461</v>
      </c>
      <c r="Q173" s="290"/>
      <c r="R173" s="291" t="s">
        <v>618</v>
      </c>
      <c r="S173" s="278"/>
      <c r="T173" s="278"/>
      <c r="U173" s="278"/>
      <c r="V173" s="278"/>
      <c r="W173" s="278"/>
      <c r="X173" s="278"/>
      <c r="Y173" s="278"/>
      <c r="Z173" s="278"/>
      <c r="AA173" s="278"/>
      <c r="AB173" s="278"/>
      <c r="AC173" s="278"/>
      <c r="AD173" s="278"/>
      <c r="AE173" s="278"/>
      <c r="AF173" s="278"/>
      <c r="AG173" s="278"/>
      <c r="AH173" s="278"/>
      <c r="AI173" s="278"/>
      <c r="AJ173" s="278"/>
      <c r="AK173" s="278"/>
      <c r="AL173" s="278"/>
    </row>
    <row r="174" spans="1:38" s="279" customFormat="1" ht="12.75" customHeight="1">
      <c r="A174" s="313">
        <v>57</v>
      </c>
      <c r="B174" s="444">
        <v>44460</v>
      </c>
      <c r="C174" s="321"/>
      <c r="D174" s="317" t="s">
        <v>1042</v>
      </c>
      <c r="E174" s="322" t="s">
        <v>616</v>
      </c>
      <c r="F174" s="275">
        <v>5.15</v>
      </c>
      <c r="G174" s="275">
        <v>3.6</v>
      </c>
      <c r="H174" s="275">
        <v>6.1</v>
      </c>
      <c r="I174" s="376" t="s">
        <v>1043</v>
      </c>
      <c r="J174" s="287" t="s">
        <v>1049</v>
      </c>
      <c r="K174" s="294">
        <f t="shared" ref="K174:K175" si="178">H174-F174</f>
        <v>0.94999999999999929</v>
      </c>
      <c r="L174" s="294">
        <v>100</v>
      </c>
      <c r="M174" s="295">
        <f t="shared" ref="M174:M175" si="179">(K174*N174)-100</f>
        <v>2939.9999999999977</v>
      </c>
      <c r="N174" s="295">
        <v>3200</v>
      </c>
      <c r="O174" s="289" t="s">
        <v>614</v>
      </c>
      <c r="P174" s="444">
        <v>44461</v>
      </c>
      <c r="Q174" s="290"/>
      <c r="R174" s="291" t="s">
        <v>615</v>
      </c>
      <c r="S174" s="278"/>
      <c r="T174" s="278"/>
      <c r="U174" s="278"/>
      <c r="V174" s="278"/>
      <c r="W174" s="278"/>
      <c r="X174" s="278"/>
      <c r="Y174" s="278"/>
      <c r="Z174" s="278"/>
      <c r="AA174" s="278"/>
      <c r="AB174" s="278"/>
      <c r="AC174" s="278"/>
      <c r="AD174" s="278"/>
      <c r="AE174" s="278"/>
      <c r="AF174" s="278"/>
      <c r="AG174" s="278"/>
      <c r="AH174" s="278"/>
      <c r="AI174" s="278"/>
      <c r="AJ174" s="278"/>
      <c r="AK174" s="278"/>
      <c r="AL174" s="278"/>
    </row>
    <row r="175" spans="1:38" s="279" customFormat="1" ht="12.75" customHeight="1">
      <c r="A175" s="313">
        <v>58</v>
      </c>
      <c r="B175" s="454">
        <v>44460</v>
      </c>
      <c r="C175" s="321"/>
      <c r="D175" s="317" t="s">
        <v>1044</v>
      </c>
      <c r="E175" s="322" t="s">
        <v>616</v>
      </c>
      <c r="F175" s="275">
        <v>34.5</v>
      </c>
      <c r="G175" s="275">
        <v>19</v>
      </c>
      <c r="H175" s="275">
        <v>39.5</v>
      </c>
      <c r="I175" s="323" t="s">
        <v>1045</v>
      </c>
      <c r="J175" s="287" t="s">
        <v>940</v>
      </c>
      <c r="K175" s="294">
        <f t="shared" si="178"/>
        <v>5</v>
      </c>
      <c r="L175" s="294">
        <v>100</v>
      </c>
      <c r="M175" s="295">
        <f t="shared" si="179"/>
        <v>1400</v>
      </c>
      <c r="N175" s="295">
        <v>300</v>
      </c>
      <c r="O175" s="289" t="s">
        <v>614</v>
      </c>
      <c r="P175" s="454">
        <v>44462</v>
      </c>
      <c r="Q175" s="290"/>
      <c r="R175" s="291" t="s">
        <v>615</v>
      </c>
      <c r="S175" s="278"/>
      <c r="T175" s="278"/>
      <c r="U175" s="278"/>
      <c r="V175" s="278"/>
      <c r="W175" s="278"/>
      <c r="X175" s="278"/>
      <c r="Y175" s="278"/>
      <c r="Z175" s="278"/>
      <c r="AA175" s="278"/>
      <c r="AB175" s="278"/>
      <c r="AC175" s="278"/>
      <c r="AD175" s="278"/>
      <c r="AE175" s="278"/>
      <c r="AF175" s="278"/>
      <c r="AG175" s="278"/>
      <c r="AH175" s="278"/>
      <c r="AI175" s="278"/>
      <c r="AJ175" s="278"/>
      <c r="AK175" s="278"/>
      <c r="AL175" s="278"/>
    </row>
    <row r="176" spans="1:38" s="279" customFormat="1" ht="12.75" customHeight="1">
      <c r="A176" s="313">
        <v>59</v>
      </c>
      <c r="B176" s="454">
        <v>44461</v>
      </c>
      <c r="C176" s="321"/>
      <c r="D176" s="317" t="s">
        <v>1052</v>
      </c>
      <c r="E176" s="322" t="s">
        <v>616</v>
      </c>
      <c r="F176" s="275">
        <v>37</v>
      </c>
      <c r="G176" s="275">
        <v>20</v>
      </c>
      <c r="H176" s="275">
        <v>45.5</v>
      </c>
      <c r="I176" s="323">
        <v>70</v>
      </c>
      <c r="J176" s="287" t="s">
        <v>884</v>
      </c>
      <c r="K176" s="294">
        <f t="shared" ref="K176" si="180">H176-F176</f>
        <v>8.5</v>
      </c>
      <c r="L176" s="294">
        <v>100</v>
      </c>
      <c r="M176" s="295">
        <f t="shared" ref="M176" si="181">(K176*N176)-100</f>
        <v>2450</v>
      </c>
      <c r="N176" s="295">
        <v>300</v>
      </c>
      <c r="O176" s="289" t="s">
        <v>614</v>
      </c>
      <c r="P176" s="454">
        <v>44462</v>
      </c>
      <c r="Q176" s="290"/>
      <c r="R176" s="291" t="s">
        <v>618</v>
      </c>
      <c r="S176" s="278"/>
      <c r="T176" s="278"/>
      <c r="U176" s="278"/>
      <c r="V176" s="278"/>
      <c r="W176" s="278"/>
      <c r="X176" s="278"/>
      <c r="Y176" s="278"/>
      <c r="Z176" s="278"/>
      <c r="AA176" s="278"/>
      <c r="AB176" s="278"/>
      <c r="AC176" s="278"/>
      <c r="AD176" s="278"/>
      <c r="AE176" s="278"/>
      <c r="AF176" s="278"/>
      <c r="AG176" s="278"/>
      <c r="AH176" s="278"/>
      <c r="AI176" s="278"/>
      <c r="AJ176" s="278"/>
      <c r="AK176" s="278"/>
      <c r="AL176" s="278"/>
    </row>
    <row r="177" spans="1:38" s="279" customFormat="1" ht="12.75" customHeight="1">
      <c r="A177" s="580">
        <v>60</v>
      </c>
      <c r="B177" s="582">
        <v>44461</v>
      </c>
      <c r="C177" s="460"/>
      <c r="D177" s="362" t="s">
        <v>1053</v>
      </c>
      <c r="E177" s="437" t="s">
        <v>616</v>
      </c>
      <c r="F177" s="437">
        <v>455</v>
      </c>
      <c r="G177" s="437">
        <v>110</v>
      </c>
      <c r="H177" s="437">
        <v>110</v>
      </c>
      <c r="I177" s="461" t="s">
        <v>1010</v>
      </c>
      <c r="J177" s="584" t="s">
        <v>1072</v>
      </c>
      <c r="K177" s="462">
        <f>H177-F177</f>
        <v>-345</v>
      </c>
      <c r="L177" s="462">
        <v>100</v>
      </c>
      <c r="M177" s="586">
        <v>-4450</v>
      </c>
      <c r="N177" s="588">
        <v>25</v>
      </c>
      <c r="O177" s="576" t="s">
        <v>627</v>
      </c>
      <c r="P177" s="578">
        <v>44463</v>
      </c>
      <c r="Q177" s="290"/>
      <c r="R177" s="291" t="s">
        <v>618</v>
      </c>
      <c r="S177" s="278"/>
      <c r="T177" s="278"/>
      <c r="U177" s="278"/>
      <c r="V177" s="278"/>
      <c r="W177" s="278"/>
      <c r="X177" s="278"/>
      <c r="Y177" s="278"/>
      <c r="Z177" s="278"/>
      <c r="AA177" s="278"/>
      <c r="AB177" s="278"/>
      <c r="AC177" s="278"/>
      <c r="AD177" s="278"/>
      <c r="AE177" s="278"/>
      <c r="AF177" s="278"/>
      <c r="AG177" s="278"/>
      <c r="AH177" s="278"/>
      <c r="AI177" s="278"/>
      <c r="AJ177" s="278"/>
      <c r="AK177" s="278"/>
      <c r="AL177" s="278"/>
    </row>
    <row r="178" spans="1:38" s="279" customFormat="1" ht="12.75" customHeight="1">
      <c r="A178" s="581"/>
      <c r="B178" s="583"/>
      <c r="C178" s="463"/>
      <c r="D178" s="464" t="s">
        <v>1054</v>
      </c>
      <c r="E178" s="465" t="s">
        <v>855</v>
      </c>
      <c r="F178" s="465">
        <v>175</v>
      </c>
      <c r="G178" s="465"/>
      <c r="H178" s="465">
        <v>0</v>
      </c>
      <c r="I178" s="466"/>
      <c r="J178" s="585"/>
      <c r="K178" s="467">
        <v>175</v>
      </c>
      <c r="L178" s="468">
        <v>100</v>
      </c>
      <c r="M178" s="587"/>
      <c r="N178" s="589"/>
      <c r="O178" s="577"/>
      <c r="P178" s="579"/>
      <c r="Q178" s="290"/>
      <c r="R178" s="291" t="s">
        <v>618</v>
      </c>
      <c r="S178" s="278"/>
      <c r="T178" s="278"/>
      <c r="U178" s="278"/>
      <c r="V178" s="278"/>
      <c r="W178" s="278"/>
      <c r="X178" s="278"/>
      <c r="Y178" s="278"/>
      <c r="Z178" s="278"/>
      <c r="AA178" s="278"/>
      <c r="AB178" s="278"/>
      <c r="AC178" s="278"/>
      <c r="AD178" s="278"/>
      <c r="AE178" s="278"/>
      <c r="AF178" s="278"/>
      <c r="AG178" s="278"/>
      <c r="AH178" s="278"/>
      <c r="AI178" s="278"/>
      <c r="AJ178" s="278"/>
      <c r="AK178" s="278"/>
      <c r="AL178" s="278"/>
    </row>
    <row r="179" spans="1:38" s="279" customFormat="1" ht="12.75" customHeight="1">
      <c r="A179" s="324">
        <v>61</v>
      </c>
      <c r="B179" s="391">
        <v>44462</v>
      </c>
      <c r="C179" s="325"/>
      <c r="D179" s="318" t="s">
        <v>1057</v>
      </c>
      <c r="E179" s="326" t="s">
        <v>616</v>
      </c>
      <c r="F179" s="269">
        <v>36</v>
      </c>
      <c r="G179" s="269">
        <v>7</v>
      </c>
      <c r="H179" s="269">
        <v>7</v>
      </c>
      <c r="I179" s="271" t="s">
        <v>1058</v>
      </c>
      <c r="J179" s="272" t="s">
        <v>1059</v>
      </c>
      <c r="K179" s="292">
        <f t="shared" ref="K179" si="182">H179-F179</f>
        <v>-29</v>
      </c>
      <c r="L179" s="292">
        <v>100</v>
      </c>
      <c r="M179" s="272">
        <f t="shared" ref="M179:M180" si="183">(K179*N179)-100</f>
        <v>-1550</v>
      </c>
      <c r="N179" s="272">
        <v>50</v>
      </c>
      <c r="O179" s="353" t="s">
        <v>627</v>
      </c>
      <c r="P179" s="293">
        <v>44462</v>
      </c>
      <c r="Q179" s="290"/>
      <c r="R179" s="291" t="s">
        <v>615</v>
      </c>
      <c r="S179" s="278"/>
      <c r="T179" s="278"/>
      <c r="U179" s="278"/>
      <c r="V179" s="278"/>
      <c r="W179" s="278"/>
      <c r="X179" s="278"/>
      <c r="Y179" s="278"/>
      <c r="Z179" s="278"/>
      <c r="AA179" s="278"/>
      <c r="AB179" s="278"/>
      <c r="AC179" s="278"/>
      <c r="AD179" s="278"/>
      <c r="AE179" s="278"/>
      <c r="AF179" s="278"/>
      <c r="AG179" s="278"/>
      <c r="AH179" s="278"/>
      <c r="AI179" s="278"/>
      <c r="AJ179" s="278"/>
      <c r="AK179" s="278"/>
      <c r="AL179" s="278"/>
    </row>
    <row r="180" spans="1:38" s="279" customFormat="1" ht="12.75" customHeight="1">
      <c r="A180" s="324">
        <v>62</v>
      </c>
      <c r="B180" s="391">
        <v>44462</v>
      </c>
      <c r="C180" s="325"/>
      <c r="D180" s="318" t="s">
        <v>1061</v>
      </c>
      <c r="E180" s="326" t="s">
        <v>855</v>
      </c>
      <c r="F180" s="269">
        <v>95</v>
      </c>
      <c r="G180" s="269">
        <v>175</v>
      </c>
      <c r="H180" s="269">
        <v>152.5</v>
      </c>
      <c r="I180" s="271">
        <v>0.1</v>
      </c>
      <c r="J180" s="276" t="s">
        <v>1062</v>
      </c>
      <c r="K180" s="474">
        <f>F180-H180</f>
        <v>-57.5</v>
      </c>
      <c r="L180" s="474">
        <v>100</v>
      </c>
      <c r="M180" s="475">
        <f t="shared" si="183"/>
        <v>-2975</v>
      </c>
      <c r="N180" s="475">
        <v>50</v>
      </c>
      <c r="O180" s="277" t="s">
        <v>627</v>
      </c>
      <c r="P180" s="293">
        <v>44462</v>
      </c>
      <c r="Q180" s="290"/>
      <c r="R180" s="291" t="s">
        <v>615</v>
      </c>
      <c r="S180" s="278"/>
      <c r="T180" s="278"/>
      <c r="U180" s="278"/>
      <c r="V180" s="278"/>
      <c r="W180" s="278"/>
      <c r="X180" s="278"/>
      <c r="Y180" s="278"/>
      <c r="Z180" s="278"/>
      <c r="AA180" s="278"/>
      <c r="AB180" s="278"/>
      <c r="AC180" s="278"/>
      <c r="AD180" s="278"/>
      <c r="AE180" s="278"/>
      <c r="AF180" s="278"/>
      <c r="AG180" s="278"/>
      <c r="AH180" s="278"/>
      <c r="AI180" s="278"/>
      <c r="AJ180" s="278"/>
      <c r="AK180" s="278"/>
      <c r="AL180" s="278"/>
    </row>
    <row r="181" spans="1:38" s="279" customFormat="1" ht="12.75" customHeight="1">
      <c r="A181" s="269">
        <v>63</v>
      </c>
      <c r="B181" s="270">
        <v>44462</v>
      </c>
      <c r="C181" s="482"/>
      <c r="D181" s="342" t="s">
        <v>1052</v>
      </c>
      <c r="E181" s="269" t="s">
        <v>616</v>
      </c>
      <c r="F181" s="269">
        <v>35</v>
      </c>
      <c r="G181" s="269">
        <v>18</v>
      </c>
      <c r="H181" s="269">
        <v>18</v>
      </c>
      <c r="I181" s="271">
        <v>70</v>
      </c>
      <c r="J181" s="272" t="s">
        <v>1078</v>
      </c>
      <c r="K181" s="292">
        <f t="shared" ref="K181" si="184">H181-F181</f>
        <v>-17</v>
      </c>
      <c r="L181" s="292">
        <v>100</v>
      </c>
      <c r="M181" s="272">
        <f t="shared" ref="M181" si="185">(K181*N181)-100</f>
        <v>-5200</v>
      </c>
      <c r="N181" s="272">
        <v>300</v>
      </c>
      <c r="O181" s="353" t="s">
        <v>627</v>
      </c>
      <c r="P181" s="293">
        <v>44463</v>
      </c>
      <c r="Q181" s="290"/>
      <c r="R181" s="291" t="s">
        <v>618</v>
      </c>
      <c r="S181" s="278"/>
      <c r="T181" s="278"/>
      <c r="U181" s="278"/>
      <c r="V181" s="278"/>
      <c r="W181" s="278"/>
      <c r="X181" s="278"/>
      <c r="Y181" s="278"/>
      <c r="Z181" s="278"/>
      <c r="AA181" s="278"/>
      <c r="AB181" s="278"/>
      <c r="AC181" s="278"/>
      <c r="AD181" s="278"/>
      <c r="AE181" s="278"/>
      <c r="AF181" s="278"/>
      <c r="AG181" s="278"/>
      <c r="AH181" s="278"/>
      <c r="AI181" s="278"/>
      <c r="AJ181" s="278"/>
      <c r="AK181" s="278"/>
      <c r="AL181" s="278"/>
    </row>
    <row r="182" spans="1:38" s="279" customFormat="1" ht="12.75" customHeight="1">
      <c r="A182" s="488">
        <v>64</v>
      </c>
      <c r="B182" s="270">
        <v>44462</v>
      </c>
      <c r="C182" s="489"/>
      <c r="D182" s="490" t="s">
        <v>992</v>
      </c>
      <c r="E182" s="491" t="s">
        <v>616</v>
      </c>
      <c r="F182" s="492">
        <v>61</v>
      </c>
      <c r="G182" s="492">
        <v>35</v>
      </c>
      <c r="H182" s="492">
        <v>35</v>
      </c>
      <c r="I182" s="483" t="s">
        <v>871</v>
      </c>
      <c r="J182" s="272" t="s">
        <v>1087</v>
      </c>
      <c r="K182" s="292">
        <f t="shared" ref="K182" si="186">H182-F182</f>
        <v>-26</v>
      </c>
      <c r="L182" s="292">
        <v>100</v>
      </c>
      <c r="M182" s="272">
        <f t="shared" ref="M182" si="187">(K182*N182)-100</f>
        <v>-5300</v>
      </c>
      <c r="N182" s="272">
        <v>200</v>
      </c>
      <c r="O182" s="353" t="s">
        <v>627</v>
      </c>
      <c r="P182" s="293">
        <v>44466</v>
      </c>
      <c r="Q182" s="290"/>
      <c r="R182" s="291" t="s">
        <v>618</v>
      </c>
      <c r="S182" s="278"/>
      <c r="T182" s="278"/>
      <c r="U182" s="278"/>
      <c r="V182" s="278"/>
      <c r="W182" s="278"/>
      <c r="X182" s="278"/>
      <c r="Y182" s="278"/>
      <c r="Z182" s="278"/>
      <c r="AA182" s="278"/>
      <c r="AB182" s="278"/>
      <c r="AC182" s="278"/>
      <c r="AD182" s="278"/>
      <c r="AE182" s="278"/>
      <c r="AF182" s="278"/>
      <c r="AG182" s="278"/>
      <c r="AH182" s="278"/>
      <c r="AI182" s="278"/>
      <c r="AJ182" s="278"/>
      <c r="AK182" s="278"/>
      <c r="AL182" s="278"/>
    </row>
    <row r="183" spans="1:38" s="279" customFormat="1" ht="12.75" customHeight="1">
      <c r="A183" s="269">
        <v>65</v>
      </c>
      <c r="B183" s="270">
        <v>44462</v>
      </c>
      <c r="C183" s="482"/>
      <c r="D183" s="342" t="s">
        <v>1063</v>
      </c>
      <c r="E183" s="269" t="s">
        <v>616</v>
      </c>
      <c r="F183" s="269">
        <v>7.25</v>
      </c>
      <c r="G183" s="269">
        <v>4.7</v>
      </c>
      <c r="H183" s="269">
        <v>4.7</v>
      </c>
      <c r="I183" s="483" t="s">
        <v>1077</v>
      </c>
      <c r="J183" s="272" t="s">
        <v>1082</v>
      </c>
      <c r="K183" s="292">
        <f t="shared" ref="K183" si="188">H183-F183</f>
        <v>-2.5499999999999998</v>
      </c>
      <c r="L183" s="292">
        <v>100</v>
      </c>
      <c r="M183" s="272">
        <f t="shared" ref="M183" si="189">(K183*N183)-100</f>
        <v>-3924.9999999999995</v>
      </c>
      <c r="N183" s="272">
        <v>1500</v>
      </c>
      <c r="O183" s="353" t="s">
        <v>627</v>
      </c>
      <c r="P183" s="293">
        <v>44463</v>
      </c>
      <c r="Q183" s="290"/>
      <c r="R183" s="291" t="s">
        <v>615</v>
      </c>
      <c r="S183" s="278"/>
      <c r="T183" s="278"/>
      <c r="U183" s="278"/>
      <c r="V183" s="278"/>
      <c r="W183" s="278"/>
      <c r="X183" s="278"/>
      <c r="Y183" s="278"/>
      <c r="Z183" s="278"/>
      <c r="AA183" s="278"/>
      <c r="AB183" s="278"/>
      <c r="AC183" s="278"/>
      <c r="AD183" s="278"/>
      <c r="AE183" s="278"/>
      <c r="AF183" s="278"/>
      <c r="AG183" s="278"/>
      <c r="AH183" s="278"/>
      <c r="AI183" s="278"/>
      <c r="AJ183" s="278"/>
      <c r="AK183" s="278"/>
      <c r="AL183" s="278"/>
    </row>
    <row r="184" spans="1:38" s="279" customFormat="1" ht="12.75" customHeight="1">
      <c r="A184" s="476">
        <v>66</v>
      </c>
      <c r="B184" s="477">
        <v>44463</v>
      </c>
      <c r="C184" s="478"/>
      <c r="D184" s="479" t="s">
        <v>1075</v>
      </c>
      <c r="E184" s="480" t="s">
        <v>616</v>
      </c>
      <c r="F184" s="480">
        <v>96</v>
      </c>
      <c r="G184" s="480">
        <v>50</v>
      </c>
      <c r="H184" s="481">
        <v>113.5</v>
      </c>
      <c r="I184" s="481" t="s">
        <v>1076</v>
      </c>
      <c r="J184" s="287" t="s">
        <v>877</v>
      </c>
      <c r="K184" s="294">
        <f t="shared" ref="K184:K185" si="190">H184-F184</f>
        <v>17.5</v>
      </c>
      <c r="L184" s="294">
        <v>100</v>
      </c>
      <c r="M184" s="295">
        <f t="shared" ref="M184" si="191">(K184*N184)-100</f>
        <v>775</v>
      </c>
      <c r="N184" s="295">
        <v>50</v>
      </c>
      <c r="O184" s="289" t="s">
        <v>614</v>
      </c>
      <c r="P184" s="306">
        <v>44463</v>
      </c>
      <c r="Q184" s="290"/>
      <c r="R184" s="291" t="s">
        <v>618</v>
      </c>
      <c r="S184" s="278"/>
      <c r="T184" s="278"/>
      <c r="U184" s="278"/>
      <c r="V184" s="278"/>
      <c r="W184" s="278"/>
      <c r="X184" s="278"/>
      <c r="Y184" s="278"/>
      <c r="Z184" s="278"/>
      <c r="AA184" s="278"/>
      <c r="AB184" s="278"/>
      <c r="AC184" s="278"/>
      <c r="AD184" s="278"/>
      <c r="AE184" s="278"/>
      <c r="AF184" s="278"/>
      <c r="AG184" s="278"/>
      <c r="AH184" s="278"/>
      <c r="AI184" s="278"/>
      <c r="AJ184" s="278"/>
      <c r="AK184" s="278"/>
      <c r="AL184" s="278"/>
    </row>
    <row r="185" spans="1:38" s="279" customFormat="1" ht="12.75" customHeight="1">
      <c r="A185" s="566">
        <v>67</v>
      </c>
      <c r="B185" s="568">
        <v>44467</v>
      </c>
      <c r="C185" s="420"/>
      <c r="D185" s="370" t="s">
        <v>1108</v>
      </c>
      <c r="E185" s="359" t="s">
        <v>616</v>
      </c>
      <c r="F185" s="359">
        <v>380</v>
      </c>
      <c r="G185" s="359">
        <v>40</v>
      </c>
      <c r="H185" s="359">
        <v>345</v>
      </c>
      <c r="I185" s="421" t="s">
        <v>1010</v>
      </c>
      <c r="J185" s="570" t="s">
        <v>1140</v>
      </c>
      <c r="K185" s="422">
        <f t="shared" si="190"/>
        <v>-35</v>
      </c>
      <c r="L185" s="422">
        <v>100</v>
      </c>
      <c r="M185" s="572">
        <f>(97.5*25)-200</f>
        <v>2237.5</v>
      </c>
      <c r="N185" s="574">
        <v>25</v>
      </c>
      <c r="O185" s="562" t="s">
        <v>614</v>
      </c>
      <c r="P185" s="564">
        <v>44469</v>
      </c>
      <c r="Q185" s="290"/>
      <c r="R185" s="291" t="s">
        <v>615</v>
      </c>
      <c r="S185" s="278"/>
      <c r="T185" s="278"/>
      <c r="U185" s="278"/>
      <c r="V185" s="278"/>
      <c r="W185" s="278"/>
      <c r="X185" s="278"/>
      <c r="Y185" s="278"/>
      <c r="Z185" s="278"/>
      <c r="AA185" s="278"/>
      <c r="AB185" s="278"/>
      <c r="AC185" s="278"/>
      <c r="AD185" s="278"/>
      <c r="AE185" s="278"/>
      <c r="AF185" s="278"/>
      <c r="AG185" s="278"/>
      <c r="AH185" s="278"/>
      <c r="AI185" s="278"/>
      <c r="AJ185" s="278"/>
      <c r="AK185" s="278"/>
      <c r="AL185" s="278"/>
    </row>
    <row r="186" spans="1:38" s="279" customFormat="1" ht="12.75" customHeight="1">
      <c r="A186" s="567"/>
      <c r="B186" s="569"/>
      <c r="C186" s="539"/>
      <c r="D186" s="370" t="s">
        <v>1107</v>
      </c>
      <c r="E186" s="540" t="s">
        <v>855</v>
      </c>
      <c r="F186" s="540">
        <v>140</v>
      </c>
      <c r="G186" s="540"/>
      <c r="H186" s="540">
        <v>7.5</v>
      </c>
      <c r="I186" s="521"/>
      <c r="J186" s="571"/>
      <c r="K186" s="541">
        <f>F186-H186</f>
        <v>132.5</v>
      </c>
      <c r="L186" s="542">
        <v>100</v>
      </c>
      <c r="M186" s="573"/>
      <c r="N186" s="575"/>
      <c r="O186" s="563"/>
      <c r="P186" s="565"/>
      <c r="Q186" s="290"/>
      <c r="R186" s="291" t="s">
        <v>615</v>
      </c>
      <c r="S186" s="278"/>
      <c r="T186" s="278"/>
      <c r="U186" s="278"/>
      <c r="V186" s="278"/>
      <c r="W186" s="278"/>
      <c r="X186" s="278"/>
      <c r="Y186" s="278"/>
      <c r="Z186" s="278"/>
      <c r="AA186" s="278"/>
      <c r="AB186" s="278"/>
      <c r="AC186" s="278"/>
      <c r="AD186" s="278"/>
      <c r="AE186" s="278"/>
      <c r="AF186" s="278"/>
      <c r="AG186" s="278"/>
      <c r="AH186" s="278"/>
      <c r="AI186" s="278"/>
      <c r="AJ186" s="278"/>
      <c r="AK186" s="278"/>
      <c r="AL186" s="278"/>
    </row>
    <row r="187" spans="1:38" s="279" customFormat="1" ht="12.75" customHeight="1">
      <c r="A187" s="313">
        <v>68</v>
      </c>
      <c r="B187" s="273">
        <v>44468</v>
      </c>
      <c r="C187" s="518"/>
      <c r="D187" s="335" t="s">
        <v>1112</v>
      </c>
      <c r="E187" s="275" t="s">
        <v>616</v>
      </c>
      <c r="F187" s="275">
        <v>40</v>
      </c>
      <c r="G187" s="275">
        <v>18</v>
      </c>
      <c r="H187" s="323">
        <v>50</v>
      </c>
      <c r="I187" s="323" t="s">
        <v>929</v>
      </c>
      <c r="J187" s="295" t="s">
        <v>989</v>
      </c>
      <c r="K187" s="294">
        <f t="shared" ref="K187" si="192">H187-F187</f>
        <v>10</v>
      </c>
      <c r="L187" s="294">
        <v>100</v>
      </c>
      <c r="M187" s="295">
        <f t="shared" ref="M187:M188" si="193">(K187*N187)-100</f>
        <v>1900</v>
      </c>
      <c r="N187" s="295">
        <v>200</v>
      </c>
      <c r="O187" s="546" t="s">
        <v>614</v>
      </c>
      <c r="P187" s="306">
        <v>44468</v>
      </c>
      <c r="Q187" s="290"/>
      <c r="R187" s="291" t="s">
        <v>615</v>
      </c>
      <c r="S187" s="278"/>
      <c r="T187" s="278"/>
      <c r="U187" s="278"/>
      <c r="V187" s="278"/>
      <c r="W187" s="278"/>
      <c r="X187" s="278"/>
      <c r="Y187" s="278"/>
      <c r="Z187" s="278"/>
      <c r="AA187" s="278"/>
      <c r="AB187" s="278"/>
      <c r="AC187" s="278"/>
      <c r="AD187" s="278"/>
      <c r="AE187" s="278"/>
      <c r="AF187" s="278"/>
      <c r="AG187" s="278"/>
      <c r="AH187" s="278"/>
      <c r="AI187" s="278"/>
      <c r="AJ187" s="278"/>
      <c r="AK187" s="278"/>
      <c r="AL187" s="278"/>
    </row>
    <row r="188" spans="1:38" s="279" customFormat="1" ht="12.75" customHeight="1">
      <c r="A188" s="536">
        <v>69</v>
      </c>
      <c r="B188" s="270">
        <v>44468</v>
      </c>
      <c r="C188" s="537"/>
      <c r="D188" s="342" t="s">
        <v>1113</v>
      </c>
      <c r="E188" s="269" t="s">
        <v>616</v>
      </c>
      <c r="F188" s="269">
        <v>10.5</v>
      </c>
      <c r="G188" s="269">
        <v>2</v>
      </c>
      <c r="H188" s="271">
        <v>2</v>
      </c>
      <c r="I188" s="271" t="s">
        <v>1114</v>
      </c>
      <c r="J188" s="272" t="s">
        <v>1139</v>
      </c>
      <c r="K188" s="543">
        <f>H188-F188</f>
        <v>-8.5</v>
      </c>
      <c r="L188" s="543">
        <v>100</v>
      </c>
      <c r="M188" s="544">
        <f t="shared" si="193"/>
        <v>-525</v>
      </c>
      <c r="N188" s="544">
        <v>50</v>
      </c>
      <c r="O188" s="545" t="s">
        <v>627</v>
      </c>
      <c r="P188" s="538">
        <v>44469</v>
      </c>
      <c r="Q188" s="290"/>
      <c r="R188" s="291" t="s">
        <v>618</v>
      </c>
      <c r="S188" s="278"/>
      <c r="T188" s="278"/>
      <c r="U188" s="278"/>
      <c r="V188" s="278"/>
      <c r="W188" s="278"/>
      <c r="X188" s="278"/>
      <c r="Y188" s="278"/>
      <c r="Z188" s="278"/>
      <c r="AA188" s="278"/>
      <c r="AB188" s="278"/>
      <c r="AC188" s="278"/>
      <c r="AD188" s="278"/>
      <c r="AE188" s="278"/>
      <c r="AF188" s="278"/>
      <c r="AG188" s="278"/>
      <c r="AH188" s="278"/>
      <c r="AI188" s="278"/>
      <c r="AJ188" s="278"/>
      <c r="AK188" s="278"/>
      <c r="AL188" s="278"/>
    </row>
    <row r="189" spans="1:38" s="279" customFormat="1" ht="12.75" customHeight="1">
      <c r="A189" s="313">
        <v>70</v>
      </c>
      <c r="B189" s="273">
        <v>44468</v>
      </c>
      <c r="C189" s="518"/>
      <c r="D189" s="335" t="s">
        <v>1115</v>
      </c>
      <c r="E189" s="275" t="s">
        <v>616</v>
      </c>
      <c r="F189" s="275">
        <v>54</v>
      </c>
      <c r="G189" s="275">
        <v>14</v>
      </c>
      <c r="H189" s="323">
        <v>72.5</v>
      </c>
      <c r="I189" s="323" t="s">
        <v>853</v>
      </c>
      <c r="J189" s="287" t="s">
        <v>1116</v>
      </c>
      <c r="K189" s="294">
        <f t="shared" ref="K189" si="194">H189-F189</f>
        <v>18.5</v>
      </c>
      <c r="L189" s="294">
        <v>100</v>
      </c>
      <c r="M189" s="295">
        <f t="shared" ref="M189" si="195">(K189*N189)-100</f>
        <v>825</v>
      </c>
      <c r="N189" s="295">
        <v>50</v>
      </c>
      <c r="O189" s="289" t="s">
        <v>614</v>
      </c>
      <c r="P189" s="306">
        <v>44468</v>
      </c>
      <c r="Q189" s="290"/>
      <c r="R189" s="291" t="s">
        <v>615</v>
      </c>
      <c r="S189" s="278"/>
      <c r="T189" s="278"/>
      <c r="U189" s="278"/>
      <c r="V189" s="278"/>
      <c r="W189" s="278"/>
      <c r="X189" s="278"/>
      <c r="Y189" s="278"/>
      <c r="Z189" s="278"/>
      <c r="AA189" s="278"/>
      <c r="AB189" s="278"/>
      <c r="AC189" s="278"/>
      <c r="AD189" s="278"/>
      <c r="AE189" s="278"/>
      <c r="AF189" s="278"/>
      <c r="AG189" s="278"/>
      <c r="AH189" s="278"/>
      <c r="AI189" s="278"/>
      <c r="AJ189" s="278"/>
      <c r="AK189" s="278"/>
      <c r="AL189" s="278"/>
    </row>
    <row r="190" spans="1:38" s="279" customFormat="1" ht="12.75" customHeight="1">
      <c r="A190" s="275">
        <v>71</v>
      </c>
      <c r="B190" s="273">
        <v>44469</v>
      </c>
      <c r="C190" s="535"/>
      <c r="D190" s="335" t="s">
        <v>1137</v>
      </c>
      <c r="E190" s="275" t="s">
        <v>616</v>
      </c>
      <c r="F190" s="275">
        <v>21</v>
      </c>
      <c r="G190" s="275"/>
      <c r="H190" s="275">
        <v>39</v>
      </c>
      <c r="I190" s="323" t="s">
        <v>1138</v>
      </c>
      <c r="J190" s="530" t="s">
        <v>1130</v>
      </c>
      <c r="K190" s="531">
        <f>H190-F190</f>
        <v>18</v>
      </c>
      <c r="L190" s="531">
        <v>100</v>
      </c>
      <c r="M190" s="532">
        <f t="shared" ref="M190" si="196">(K190*N190)-100</f>
        <v>800</v>
      </c>
      <c r="N190" s="532">
        <v>50</v>
      </c>
      <c r="O190" s="533" t="s">
        <v>614</v>
      </c>
      <c r="P190" s="534">
        <v>44469</v>
      </c>
      <c r="Q190" s="290"/>
      <c r="R190" s="291" t="s">
        <v>615</v>
      </c>
      <c r="S190" s="278"/>
      <c r="T190" s="278"/>
      <c r="U190" s="278"/>
      <c r="V190" s="278"/>
      <c r="W190" s="278"/>
      <c r="X190" s="278"/>
      <c r="Y190" s="278"/>
      <c r="Z190" s="278"/>
      <c r="AA190" s="278"/>
      <c r="AB190" s="278"/>
      <c r="AC190" s="278"/>
      <c r="AD190" s="278"/>
      <c r="AE190" s="278"/>
      <c r="AF190" s="278"/>
      <c r="AG190" s="278"/>
      <c r="AH190" s="278"/>
      <c r="AI190" s="278"/>
      <c r="AJ190" s="278"/>
      <c r="AK190" s="278"/>
      <c r="AL190" s="278"/>
    </row>
    <row r="191" spans="1:38" s="279" customFormat="1" ht="12.75" customHeight="1">
      <c r="A191" s="314"/>
      <c r="B191" s="309"/>
      <c r="C191" s="526"/>
      <c r="D191" s="527"/>
      <c r="E191" s="528"/>
      <c r="F191" s="450"/>
      <c r="G191" s="450"/>
      <c r="H191" s="450"/>
      <c r="I191" s="529"/>
      <c r="J191" s="319"/>
      <c r="K191" s="445"/>
      <c r="L191" s="445"/>
      <c r="M191" s="319"/>
      <c r="N191" s="319"/>
      <c r="O191" s="453"/>
      <c r="P191" s="443"/>
      <c r="Q191" s="290"/>
      <c r="R191" s="291"/>
      <c r="S191" s="278"/>
      <c r="T191" s="278"/>
      <c r="U191" s="278"/>
      <c r="V191" s="278"/>
      <c r="W191" s="278"/>
      <c r="X191" s="278"/>
      <c r="Y191" s="278"/>
      <c r="Z191" s="278"/>
      <c r="AA191" s="278"/>
      <c r="AB191" s="278"/>
      <c r="AC191" s="278"/>
      <c r="AD191" s="278"/>
      <c r="AE191" s="278"/>
      <c r="AF191" s="278"/>
      <c r="AG191" s="278"/>
      <c r="AH191" s="278"/>
      <c r="AI191" s="278"/>
      <c r="AJ191" s="278"/>
      <c r="AK191" s="278"/>
      <c r="AL191" s="278"/>
    </row>
    <row r="192" spans="1:38" ht="13.9" customHeight="1">
      <c r="A192" s="469"/>
      <c r="B192" s="446"/>
      <c r="C192" s="447"/>
      <c r="D192" s="448"/>
      <c r="E192" s="449"/>
      <c r="F192" s="450"/>
      <c r="G192" s="451"/>
      <c r="H192" s="451"/>
      <c r="I192" s="452"/>
      <c r="J192" s="302"/>
      <c r="K192" s="302"/>
      <c r="L192" s="302"/>
      <c r="M192" s="471"/>
      <c r="N192" s="302"/>
      <c r="O192" s="472"/>
      <c r="P192" s="473"/>
      <c r="Q192" s="167"/>
      <c r="R192" s="176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</row>
    <row r="193" spans="1:38" ht="14.25" customHeight="1">
      <c r="A193" s="1"/>
      <c r="B193" s="167"/>
      <c r="C193" s="167"/>
      <c r="D193" s="167"/>
      <c r="E193" s="167"/>
      <c r="F193" s="167"/>
      <c r="G193" s="167"/>
      <c r="H193" s="167"/>
      <c r="I193" s="167"/>
      <c r="J193" s="167"/>
      <c r="K193" s="167"/>
      <c r="L193" s="167"/>
      <c r="M193" s="167"/>
      <c r="N193" s="167"/>
      <c r="O193" s="167"/>
      <c r="P193" s="167"/>
      <c r="Q193" s="167"/>
      <c r="R193" s="167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</row>
    <row r="194" spans="1:38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</row>
    <row r="195" spans="1:38" ht="14.25" customHeight="1">
      <c r="A195" s="171"/>
      <c r="B195" s="177"/>
      <c r="C195" s="177"/>
      <c r="D195" s="178"/>
      <c r="E195" s="171"/>
      <c r="F195" s="179"/>
      <c r="G195" s="171"/>
      <c r="H195" s="171"/>
      <c r="I195" s="171"/>
      <c r="J195" s="177"/>
      <c r="K195" s="180"/>
      <c r="L195" s="171"/>
      <c r="M195" s="171"/>
      <c r="N195" s="171"/>
      <c r="O195" s="18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</row>
    <row r="196" spans="1:38" ht="12.75" customHeight="1">
      <c r="A196" s="98" t="s">
        <v>639</v>
      </c>
      <c r="B196" s="182"/>
      <c r="C196" s="182"/>
      <c r="D196" s="183"/>
      <c r="E196" s="148"/>
      <c r="F196" s="6"/>
      <c r="G196" s="6"/>
      <c r="H196" s="149"/>
      <c r="I196" s="184"/>
      <c r="J196" s="1"/>
      <c r="K196" s="6"/>
      <c r="L196" s="6"/>
      <c r="M196" s="6"/>
      <c r="N196" s="1"/>
      <c r="O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38" ht="38.25" customHeight="1">
      <c r="A197" s="99" t="s">
        <v>16</v>
      </c>
      <c r="B197" s="100" t="s">
        <v>590</v>
      </c>
      <c r="C197" s="100"/>
      <c r="D197" s="101" t="s">
        <v>602</v>
      </c>
      <c r="E197" s="100" t="s">
        <v>603</v>
      </c>
      <c r="F197" s="100" t="s">
        <v>604</v>
      </c>
      <c r="G197" s="100" t="s">
        <v>605</v>
      </c>
      <c r="H197" s="100" t="s">
        <v>606</v>
      </c>
      <c r="I197" s="100" t="s">
        <v>607</v>
      </c>
      <c r="J197" s="99" t="s">
        <v>608</v>
      </c>
      <c r="K197" s="152" t="s">
        <v>626</v>
      </c>
      <c r="L197" s="153" t="s">
        <v>610</v>
      </c>
      <c r="M197" s="102" t="s">
        <v>611</v>
      </c>
      <c r="N197" s="100" t="s">
        <v>612</v>
      </c>
      <c r="O197" s="101" t="s">
        <v>613</v>
      </c>
      <c r="P197" s="100" t="s">
        <v>1083</v>
      </c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38" ht="14.25" customHeight="1">
      <c r="A198" s="412">
        <v>1</v>
      </c>
      <c r="B198" s="409">
        <v>44420</v>
      </c>
      <c r="C198" s="441"/>
      <c r="D198" s="410" t="s">
        <v>516</v>
      </c>
      <c r="E198" s="411" t="s">
        <v>616</v>
      </c>
      <c r="F198" s="412">
        <v>314</v>
      </c>
      <c r="G198" s="412">
        <v>284</v>
      </c>
      <c r="H198" s="411">
        <v>343.5</v>
      </c>
      <c r="I198" s="413" t="s">
        <v>856</v>
      </c>
      <c r="J198" s="414" t="s">
        <v>1029</v>
      </c>
      <c r="K198" s="414">
        <f t="shared" ref="K198" si="197">H198-F198</f>
        <v>29.5</v>
      </c>
      <c r="L198" s="415">
        <f t="shared" ref="L198" si="198">(F198*-0.7)/100</f>
        <v>-2.198</v>
      </c>
      <c r="M198" s="416">
        <f t="shared" ref="M198" si="199">(K198+L198)/F198</f>
        <v>8.6949044585987262E-2</v>
      </c>
      <c r="N198" s="414" t="s">
        <v>614</v>
      </c>
      <c r="O198" s="417">
        <v>44455</v>
      </c>
      <c r="P198" s="414">
        <f>VLOOKUP(D198,'MidCap Intra'!B170:C670,2,0)</f>
        <v>330.6</v>
      </c>
      <c r="Q198" s="1"/>
      <c r="R198" s="1" t="s">
        <v>615</v>
      </c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</row>
    <row r="199" spans="1:38" ht="14.25" customHeight="1">
      <c r="A199" s="185"/>
      <c r="B199" s="154"/>
      <c r="C199" s="186"/>
      <c r="D199" s="109"/>
      <c r="E199" s="187"/>
      <c r="F199" s="187"/>
      <c r="G199" s="187"/>
      <c r="H199" s="187"/>
      <c r="I199" s="187"/>
      <c r="J199" s="187"/>
      <c r="K199" s="188"/>
      <c r="L199" s="189"/>
      <c r="M199" s="187"/>
      <c r="N199" s="190"/>
      <c r="O199" s="191"/>
      <c r="P199" s="191"/>
      <c r="R199" s="6"/>
      <c r="S199" s="44"/>
      <c r="T199" s="1"/>
      <c r="U199" s="1"/>
      <c r="V199" s="1"/>
      <c r="W199" s="1"/>
      <c r="X199" s="1"/>
      <c r="Y199" s="1"/>
      <c r="Z199" s="1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</row>
    <row r="200" spans="1:38" ht="12.75" customHeight="1">
      <c r="A200" s="132" t="s">
        <v>619</v>
      </c>
      <c r="B200" s="132"/>
      <c r="C200" s="132"/>
      <c r="D200" s="132"/>
      <c r="E200" s="44"/>
      <c r="F200" s="140" t="s">
        <v>621</v>
      </c>
      <c r="G200" s="59"/>
      <c r="H200" s="59"/>
      <c r="I200" s="59"/>
      <c r="J200" s="6"/>
      <c r="K200" s="162"/>
      <c r="L200" s="163"/>
      <c r="M200" s="6"/>
      <c r="N200" s="122"/>
      <c r="O200" s="192"/>
      <c r="P200" s="1"/>
      <c r="Q200" s="1"/>
      <c r="R200" s="6"/>
      <c r="S200" s="1"/>
      <c r="T200" s="1"/>
      <c r="U200" s="1"/>
      <c r="V200" s="1"/>
      <c r="W200" s="1"/>
      <c r="X200" s="1"/>
      <c r="Y200" s="1"/>
    </row>
    <row r="201" spans="1:38" ht="12.75" customHeight="1">
      <c r="A201" s="139" t="s">
        <v>620</v>
      </c>
      <c r="B201" s="132"/>
      <c r="C201" s="132"/>
      <c r="D201" s="132"/>
      <c r="E201" s="6"/>
      <c r="F201" s="140" t="s">
        <v>623</v>
      </c>
      <c r="G201" s="6"/>
      <c r="H201" s="6" t="s">
        <v>848</v>
      </c>
      <c r="I201" s="6"/>
      <c r="J201" s="1"/>
      <c r="K201" s="6"/>
      <c r="L201" s="6"/>
      <c r="M201" s="6"/>
      <c r="N201" s="1"/>
      <c r="O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38" ht="12.75" customHeight="1">
      <c r="A202" s="139"/>
      <c r="B202" s="132"/>
      <c r="C202" s="132"/>
      <c r="D202" s="132"/>
      <c r="E202" s="6"/>
      <c r="F202" s="140"/>
      <c r="G202" s="6"/>
      <c r="H202" s="6"/>
      <c r="I202" s="6"/>
      <c r="J202" s="1"/>
      <c r="K202" s="6"/>
      <c r="L202" s="6"/>
      <c r="M202" s="6"/>
      <c r="N202" s="1"/>
      <c r="O202" s="1"/>
      <c r="Q202" s="1"/>
      <c r="R202" s="59"/>
      <c r="S202" s="1"/>
      <c r="T202" s="1"/>
      <c r="U202" s="1"/>
      <c r="V202" s="1"/>
      <c r="W202" s="1"/>
      <c r="X202" s="1"/>
      <c r="Y202" s="1"/>
      <c r="Z202" s="1"/>
    </row>
    <row r="203" spans="1:38" ht="12.75" customHeight="1">
      <c r="A203" s="1"/>
      <c r="B203" s="147" t="s">
        <v>640</v>
      </c>
      <c r="C203" s="147"/>
      <c r="D203" s="147"/>
      <c r="E203" s="147"/>
      <c r="F203" s="148"/>
      <c r="G203" s="6"/>
      <c r="H203" s="6"/>
      <c r="I203" s="149"/>
      <c r="J203" s="150"/>
      <c r="K203" s="151"/>
      <c r="L203" s="150"/>
      <c r="M203" s="6"/>
      <c r="N203" s="1"/>
      <c r="O203" s="1"/>
      <c r="Q203" s="1"/>
      <c r="R203" s="59"/>
      <c r="S203" s="1"/>
      <c r="T203" s="1"/>
      <c r="U203" s="1"/>
      <c r="V203" s="1"/>
      <c r="W203" s="1"/>
      <c r="X203" s="1"/>
      <c r="Y203" s="1"/>
      <c r="Z203" s="1"/>
    </row>
    <row r="204" spans="1:38" ht="38.25" customHeight="1">
      <c r="A204" s="99" t="s">
        <v>16</v>
      </c>
      <c r="B204" s="100" t="s">
        <v>590</v>
      </c>
      <c r="C204" s="100"/>
      <c r="D204" s="101" t="s">
        <v>602</v>
      </c>
      <c r="E204" s="100" t="s">
        <v>603</v>
      </c>
      <c r="F204" s="100" t="s">
        <v>604</v>
      </c>
      <c r="G204" s="100" t="s">
        <v>625</v>
      </c>
      <c r="H204" s="100" t="s">
        <v>606</v>
      </c>
      <c r="I204" s="100" t="s">
        <v>607</v>
      </c>
      <c r="J204" s="193" t="s">
        <v>608</v>
      </c>
      <c r="K204" s="152" t="s">
        <v>626</v>
      </c>
      <c r="L204" s="166" t="s">
        <v>634</v>
      </c>
      <c r="M204" s="100" t="s">
        <v>635</v>
      </c>
      <c r="N204" s="153" t="s">
        <v>610</v>
      </c>
      <c r="O204" s="102" t="s">
        <v>611</v>
      </c>
      <c r="P204" s="100" t="s">
        <v>612</v>
      </c>
      <c r="Q204" s="101" t="s">
        <v>613</v>
      </c>
      <c r="R204" s="59"/>
      <c r="S204" s="1"/>
      <c r="T204" s="1"/>
      <c r="U204" s="1"/>
      <c r="V204" s="1"/>
      <c r="W204" s="1"/>
      <c r="X204" s="1"/>
      <c r="Y204" s="1"/>
      <c r="Z204" s="1"/>
    </row>
    <row r="205" spans="1:38" ht="14.25" customHeight="1">
      <c r="A205" s="113"/>
      <c r="B205" s="115"/>
      <c r="C205" s="194"/>
      <c r="D205" s="116"/>
      <c r="E205" s="117"/>
      <c r="F205" s="195"/>
      <c r="G205" s="113"/>
      <c r="H205" s="117"/>
      <c r="I205" s="118"/>
      <c r="J205" s="196"/>
      <c r="K205" s="196"/>
      <c r="L205" s="197"/>
      <c r="M205" s="107"/>
      <c r="N205" s="197"/>
      <c r="O205" s="198"/>
      <c r="P205" s="199"/>
      <c r="Q205" s="200"/>
      <c r="R205" s="160"/>
      <c r="S205" s="126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38" ht="14.25" customHeight="1">
      <c r="A206" s="113"/>
      <c r="B206" s="115"/>
      <c r="C206" s="194"/>
      <c r="D206" s="116"/>
      <c r="E206" s="117"/>
      <c r="F206" s="195"/>
      <c r="G206" s="113"/>
      <c r="H206" s="117"/>
      <c r="I206" s="118"/>
      <c r="J206" s="196"/>
      <c r="K206" s="196"/>
      <c r="L206" s="197"/>
      <c r="M206" s="107"/>
      <c r="N206" s="197"/>
      <c r="O206" s="198"/>
      <c r="P206" s="199"/>
      <c r="Q206" s="200"/>
      <c r="R206" s="160"/>
      <c r="S206" s="126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38" ht="14.25" customHeight="1">
      <c r="A207" s="113"/>
      <c r="B207" s="115"/>
      <c r="C207" s="194"/>
      <c r="D207" s="116"/>
      <c r="E207" s="117"/>
      <c r="F207" s="195"/>
      <c r="G207" s="113"/>
      <c r="H207" s="117"/>
      <c r="I207" s="118"/>
      <c r="J207" s="196"/>
      <c r="K207" s="196"/>
      <c r="L207" s="197"/>
      <c r="M207" s="107"/>
      <c r="N207" s="197"/>
      <c r="O207" s="198"/>
      <c r="P207" s="199"/>
      <c r="Q207" s="200"/>
      <c r="R207" s="6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</row>
    <row r="208" spans="1:38" ht="14.25" customHeight="1">
      <c r="A208" s="113"/>
      <c r="B208" s="115"/>
      <c r="C208" s="194"/>
      <c r="D208" s="116"/>
      <c r="E208" s="117"/>
      <c r="F208" s="196"/>
      <c r="G208" s="113"/>
      <c r="H208" s="117"/>
      <c r="I208" s="118"/>
      <c r="J208" s="196"/>
      <c r="K208" s="196"/>
      <c r="L208" s="197"/>
      <c r="M208" s="107"/>
      <c r="N208" s="197"/>
      <c r="O208" s="198"/>
      <c r="P208" s="199"/>
      <c r="Q208" s="200"/>
      <c r="R208" s="6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</row>
    <row r="209" spans="1:38" ht="14.25" customHeight="1">
      <c r="A209" s="113"/>
      <c r="B209" s="115"/>
      <c r="C209" s="194"/>
      <c r="D209" s="116"/>
      <c r="E209" s="117"/>
      <c r="F209" s="196"/>
      <c r="G209" s="113"/>
      <c r="H209" s="117"/>
      <c r="I209" s="118"/>
      <c r="J209" s="196"/>
      <c r="K209" s="196"/>
      <c r="L209" s="197"/>
      <c r="M209" s="107"/>
      <c r="N209" s="197"/>
      <c r="O209" s="198"/>
      <c r="P209" s="199"/>
      <c r="Q209" s="200"/>
      <c r="R209" s="6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</row>
    <row r="210" spans="1:38" ht="14.25" customHeight="1">
      <c r="A210" s="113"/>
      <c r="B210" s="115"/>
      <c r="C210" s="194"/>
      <c r="D210" s="116"/>
      <c r="E210" s="117"/>
      <c r="F210" s="195"/>
      <c r="G210" s="113"/>
      <c r="H210" s="117"/>
      <c r="I210" s="118"/>
      <c r="J210" s="196"/>
      <c r="K210" s="196"/>
      <c r="L210" s="197"/>
      <c r="M210" s="107"/>
      <c r="N210" s="197"/>
      <c r="O210" s="198"/>
      <c r="P210" s="199"/>
      <c r="Q210" s="200"/>
      <c r="R210" s="6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</row>
    <row r="211" spans="1:38" ht="14.25" customHeight="1">
      <c r="A211" s="113"/>
      <c r="B211" s="115"/>
      <c r="C211" s="194"/>
      <c r="D211" s="116"/>
      <c r="E211" s="117"/>
      <c r="F211" s="195"/>
      <c r="G211" s="113"/>
      <c r="H211" s="117"/>
      <c r="I211" s="118"/>
      <c r="J211" s="196"/>
      <c r="K211" s="196"/>
      <c r="L211" s="196"/>
      <c r="M211" s="196"/>
      <c r="N211" s="197"/>
      <c r="O211" s="201"/>
      <c r="P211" s="199"/>
      <c r="Q211" s="200"/>
      <c r="R211" s="6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</row>
    <row r="212" spans="1:38" ht="14.25" customHeight="1">
      <c r="A212" s="113"/>
      <c r="B212" s="115"/>
      <c r="C212" s="194"/>
      <c r="D212" s="116"/>
      <c r="E212" s="117"/>
      <c r="F212" s="196"/>
      <c r="G212" s="113"/>
      <c r="H212" s="117"/>
      <c r="I212" s="118"/>
      <c r="J212" s="196"/>
      <c r="K212" s="196"/>
      <c r="L212" s="197"/>
      <c r="M212" s="107"/>
      <c r="N212" s="197"/>
      <c r="O212" s="198"/>
      <c r="P212" s="199"/>
      <c r="Q212" s="200"/>
      <c r="R212" s="160"/>
      <c r="S212" s="126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</row>
    <row r="213" spans="1:38" ht="14.25" customHeight="1">
      <c r="A213" s="113"/>
      <c r="B213" s="115"/>
      <c r="C213" s="194"/>
      <c r="D213" s="116"/>
      <c r="E213" s="117"/>
      <c r="F213" s="195"/>
      <c r="G213" s="113"/>
      <c r="H213" s="117"/>
      <c r="I213" s="118"/>
      <c r="J213" s="202"/>
      <c r="K213" s="202"/>
      <c r="L213" s="202"/>
      <c r="M213" s="202"/>
      <c r="N213" s="203"/>
      <c r="O213" s="198"/>
      <c r="P213" s="119"/>
      <c r="Q213" s="200"/>
      <c r="R213" s="160"/>
      <c r="S213" s="126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</row>
    <row r="214" spans="1:38" ht="12.75" customHeight="1">
      <c r="A214" s="139"/>
      <c r="B214" s="132"/>
      <c r="C214" s="132"/>
      <c r="D214" s="132"/>
      <c r="E214" s="6"/>
      <c r="F214" s="140"/>
      <c r="G214" s="6"/>
      <c r="H214" s="6"/>
      <c r="I214" s="6"/>
      <c r="J214" s="1"/>
      <c r="K214" s="6"/>
      <c r="L214" s="6"/>
      <c r="M214" s="6"/>
      <c r="N214" s="1"/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38" ht="12.75" customHeight="1">
      <c r="A215" s="139"/>
      <c r="B215" s="132"/>
      <c r="C215" s="132"/>
      <c r="D215" s="132"/>
      <c r="E215" s="6"/>
      <c r="F215" s="140"/>
      <c r="G215" s="59"/>
      <c r="H215" s="44"/>
      <c r="I215" s="59"/>
      <c r="J215" s="6"/>
      <c r="K215" s="162"/>
      <c r="L215" s="163"/>
      <c r="M215" s="6"/>
      <c r="N215" s="122"/>
      <c r="O215" s="164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38" ht="12.75" customHeight="1">
      <c r="A216" s="59"/>
      <c r="B216" s="121"/>
      <c r="C216" s="121"/>
      <c r="D216" s="44"/>
      <c r="E216" s="59"/>
      <c r="F216" s="59"/>
      <c r="G216" s="59"/>
      <c r="H216" s="44"/>
      <c r="I216" s="59"/>
      <c r="J216" s="6"/>
      <c r="K216" s="162"/>
      <c r="L216" s="163"/>
      <c r="M216" s="6"/>
      <c r="N216" s="122"/>
      <c r="O216" s="164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38" ht="12.75" customHeight="1">
      <c r="A217" s="44"/>
      <c r="B217" s="204" t="s">
        <v>641</v>
      </c>
      <c r="C217" s="204"/>
      <c r="D217" s="204"/>
      <c r="E217" s="204"/>
      <c r="F217" s="6"/>
      <c r="G217" s="6"/>
      <c r="H217" s="150"/>
      <c r="I217" s="6"/>
      <c r="J217" s="150"/>
      <c r="K217" s="151"/>
      <c r="L217" s="6"/>
      <c r="M217" s="6"/>
      <c r="N217" s="1"/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38" ht="38.25" customHeight="1">
      <c r="A218" s="99" t="s">
        <v>16</v>
      </c>
      <c r="B218" s="100" t="s">
        <v>590</v>
      </c>
      <c r="C218" s="100"/>
      <c r="D218" s="101" t="s">
        <v>602</v>
      </c>
      <c r="E218" s="100" t="s">
        <v>603</v>
      </c>
      <c r="F218" s="100" t="s">
        <v>604</v>
      </c>
      <c r="G218" s="100" t="s">
        <v>642</v>
      </c>
      <c r="H218" s="100" t="s">
        <v>643</v>
      </c>
      <c r="I218" s="100" t="s">
        <v>607</v>
      </c>
      <c r="J218" s="205" t="s">
        <v>608</v>
      </c>
      <c r="K218" s="100" t="s">
        <v>609</v>
      </c>
      <c r="L218" s="100" t="s">
        <v>644</v>
      </c>
      <c r="M218" s="100" t="s">
        <v>612</v>
      </c>
      <c r="N218" s="101" t="s">
        <v>613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38" ht="12.75" customHeight="1">
      <c r="A219" s="206">
        <v>1</v>
      </c>
      <c r="B219" s="207">
        <v>41579</v>
      </c>
      <c r="C219" s="207"/>
      <c r="D219" s="208" t="s">
        <v>645</v>
      </c>
      <c r="E219" s="209" t="s">
        <v>646</v>
      </c>
      <c r="F219" s="210">
        <v>82</v>
      </c>
      <c r="G219" s="209" t="s">
        <v>647</v>
      </c>
      <c r="H219" s="209">
        <v>100</v>
      </c>
      <c r="I219" s="211">
        <v>100</v>
      </c>
      <c r="J219" s="212" t="s">
        <v>648</v>
      </c>
      <c r="K219" s="213">
        <f t="shared" ref="K219:K271" si="200">H219-F219</f>
        <v>18</v>
      </c>
      <c r="L219" s="214">
        <f t="shared" ref="L219:L271" si="201">K219/F219</f>
        <v>0.21951219512195122</v>
      </c>
      <c r="M219" s="209" t="s">
        <v>614</v>
      </c>
      <c r="N219" s="215">
        <v>42657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38" ht="12.75" customHeight="1">
      <c r="A220" s="206">
        <v>2</v>
      </c>
      <c r="B220" s="207">
        <v>41794</v>
      </c>
      <c r="C220" s="207"/>
      <c r="D220" s="208" t="s">
        <v>649</v>
      </c>
      <c r="E220" s="209" t="s">
        <v>616</v>
      </c>
      <c r="F220" s="210">
        <v>257</v>
      </c>
      <c r="G220" s="209" t="s">
        <v>647</v>
      </c>
      <c r="H220" s="209">
        <v>300</v>
      </c>
      <c r="I220" s="211">
        <v>300</v>
      </c>
      <c r="J220" s="212" t="s">
        <v>648</v>
      </c>
      <c r="K220" s="213">
        <f t="shared" si="200"/>
        <v>43</v>
      </c>
      <c r="L220" s="214">
        <f t="shared" si="201"/>
        <v>0.16731517509727625</v>
      </c>
      <c r="M220" s="209" t="s">
        <v>614</v>
      </c>
      <c r="N220" s="215">
        <v>41822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38" ht="12.75" customHeight="1">
      <c r="A221" s="206">
        <v>3</v>
      </c>
      <c r="B221" s="207">
        <v>41828</v>
      </c>
      <c r="C221" s="207"/>
      <c r="D221" s="208" t="s">
        <v>650</v>
      </c>
      <c r="E221" s="209" t="s">
        <v>616</v>
      </c>
      <c r="F221" s="210">
        <v>393</v>
      </c>
      <c r="G221" s="209" t="s">
        <v>647</v>
      </c>
      <c r="H221" s="209">
        <v>468</v>
      </c>
      <c r="I221" s="211">
        <v>468</v>
      </c>
      <c r="J221" s="212" t="s">
        <v>648</v>
      </c>
      <c r="K221" s="213">
        <f t="shared" si="200"/>
        <v>75</v>
      </c>
      <c r="L221" s="214">
        <f t="shared" si="201"/>
        <v>0.19083969465648856</v>
      </c>
      <c r="M221" s="209" t="s">
        <v>614</v>
      </c>
      <c r="N221" s="215">
        <v>41863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38" ht="12.75" customHeight="1">
      <c r="A222" s="206">
        <v>4</v>
      </c>
      <c r="B222" s="207">
        <v>41857</v>
      </c>
      <c r="C222" s="207"/>
      <c r="D222" s="208" t="s">
        <v>651</v>
      </c>
      <c r="E222" s="209" t="s">
        <v>616</v>
      </c>
      <c r="F222" s="210">
        <v>205</v>
      </c>
      <c r="G222" s="209" t="s">
        <v>647</v>
      </c>
      <c r="H222" s="209">
        <v>275</v>
      </c>
      <c r="I222" s="211">
        <v>250</v>
      </c>
      <c r="J222" s="212" t="s">
        <v>648</v>
      </c>
      <c r="K222" s="213">
        <f t="shared" si="200"/>
        <v>70</v>
      </c>
      <c r="L222" s="214">
        <f t="shared" si="201"/>
        <v>0.34146341463414637</v>
      </c>
      <c r="M222" s="209" t="s">
        <v>614</v>
      </c>
      <c r="N222" s="215">
        <v>41962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38" ht="12.75" customHeight="1">
      <c r="A223" s="206">
        <v>5</v>
      </c>
      <c r="B223" s="207">
        <v>41886</v>
      </c>
      <c r="C223" s="207"/>
      <c r="D223" s="208" t="s">
        <v>652</v>
      </c>
      <c r="E223" s="209" t="s">
        <v>616</v>
      </c>
      <c r="F223" s="210">
        <v>162</v>
      </c>
      <c r="G223" s="209" t="s">
        <v>647</v>
      </c>
      <c r="H223" s="209">
        <v>190</v>
      </c>
      <c r="I223" s="211">
        <v>190</v>
      </c>
      <c r="J223" s="212" t="s">
        <v>648</v>
      </c>
      <c r="K223" s="213">
        <f t="shared" si="200"/>
        <v>28</v>
      </c>
      <c r="L223" s="214">
        <f t="shared" si="201"/>
        <v>0.1728395061728395</v>
      </c>
      <c r="M223" s="209" t="s">
        <v>614</v>
      </c>
      <c r="N223" s="215">
        <v>42006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38" ht="12.75" customHeight="1">
      <c r="A224" s="206">
        <v>6</v>
      </c>
      <c r="B224" s="207">
        <v>41886</v>
      </c>
      <c r="C224" s="207"/>
      <c r="D224" s="208" t="s">
        <v>653</v>
      </c>
      <c r="E224" s="209" t="s">
        <v>616</v>
      </c>
      <c r="F224" s="210">
        <v>75</v>
      </c>
      <c r="G224" s="209" t="s">
        <v>647</v>
      </c>
      <c r="H224" s="209">
        <v>91.5</v>
      </c>
      <c r="I224" s="211" t="s">
        <v>654</v>
      </c>
      <c r="J224" s="212" t="s">
        <v>655</v>
      </c>
      <c r="K224" s="213">
        <f t="shared" si="200"/>
        <v>16.5</v>
      </c>
      <c r="L224" s="214">
        <f t="shared" si="201"/>
        <v>0.22</v>
      </c>
      <c r="M224" s="209" t="s">
        <v>614</v>
      </c>
      <c r="N224" s="215">
        <v>41954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6">
        <v>7</v>
      </c>
      <c r="B225" s="207">
        <v>41913</v>
      </c>
      <c r="C225" s="207"/>
      <c r="D225" s="208" t="s">
        <v>656</v>
      </c>
      <c r="E225" s="209" t="s">
        <v>616</v>
      </c>
      <c r="F225" s="210">
        <v>850</v>
      </c>
      <c r="G225" s="209" t="s">
        <v>647</v>
      </c>
      <c r="H225" s="209">
        <v>982.5</v>
      </c>
      <c r="I225" s="211">
        <v>1050</v>
      </c>
      <c r="J225" s="212" t="s">
        <v>657</v>
      </c>
      <c r="K225" s="213">
        <f t="shared" si="200"/>
        <v>132.5</v>
      </c>
      <c r="L225" s="214">
        <f t="shared" si="201"/>
        <v>0.15588235294117647</v>
      </c>
      <c r="M225" s="209" t="s">
        <v>614</v>
      </c>
      <c r="N225" s="215">
        <v>42039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06">
        <v>8</v>
      </c>
      <c r="B226" s="207">
        <v>41913</v>
      </c>
      <c r="C226" s="207"/>
      <c r="D226" s="208" t="s">
        <v>658</v>
      </c>
      <c r="E226" s="209" t="s">
        <v>616</v>
      </c>
      <c r="F226" s="210">
        <v>475</v>
      </c>
      <c r="G226" s="209" t="s">
        <v>647</v>
      </c>
      <c r="H226" s="209">
        <v>515</v>
      </c>
      <c r="I226" s="211">
        <v>600</v>
      </c>
      <c r="J226" s="212" t="s">
        <v>659</v>
      </c>
      <c r="K226" s="213">
        <f t="shared" si="200"/>
        <v>40</v>
      </c>
      <c r="L226" s="214">
        <f t="shared" si="201"/>
        <v>8.4210526315789472E-2</v>
      </c>
      <c r="M226" s="209" t="s">
        <v>614</v>
      </c>
      <c r="N226" s="215">
        <v>41939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06">
        <v>9</v>
      </c>
      <c r="B227" s="207">
        <v>41913</v>
      </c>
      <c r="C227" s="207"/>
      <c r="D227" s="208" t="s">
        <v>660</v>
      </c>
      <c r="E227" s="209" t="s">
        <v>616</v>
      </c>
      <c r="F227" s="210">
        <v>86</v>
      </c>
      <c r="G227" s="209" t="s">
        <v>647</v>
      </c>
      <c r="H227" s="209">
        <v>99</v>
      </c>
      <c r="I227" s="211">
        <v>140</v>
      </c>
      <c r="J227" s="212" t="s">
        <v>661</v>
      </c>
      <c r="K227" s="213">
        <f t="shared" si="200"/>
        <v>13</v>
      </c>
      <c r="L227" s="214">
        <f t="shared" si="201"/>
        <v>0.15116279069767441</v>
      </c>
      <c r="M227" s="209" t="s">
        <v>614</v>
      </c>
      <c r="N227" s="215">
        <v>41939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06">
        <v>10</v>
      </c>
      <c r="B228" s="207">
        <v>41926</v>
      </c>
      <c r="C228" s="207"/>
      <c r="D228" s="208" t="s">
        <v>662</v>
      </c>
      <c r="E228" s="209" t="s">
        <v>616</v>
      </c>
      <c r="F228" s="210">
        <v>496.6</v>
      </c>
      <c r="G228" s="209" t="s">
        <v>647</v>
      </c>
      <c r="H228" s="209">
        <v>621</v>
      </c>
      <c r="I228" s="211">
        <v>580</v>
      </c>
      <c r="J228" s="212" t="s">
        <v>648</v>
      </c>
      <c r="K228" s="213">
        <f t="shared" si="200"/>
        <v>124.39999999999998</v>
      </c>
      <c r="L228" s="214">
        <f t="shared" si="201"/>
        <v>0.25050342327829234</v>
      </c>
      <c r="M228" s="209" t="s">
        <v>614</v>
      </c>
      <c r="N228" s="215">
        <v>42605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06">
        <v>11</v>
      </c>
      <c r="B229" s="207">
        <v>41926</v>
      </c>
      <c r="C229" s="207"/>
      <c r="D229" s="208" t="s">
        <v>663</v>
      </c>
      <c r="E229" s="209" t="s">
        <v>616</v>
      </c>
      <c r="F229" s="210">
        <v>2481.9</v>
      </c>
      <c r="G229" s="209" t="s">
        <v>647</v>
      </c>
      <c r="H229" s="209">
        <v>2840</v>
      </c>
      <c r="I229" s="211">
        <v>2870</v>
      </c>
      <c r="J229" s="212" t="s">
        <v>664</v>
      </c>
      <c r="K229" s="213">
        <f t="shared" si="200"/>
        <v>358.09999999999991</v>
      </c>
      <c r="L229" s="214">
        <f t="shared" si="201"/>
        <v>0.14428462065353154</v>
      </c>
      <c r="M229" s="209" t="s">
        <v>614</v>
      </c>
      <c r="N229" s="215">
        <v>42017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06">
        <v>12</v>
      </c>
      <c r="B230" s="207">
        <v>41928</v>
      </c>
      <c r="C230" s="207"/>
      <c r="D230" s="208" t="s">
        <v>665</v>
      </c>
      <c r="E230" s="209" t="s">
        <v>616</v>
      </c>
      <c r="F230" s="210">
        <v>84.5</v>
      </c>
      <c r="G230" s="209" t="s">
        <v>647</v>
      </c>
      <c r="H230" s="209">
        <v>93</v>
      </c>
      <c r="I230" s="211">
        <v>110</v>
      </c>
      <c r="J230" s="212" t="s">
        <v>666</v>
      </c>
      <c r="K230" s="213">
        <f t="shared" si="200"/>
        <v>8.5</v>
      </c>
      <c r="L230" s="214">
        <f t="shared" si="201"/>
        <v>0.10059171597633136</v>
      </c>
      <c r="M230" s="209" t="s">
        <v>614</v>
      </c>
      <c r="N230" s="215">
        <v>41939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06">
        <v>13</v>
      </c>
      <c r="B231" s="207">
        <v>41928</v>
      </c>
      <c r="C231" s="207"/>
      <c r="D231" s="208" t="s">
        <v>667</v>
      </c>
      <c r="E231" s="209" t="s">
        <v>616</v>
      </c>
      <c r="F231" s="210">
        <v>401</v>
      </c>
      <c r="G231" s="209" t="s">
        <v>647</v>
      </c>
      <c r="H231" s="209">
        <v>428</v>
      </c>
      <c r="I231" s="211">
        <v>450</v>
      </c>
      <c r="J231" s="212" t="s">
        <v>668</v>
      </c>
      <c r="K231" s="213">
        <f t="shared" si="200"/>
        <v>27</v>
      </c>
      <c r="L231" s="214">
        <f t="shared" si="201"/>
        <v>6.7331670822942641E-2</v>
      </c>
      <c r="M231" s="209" t="s">
        <v>614</v>
      </c>
      <c r="N231" s="215">
        <v>42020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06">
        <v>14</v>
      </c>
      <c r="B232" s="207">
        <v>41928</v>
      </c>
      <c r="C232" s="207"/>
      <c r="D232" s="208" t="s">
        <v>669</v>
      </c>
      <c r="E232" s="209" t="s">
        <v>616</v>
      </c>
      <c r="F232" s="210">
        <v>101</v>
      </c>
      <c r="G232" s="209" t="s">
        <v>647</v>
      </c>
      <c r="H232" s="209">
        <v>112</v>
      </c>
      <c r="I232" s="211">
        <v>120</v>
      </c>
      <c r="J232" s="212" t="s">
        <v>670</v>
      </c>
      <c r="K232" s="213">
        <f t="shared" si="200"/>
        <v>11</v>
      </c>
      <c r="L232" s="214">
        <f t="shared" si="201"/>
        <v>0.10891089108910891</v>
      </c>
      <c r="M232" s="209" t="s">
        <v>614</v>
      </c>
      <c r="N232" s="215">
        <v>41939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06">
        <v>15</v>
      </c>
      <c r="B233" s="207">
        <v>41954</v>
      </c>
      <c r="C233" s="207"/>
      <c r="D233" s="208" t="s">
        <v>671</v>
      </c>
      <c r="E233" s="209" t="s">
        <v>616</v>
      </c>
      <c r="F233" s="210">
        <v>59</v>
      </c>
      <c r="G233" s="209" t="s">
        <v>647</v>
      </c>
      <c r="H233" s="209">
        <v>76</v>
      </c>
      <c r="I233" s="211">
        <v>76</v>
      </c>
      <c r="J233" s="212" t="s">
        <v>648</v>
      </c>
      <c r="K233" s="213">
        <f t="shared" si="200"/>
        <v>17</v>
      </c>
      <c r="L233" s="214">
        <f t="shared" si="201"/>
        <v>0.28813559322033899</v>
      </c>
      <c r="M233" s="209" t="s">
        <v>614</v>
      </c>
      <c r="N233" s="215">
        <v>43032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06">
        <v>16</v>
      </c>
      <c r="B234" s="207">
        <v>41954</v>
      </c>
      <c r="C234" s="207"/>
      <c r="D234" s="208" t="s">
        <v>660</v>
      </c>
      <c r="E234" s="209" t="s">
        <v>616</v>
      </c>
      <c r="F234" s="210">
        <v>99</v>
      </c>
      <c r="G234" s="209" t="s">
        <v>647</v>
      </c>
      <c r="H234" s="209">
        <v>120</v>
      </c>
      <c r="I234" s="211">
        <v>120</v>
      </c>
      <c r="J234" s="212" t="s">
        <v>628</v>
      </c>
      <c r="K234" s="213">
        <f t="shared" si="200"/>
        <v>21</v>
      </c>
      <c r="L234" s="214">
        <f t="shared" si="201"/>
        <v>0.21212121212121213</v>
      </c>
      <c r="M234" s="209" t="s">
        <v>614</v>
      </c>
      <c r="N234" s="215">
        <v>41960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06">
        <v>17</v>
      </c>
      <c r="B235" s="207">
        <v>41956</v>
      </c>
      <c r="C235" s="207"/>
      <c r="D235" s="208" t="s">
        <v>672</v>
      </c>
      <c r="E235" s="209" t="s">
        <v>616</v>
      </c>
      <c r="F235" s="210">
        <v>22</v>
      </c>
      <c r="G235" s="209" t="s">
        <v>647</v>
      </c>
      <c r="H235" s="209">
        <v>33.549999999999997</v>
      </c>
      <c r="I235" s="211">
        <v>32</v>
      </c>
      <c r="J235" s="212" t="s">
        <v>673</v>
      </c>
      <c r="K235" s="213">
        <f t="shared" si="200"/>
        <v>11.549999999999997</v>
      </c>
      <c r="L235" s="214">
        <f t="shared" si="201"/>
        <v>0.52499999999999991</v>
      </c>
      <c r="M235" s="209" t="s">
        <v>614</v>
      </c>
      <c r="N235" s="215">
        <v>42188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06">
        <v>18</v>
      </c>
      <c r="B236" s="207">
        <v>41976</v>
      </c>
      <c r="C236" s="207"/>
      <c r="D236" s="208" t="s">
        <v>674</v>
      </c>
      <c r="E236" s="209" t="s">
        <v>616</v>
      </c>
      <c r="F236" s="210">
        <v>440</v>
      </c>
      <c r="G236" s="209" t="s">
        <v>647</v>
      </c>
      <c r="H236" s="209">
        <v>520</v>
      </c>
      <c r="I236" s="211">
        <v>520</v>
      </c>
      <c r="J236" s="212" t="s">
        <v>675</v>
      </c>
      <c r="K236" s="213">
        <f t="shared" si="200"/>
        <v>80</v>
      </c>
      <c r="L236" s="214">
        <f t="shared" si="201"/>
        <v>0.18181818181818182</v>
      </c>
      <c r="M236" s="209" t="s">
        <v>614</v>
      </c>
      <c r="N236" s="215">
        <v>42208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06">
        <v>19</v>
      </c>
      <c r="B237" s="207">
        <v>41976</v>
      </c>
      <c r="C237" s="207"/>
      <c r="D237" s="208" t="s">
        <v>676</v>
      </c>
      <c r="E237" s="209" t="s">
        <v>616</v>
      </c>
      <c r="F237" s="210">
        <v>360</v>
      </c>
      <c r="G237" s="209" t="s">
        <v>647</v>
      </c>
      <c r="H237" s="209">
        <v>427</v>
      </c>
      <c r="I237" s="211">
        <v>425</v>
      </c>
      <c r="J237" s="212" t="s">
        <v>677</v>
      </c>
      <c r="K237" s="213">
        <f t="shared" si="200"/>
        <v>67</v>
      </c>
      <c r="L237" s="214">
        <f t="shared" si="201"/>
        <v>0.18611111111111112</v>
      </c>
      <c r="M237" s="209" t="s">
        <v>614</v>
      </c>
      <c r="N237" s="215">
        <v>42058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6">
        <v>20</v>
      </c>
      <c r="B238" s="207">
        <v>42012</v>
      </c>
      <c r="C238" s="207"/>
      <c r="D238" s="208" t="s">
        <v>678</v>
      </c>
      <c r="E238" s="209" t="s">
        <v>616</v>
      </c>
      <c r="F238" s="210">
        <v>360</v>
      </c>
      <c r="G238" s="209" t="s">
        <v>647</v>
      </c>
      <c r="H238" s="209">
        <v>455</v>
      </c>
      <c r="I238" s="211">
        <v>420</v>
      </c>
      <c r="J238" s="212" t="s">
        <v>679</v>
      </c>
      <c r="K238" s="213">
        <f t="shared" si="200"/>
        <v>95</v>
      </c>
      <c r="L238" s="214">
        <f t="shared" si="201"/>
        <v>0.2638888888888889</v>
      </c>
      <c r="M238" s="209" t="s">
        <v>614</v>
      </c>
      <c r="N238" s="215">
        <v>42024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06">
        <v>21</v>
      </c>
      <c r="B239" s="207">
        <v>42012</v>
      </c>
      <c r="C239" s="207"/>
      <c r="D239" s="208" t="s">
        <v>680</v>
      </c>
      <c r="E239" s="209" t="s">
        <v>616</v>
      </c>
      <c r="F239" s="210">
        <v>130</v>
      </c>
      <c r="G239" s="209"/>
      <c r="H239" s="209">
        <v>175.5</v>
      </c>
      <c r="I239" s="211">
        <v>165</v>
      </c>
      <c r="J239" s="212" t="s">
        <v>681</v>
      </c>
      <c r="K239" s="213">
        <f t="shared" si="200"/>
        <v>45.5</v>
      </c>
      <c r="L239" s="214">
        <f t="shared" si="201"/>
        <v>0.35</v>
      </c>
      <c r="M239" s="209" t="s">
        <v>614</v>
      </c>
      <c r="N239" s="215">
        <v>43088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06">
        <v>22</v>
      </c>
      <c r="B240" s="207">
        <v>42040</v>
      </c>
      <c r="C240" s="207"/>
      <c r="D240" s="208" t="s">
        <v>392</v>
      </c>
      <c r="E240" s="209" t="s">
        <v>646</v>
      </c>
      <c r="F240" s="210">
        <v>98</v>
      </c>
      <c r="G240" s="209"/>
      <c r="H240" s="209">
        <v>120</v>
      </c>
      <c r="I240" s="211">
        <v>120</v>
      </c>
      <c r="J240" s="212" t="s">
        <v>648</v>
      </c>
      <c r="K240" s="213">
        <f t="shared" si="200"/>
        <v>22</v>
      </c>
      <c r="L240" s="214">
        <f t="shared" si="201"/>
        <v>0.22448979591836735</v>
      </c>
      <c r="M240" s="209" t="s">
        <v>614</v>
      </c>
      <c r="N240" s="215">
        <v>42753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06">
        <v>23</v>
      </c>
      <c r="B241" s="207">
        <v>42040</v>
      </c>
      <c r="C241" s="207"/>
      <c r="D241" s="208" t="s">
        <v>682</v>
      </c>
      <c r="E241" s="209" t="s">
        <v>646</v>
      </c>
      <c r="F241" s="210">
        <v>196</v>
      </c>
      <c r="G241" s="209"/>
      <c r="H241" s="209">
        <v>262</v>
      </c>
      <c r="I241" s="211">
        <v>255</v>
      </c>
      <c r="J241" s="212" t="s">
        <v>648</v>
      </c>
      <c r="K241" s="213">
        <f t="shared" si="200"/>
        <v>66</v>
      </c>
      <c r="L241" s="214">
        <f t="shared" si="201"/>
        <v>0.33673469387755101</v>
      </c>
      <c r="M241" s="209" t="s">
        <v>614</v>
      </c>
      <c r="N241" s="215">
        <v>42599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6">
        <v>24</v>
      </c>
      <c r="B242" s="217">
        <v>42067</v>
      </c>
      <c r="C242" s="217"/>
      <c r="D242" s="218" t="s">
        <v>391</v>
      </c>
      <c r="E242" s="219" t="s">
        <v>646</v>
      </c>
      <c r="F242" s="220">
        <v>235</v>
      </c>
      <c r="G242" s="220"/>
      <c r="H242" s="221">
        <v>77</v>
      </c>
      <c r="I242" s="221" t="s">
        <v>683</v>
      </c>
      <c r="J242" s="222" t="s">
        <v>684</v>
      </c>
      <c r="K242" s="223">
        <f t="shared" si="200"/>
        <v>-158</v>
      </c>
      <c r="L242" s="224">
        <f t="shared" si="201"/>
        <v>-0.67234042553191486</v>
      </c>
      <c r="M242" s="220" t="s">
        <v>627</v>
      </c>
      <c r="N242" s="217">
        <v>43522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06">
        <v>25</v>
      </c>
      <c r="B243" s="207">
        <v>42067</v>
      </c>
      <c r="C243" s="207"/>
      <c r="D243" s="208" t="s">
        <v>685</v>
      </c>
      <c r="E243" s="209" t="s">
        <v>646</v>
      </c>
      <c r="F243" s="210">
        <v>185</v>
      </c>
      <c r="G243" s="209"/>
      <c r="H243" s="209">
        <v>224</v>
      </c>
      <c r="I243" s="211" t="s">
        <v>686</v>
      </c>
      <c r="J243" s="212" t="s">
        <v>648</v>
      </c>
      <c r="K243" s="213">
        <f t="shared" si="200"/>
        <v>39</v>
      </c>
      <c r="L243" s="214">
        <f t="shared" si="201"/>
        <v>0.21081081081081082</v>
      </c>
      <c r="M243" s="209" t="s">
        <v>614</v>
      </c>
      <c r="N243" s="215">
        <v>42647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6">
        <v>26</v>
      </c>
      <c r="B244" s="217">
        <v>42090</v>
      </c>
      <c r="C244" s="217"/>
      <c r="D244" s="225" t="s">
        <v>687</v>
      </c>
      <c r="E244" s="220" t="s">
        <v>646</v>
      </c>
      <c r="F244" s="220">
        <v>49.5</v>
      </c>
      <c r="G244" s="221"/>
      <c r="H244" s="221">
        <v>15.85</v>
      </c>
      <c r="I244" s="221">
        <v>67</v>
      </c>
      <c r="J244" s="222" t="s">
        <v>688</v>
      </c>
      <c r="K244" s="221">
        <f t="shared" si="200"/>
        <v>-33.65</v>
      </c>
      <c r="L244" s="226">
        <f t="shared" si="201"/>
        <v>-0.67979797979797973</v>
      </c>
      <c r="M244" s="220" t="s">
        <v>627</v>
      </c>
      <c r="N244" s="227">
        <v>43627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06">
        <v>27</v>
      </c>
      <c r="B245" s="207">
        <v>42093</v>
      </c>
      <c r="C245" s="207"/>
      <c r="D245" s="208" t="s">
        <v>689</v>
      </c>
      <c r="E245" s="209" t="s">
        <v>646</v>
      </c>
      <c r="F245" s="210">
        <v>183.5</v>
      </c>
      <c r="G245" s="209"/>
      <c r="H245" s="209">
        <v>219</v>
      </c>
      <c r="I245" s="211">
        <v>218</v>
      </c>
      <c r="J245" s="212" t="s">
        <v>690</v>
      </c>
      <c r="K245" s="213">
        <f t="shared" si="200"/>
        <v>35.5</v>
      </c>
      <c r="L245" s="214">
        <f t="shared" si="201"/>
        <v>0.19346049046321526</v>
      </c>
      <c r="M245" s="209" t="s">
        <v>614</v>
      </c>
      <c r="N245" s="215">
        <v>42103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06">
        <v>28</v>
      </c>
      <c r="B246" s="207">
        <v>42114</v>
      </c>
      <c r="C246" s="207"/>
      <c r="D246" s="208" t="s">
        <v>691</v>
      </c>
      <c r="E246" s="209" t="s">
        <v>646</v>
      </c>
      <c r="F246" s="210">
        <f>(227+237)/2</f>
        <v>232</v>
      </c>
      <c r="G246" s="209"/>
      <c r="H246" s="209">
        <v>298</v>
      </c>
      <c r="I246" s="211">
        <v>298</v>
      </c>
      <c r="J246" s="212" t="s">
        <v>648</v>
      </c>
      <c r="K246" s="213">
        <f t="shared" si="200"/>
        <v>66</v>
      </c>
      <c r="L246" s="214">
        <f t="shared" si="201"/>
        <v>0.28448275862068967</v>
      </c>
      <c r="M246" s="209" t="s">
        <v>614</v>
      </c>
      <c r="N246" s="215">
        <v>42823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06">
        <v>29</v>
      </c>
      <c r="B247" s="207">
        <v>42128</v>
      </c>
      <c r="C247" s="207"/>
      <c r="D247" s="208" t="s">
        <v>692</v>
      </c>
      <c r="E247" s="209" t="s">
        <v>616</v>
      </c>
      <c r="F247" s="210">
        <v>385</v>
      </c>
      <c r="G247" s="209"/>
      <c r="H247" s="209">
        <f>212.5+331</f>
        <v>543.5</v>
      </c>
      <c r="I247" s="211">
        <v>510</v>
      </c>
      <c r="J247" s="212" t="s">
        <v>693</v>
      </c>
      <c r="K247" s="213">
        <f t="shared" si="200"/>
        <v>158.5</v>
      </c>
      <c r="L247" s="214">
        <f t="shared" si="201"/>
        <v>0.41168831168831171</v>
      </c>
      <c r="M247" s="209" t="s">
        <v>614</v>
      </c>
      <c r="N247" s="215">
        <v>42235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06">
        <v>30</v>
      </c>
      <c r="B248" s="207">
        <v>42128</v>
      </c>
      <c r="C248" s="207"/>
      <c r="D248" s="208" t="s">
        <v>694</v>
      </c>
      <c r="E248" s="209" t="s">
        <v>616</v>
      </c>
      <c r="F248" s="210">
        <v>115.5</v>
      </c>
      <c r="G248" s="209"/>
      <c r="H248" s="209">
        <v>146</v>
      </c>
      <c r="I248" s="211">
        <v>142</v>
      </c>
      <c r="J248" s="212" t="s">
        <v>695</v>
      </c>
      <c r="K248" s="213">
        <f t="shared" si="200"/>
        <v>30.5</v>
      </c>
      <c r="L248" s="214">
        <f t="shared" si="201"/>
        <v>0.26406926406926406</v>
      </c>
      <c r="M248" s="209" t="s">
        <v>614</v>
      </c>
      <c r="N248" s="215">
        <v>42202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06">
        <v>31</v>
      </c>
      <c r="B249" s="207">
        <v>42151</v>
      </c>
      <c r="C249" s="207"/>
      <c r="D249" s="208" t="s">
        <v>696</v>
      </c>
      <c r="E249" s="209" t="s">
        <v>616</v>
      </c>
      <c r="F249" s="210">
        <v>237.5</v>
      </c>
      <c r="G249" s="209"/>
      <c r="H249" s="209">
        <v>279.5</v>
      </c>
      <c r="I249" s="211">
        <v>278</v>
      </c>
      <c r="J249" s="212" t="s">
        <v>648</v>
      </c>
      <c r="K249" s="213">
        <f t="shared" si="200"/>
        <v>42</v>
      </c>
      <c r="L249" s="214">
        <f t="shared" si="201"/>
        <v>0.17684210526315788</v>
      </c>
      <c r="M249" s="209" t="s">
        <v>614</v>
      </c>
      <c r="N249" s="215">
        <v>42222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06">
        <v>32</v>
      </c>
      <c r="B250" s="207">
        <v>42174</v>
      </c>
      <c r="C250" s="207"/>
      <c r="D250" s="208" t="s">
        <v>667</v>
      </c>
      <c r="E250" s="209" t="s">
        <v>646</v>
      </c>
      <c r="F250" s="210">
        <v>340</v>
      </c>
      <c r="G250" s="209"/>
      <c r="H250" s="209">
        <v>448</v>
      </c>
      <c r="I250" s="211">
        <v>448</v>
      </c>
      <c r="J250" s="212" t="s">
        <v>648</v>
      </c>
      <c r="K250" s="213">
        <f t="shared" si="200"/>
        <v>108</v>
      </c>
      <c r="L250" s="214">
        <f t="shared" si="201"/>
        <v>0.31764705882352939</v>
      </c>
      <c r="M250" s="209" t="s">
        <v>614</v>
      </c>
      <c r="N250" s="215">
        <v>43018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06">
        <v>33</v>
      </c>
      <c r="B251" s="207">
        <v>42191</v>
      </c>
      <c r="C251" s="207"/>
      <c r="D251" s="208" t="s">
        <v>697</v>
      </c>
      <c r="E251" s="209" t="s">
        <v>646</v>
      </c>
      <c r="F251" s="210">
        <v>390</v>
      </c>
      <c r="G251" s="209"/>
      <c r="H251" s="209">
        <v>460</v>
      </c>
      <c r="I251" s="211">
        <v>460</v>
      </c>
      <c r="J251" s="212" t="s">
        <v>648</v>
      </c>
      <c r="K251" s="213">
        <f t="shared" si="200"/>
        <v>70</v>
      </c>
      <c r="L251" s="214">
        <f t="shared" si="201"/>
        <v>0.17948717948717949</v>
      </c>
      <c r="M251" s="209" t="s">
        <v>614</v>
      </c>
      <c r="N251" s="215">
        <v>42478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6">
        <v>34</v>
      </c>
      <c r="B252" s="217">
        <v>42195</v>
      </c>
      <c r="C252" s="217"/>
      <c r="D252" s="218" t="s">
        <v>698</v>
      </c>
      <c r="E252" s="219" t="s">
        <v>646</v>
      </c>
      <c r="F252" s="220">
        <v>122.5</v>
      </c>
      <c r="G252" s="220"/>
      <c r="H252" s="221">
        <v>61</v>
      </c>
      <c r="I252" s="221">
        <v>172</v>
      </c>
      <c r="J252" s="222" t="s">
        <v>699</v>
      </c>
      <c r="K252" s="223">
        <f t="shared" si="200"/>
        <v>-61.5</v>
      </c>
      <c r="L252" s="224">
        <f t="shared" si="201"/>
        <v>-0.50204081632653064</v>
      </c>
      <c r="M252" s="220" t="s">
        <v>627</v>
      </c>
      <c r="N252" s="217">
        <v>43333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06">
        <v>35</v>
      </c>
      <c r="B253" s="207">
        <v>42219</v>
      </c>
      <c r="C253" s="207"/>
      <c r="D253" s="208" t="s">
        <v>700</v>
      </c>
      <c r="E253" s="209" t="s">
        <v>646</v>
      </c>
      <c r="F253" s="210">
        <v>297.5</v>
      </c>
      <c r="G253" s="209"/>
      <c r="H253" s="209">
        <v>350</v>
      </c>
      <c r="I253" s="211">
        <v>360</v>
      </c>
      <c r="J253" s="212" t="s">
        <v>701</v>
      </c>
      <c r="K253" s="213">
        <f t="shared" si="200"/>
        <v>52.5</v>
      </c>
      <c r="L253" s="214">
        <f t="shared" si="201"/>
        <v>0.17647058823529413</v>
      </c>
      <c r="M253" s="209" t="s">
        <v>614</v>
      </c>
      <c r="N253" s="215">
        <v>42232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06">
        <v>36</v>
      </c>
      <c r="B254" s="207">
        <v>42219</v>
      </c>
      <c r="C254" s="207"/>
      <c r="D254" s="208" t="s">
        <v>702</v>
      </c>
      <c r="E254" s="209" t="s">
        <v>646</v>
      </c>
      <c r="F254" s="210">
        <v>115.5</v>
      </c>
      <c r="G254" s="209"/>
      <c r="H254" s="209">
        <v>149</v>
      </c>
      <c r="I254" s="211">
        <v>140</v>
      </c>
      <c r="J254" s="212" t="s">
        <v>703</v>
      </c>
      <c r="K254" s="213">
        <f t="shared" si="200"/>
        <v>33.5</v>
      </c>
      <c r="L254" s="214">
        <f t="shared" si="201"/>
        <v>0.29004329004329005</v>
      </c>
      <c r="M254" s="209" t="s">
        <v>614</v>
      </c>
      <c r="N254" s="215">
        <v>42740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06">
        <v>37</v>
      </c>
      <c r="B255" s="207">
        <v>42251</v>
      </c>
      <c r="C255" s="207"/>
      <c r="D255" s="208" t="s">
        <v>696</v>
      </c>
      <c r="E255" s="209" t="s">
        <v>646</v>
      </c>
      <c r="F255" s="210">
        <v>226</v>
      </c>
      <c r="G255" s="209"/>
      <c r="H255" s="209">
        <v>292</v>
      </c>
      <c r="I255" s="211">
        <v>292</v>
      </c>
      <c r="J255" s="212" t="s">
        <v>704</v>
      </c>
      <c r="K255" s="213">
        <f t="shared" si="200"/>
        <v>66</v>
      </c>
      <c r="L255" s="214">
        <f t="shared" si="201"/>
        <v>0.29203539823008851</v>
      </c>
      <c r="M255" s="209" t="s">
        <v>614</v>
      </c>
      <c r="N255" s="215">
        <v>42286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06">
        <v>38</v>
      </c>
      <c r="B256" s="207">
        <v>42254</v>
      </c>
      <c r="C256" s="207"/>
      <c r="D256" s="208" t="s">
        <v>691</v>
      </c>
      <c r="E256" s="209" t="s">
        <v>646</v>
      </c>
      <c r="F256" s="210">
        <v>232.5</v>
      </c>
      <c r="G256" s="209"/>
      <c r="H256" s="209">
        <v>312.5</v>
      </c>
      <c r="I256" s="211">
        <v>310</v>
      </c>
      <c r="J256" s="212" t="s">
        <v>648</v>
      </c>
      <c r="K256" s="213">
        <f t="shared" si="200"/>
        <v>80</v>
      </c>
      <c r="L256" s="214">
        <f t="shared" si="201"/>
        <v>0.34408602150537637</v>
      </c>
      <c r="M256" s="209" t="s">
        <v>614</v>
      </c>
      <c r="N256" s="215">
        <v>42823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06">
        <v>39</v>
      </c>
      <c r="B257" s="207">
        <v>42268</v>
      </c>
      <c r="C257" s="207"/>
      <c r="D257" s="208" t="s">
        <v>705</v>
      </c>
      <c r="E257" s="209" t="s">
        <v>646</v>
      </c>
      <c r="F257" s="210">
        <v>196.5</v>
      </c>
      <c r="G257" s="209"/>
      <c r="H257" s="209">
        <v>238</v>
      </c>
      <c r="I257" s="211">
        <v>238</v>
      </c>
      <c r="J257" s="212" t="s">
        <v>704</v>
      </c>
      <c r="K257" s="213">
        <f t="shared" si="200"/>
        <v>41.5</v>
      </c>
      <c r="L257" s="214">
        <f t="shared" si="201"/>
        <v>0.21119592875318066</v>
      </c>
      <c r="M257" s="209" t="s">
        <v>614</v>
      </c>
      <c r="N257" s="215">
        <v>42291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06">
        <v>40</v>
      </c>
      <c r="B258" s="207">
        <v>42271</v>
      </c>
      <c r="C258" s="207"/>
      <c r="D258" s="208" t="s">
        <v>645</v>
      </c>
      <c r="E258" s="209" t="s">
        <v>646</v>
      </c>
      <c r="F258" s="210">
        <v>65</v>
      </c>
      <c r="G258" s="209"/>
      <c r="H258" s="209">
        <v>82</v>
      </c>
      <c r="I258" s="211">
        <v>82</v>
      </c>
      <c r="J258" s="212" t="s">
        <v>704</v>
      </c>
      <c r="K258" s="213">
        <f t="shared" si="200"/>
        <v>17</v>
      </c>
      <c r="L258" s="214">
        <f t="shared" si="201"/>
        <v>0.26153846153846155</v>
      </c>
      <c r="M258" s="209" t="s">
        <v>614</v>
      </c>
      <c r="N258" s="215">
        <v>42578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06">
        <v>41</v>
      </c>
      <c r="B259" s="207">
        <v>42291</v>
      </c>
      <c r="C259" s="207"/>
      <c r="D259" s="208" t="s">
        <v>706</v>
      </c>
      <c r="E259" s="209" t="s">
        <v>646</v>
      </c>
      <c r="F259" s="210">
        <v>144</v>
      </c>
      <c r="G259" s="209"/>
      <c r="H259" s="209">
        <v>182.5</v>
      </c>
      <c r="I259" s="211">
        <v>181</v>
      </c>
      <c r="J259" s="212" t="s">
        <v>704</v>
      </c>
      <c r="K259" s="213">
        <f t="shared" si="200"/>
        <v>38.5</v>
      </c>
      <c r="L259" s="214">
        <f t="shared" si="201"/>
        <v>0.2673611111111111</v>
      </c>
      <c r="M259" s="209" t="s">
        <v>614</v>
      </c>
      <c r="N259" s="215">
        <v>42817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06">
        <v>42</v>
      </c>
      <c r="B260" s="207">
        <v>42291</v>
      </c>
      <c r="C260" s="207"/>
      <c r="D260" s="208" t="s">
        <v>707</v>
      </c>
      <c r="E260" s="209" t="s">
        <v>646</v>
      </c>
      <c r="F260" s="210">
        <v>264</v>
      </c>
      <c r="G260" s="209"/>
      <c r="H260" s="209">
        <v>311</v>
      </c>
      <c r="I260" s="211">
        <v>311</v>
      </c>
      <c r="J260" s="212" t="s">
        <v>704</v>
      </c>
      <c r="K260" s="213">
        <f t="shared" si="200"/>
        <v>47</v>
      </c>
      <c r="L260" s="214">
        <f t="shared" si="201"/>
        <v>0.17803030303030304</v>
      </c>
      <c r="M260" s="209" t="s">
        <v>614</v>
      </c>
      <c r="N260" s="215">
        <v>42604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06">
        <v>43</v>
      </c>
      <c r="B261" s="207">
        <v>42318</v>
      </c>
      <c r="C261" s="207"/>
      <c r="D261" s="208" t="s">
        <v>708</v>
      </c>
      <c r="E261" s="209" t="s">
        <v>616</v>
      </c>
      <c r="F261" s="210">
        <v>549.5</v>
      </c>
      <c r="G261" s="209"/>
      <c r="H261" s="209">
        <v>630</v>
      </c>
      <c r="I261" s="211">
        <v>630</v>
      </c>
      <c r="J261" s="212" t="s">
        <v>704</v>
      </c>
      <c r="K261" s="213">
        <f t="shared" si="200"/>
        <v>80.5</v>
      </c>
      <c r="L261" s="214">
        <f t="shared" si="201"/>
        <v>0.1464968152866242</v>
      </c>
      <c r="M261" s="209" t="s">
        <v>614</v>
      </c>
      <c r="N261" s="215">
        <v>42419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06">
        <v>44</v>
      </c>
      <c r="B262" s="207">
        <v>42342</v>
      </c>
      <c r="C262" s="207"/>
      <c r="D262" s="208" t="s">
        <v>709</v>
      </c>
      <c r="E262" s="209" t="s">
        <v>646</v>
      </c>
      <c r="F262" s="210">
        <v>1027.5</v>
      </c>
      <c r="G262" s="209"/>
      <c r="H262" s="209">
        <v>1315</v>
      </c>
      <c r="I262" s="211">
        <v>1250</v>
      </c>
      <c r="J262" s="212" t="s">
        <v>704</v>
      </c>
      <c r="K262" s="213">
        <f t="shared" si="200"/>
        <v>287.5</v>
      </c>
      <c r="L262" s="214">
        <f t="shared" si="201"/>
        <v>0.27980535279805352</v>
      </c>
      <c r="M262" s="209" t="s">
        <v>614</v>
      </c>
      <c r="N262" s="215">
        <v>43244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06">
        <v>45</v>
      </c>
      <c r="B263" s="207">
        <v>42367</v>
      </c>
      <c r="C263" s="207"/>
      <c r="D263" s="208" t="s">
        <v>710</v>
      </c>
      <c r="E263" s="209" t="s">
        <v>646</v>
      </c>
      <c r="F263" s="210">
        <v>465</v>
      </c>
      <c r="G263" s="209"/>
      <c r="H263" s="209">
        <v>540</v>
      </c>
      <c r="I263" s="211">
        <v>540</v>
      </c>
      <c r="J263" s="212" t="s">
        <v>704</v>
      </c>
      <c r="K263" s="213">
        <f t="shared" si="200"/>
        <v>75</v>
      </c>
      <c r="L263" s="214">
        <f t="shared" si="201"/>
        <v>0.16129032258064516</v>
      </c>
      <c r="M263" s="209" t="s">
        <v>614</v>
      </c>
      <c r="N263" s="215">
        <v>42530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06">
        <v>46</v>
      </c>
      <c r="B264" s="207">
        <v>42380</v>
      </c>
      <c r="C264" s="207"/>
      <c r="D264" s="208" t="s">
        <v>392</v>
      </c>
      <c r="E264" s="209" t="s">
        <v>616</v>
      </c>
      <c r="F264" s="210">
        <v>81</v>
      </c>
      <c r="G264" s="209"/>
      <c r="H264" s="209">
        <v>110</v>
      </c>
      <c r="I264" s="211">
        <v>110</v>
      </c>
      <c r="J264" s="212" t="s">
        <v>704</v>
      </c>
      <c r="K264" s="213">
        <f t="shared" si="200"/>
        <v>29</v>
      </c>
      <c r="L264" s="214">
        <f t="shared" si="201"/>
        <v>0.35802469135802467</v>
      </c>
      <c r="M264" s="209" t="s">
        <v>614</v>
      </c>
      <c r="N264" s="215">
        <v>42745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06">
        <v>47</v>
      </c>
      <c r="B265" s="207">
        <v>42382</v>
      </c>
      <c r="C265" s="207"/>
      <c r="D265" s="208" t="s">
        <v>711</v>
      </c>
      <c r="E265" s="209" t="s">
        <v>616</v>
      </c>
      <c r="F265" s="210">
        <v>417.5</v>
      </c>
      <c r="G265" s="209"/>
      <c r="H265" s="209">
        <v>547</v>
      </c>
      <c r="I265" s="211">
        <v>535</v>
      </c>
      <c r="J265" s="212" t="s">
        <v>704</v>
      </c>
      <c r="K265" s="213">
        <f t="shared" si="200"/>
        <v>129.5</v>
      </c>
      <c r="L265" s="214">
        <f t="shared" si="201"/>
        <v>0.31017964071856285</v>
      </c>
      <c r="M265" s="209" t="s">
        <v>614</v>
      </c>
      <c r="N265" s="215">
        <v>42578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06">
        <v>48</v>
      </c>
      <c r="B266" s="207">
        <v>42408</v>
      </c>
      <c r="C266" s="207"/>
      <c r="D266" s="208" t="s">
        <v>712</v>
      </c>
      <c r="E266" s="209" t="s">
        <v>646</v>
      </c>
      <c r="F266" s="210">
        <v>650</v>
      </c>
      <c r="G266" s="209"/>
      <c r="H266" s="209">
        <v>800</v>
      </c>
      <c r="I266" s="211">
        <v>800</v>
      </c>
      <c r="J266" s="212" t="s">
        <v>704</v>
      </c>
      <c r="K266" s="213">
        <f t="shared" si="200"/>
        <v>150</v>
      </c>
      <c r="L266" s="214">
        <f t="shared" si="201"/>
        <v>0.23076923076923078</v>
      </c>
      <c r="M266" s="209" t="s">
        <v>614</v>
      </c>
      <c r="N266" s="215">
        <v>43154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06">
        <v>49</v>
      </c>
      <c r="B267" s="207">
        <v>42433</v>
      </c>
      <c r="C267" s="207"/>
      <c r="D267" s="208" t="s">
        <v>212</v>
      </c>
      <c r="E267" s="209" t="s">
        <v>646</v>
      </c>
      <c r="F267" s="210">
        <v>437.5</v>
      </c>
      <c r="G267" s="209"/>
      <c r="H267" s="209">
        <v>504.5</v>
      </c>
      <c r="I267" s="211">
        <v>522</v>
      </c>
      <c r="J267" s="212" t="s">
        <v>713</v>
      </c>
      <c r="K267" s="213">
        <f t="shared" si="200"/>
        <v>67</v>
      </c>
      <c r="L267" s="214">
        <f t="shared" si="201"/>
        <v>0.15314285714285714</v>
      </c>
      <c r="M267" s="209" t="s">
        <v>614</v>
      </c>
      <c r="N267" s="215">
        <v>42480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06">
        <v>50</v>
      </c>
      <c r="B268" s="207">
        <v>42438</v>
      </c>
      <c r="C268" s="207"/>
      <c r="D268" s="208" t="s">
        <v>714</v>
      </c>
      <c r="E268" s="209" t="s">
        <v>646</v>
      </c>
      <c r="F268" s="210">
        <v>189.5</v>
      </c>
      <c r="G268" s="209"/>
      <c r="H268" s="209">
        <v>218</v>
      </c>
      <c r="I268" s="211">
        <v>218</v>
      </c>
      <c r="J268" s="212" t="s">
        <v>704</v>
      </c>
      <c r="K268" s="213">
        <f t="shared" si="200"/>
        <v>28.5</v>
      </c>
      <c r="L268" s="214">
        <f t="shared" si="201"/>
        <v>0.15039577836411611</v>
      </c>
      <c r="M268" s="209" t="s">
        <v>614</v>
      </c>
      <c r="N268" s="215">
        <v>43034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16">
        <v>51</v>
      </c>
      <c r="B269" s="217">
        <v>42471</v>
      </c>
      <c r="C269" s="217"/>
      <c r="D269" s="225" t="s">
        <v>715</v>
      </c>
      <c r="E269" s="220" t="s">
        <v>646</v>
      </c>
      <c r="F269" s="220">
        <v>36.5</v>
      </c>
      <c r="G269" s="221"/>
      <c r="H269" s="221">
        <v>15.85</v>
      </c>
      <c r="I269" s="221">
        <v>60</v>
      </c>
      <c r="J269" s="222" t="s">
        <v>716</v>
      </c>
      <c r="K269" s="223">
        <f t="shared" si="200"/>
        <v>-20.65</v>
      </c>
      <c r="L269" s="224">
        <f t="shared" si="201"/>
        <v>-0.5657534246575342</v>
      </c>
      <c r="M269" s="220" t="s">
        <v>627</v>
      </c>
      <c r="N269" s="228">
        <v>43627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06">
        <v>52</v>
      </c>
      <c r="B270" s="207">
        <v>42472</v>
      </c>
      <c r="C270" s="207"/>
      <c r="D270" s="208" t="s">
        <v>717</v>
      </c>
      <c r="E270" s="209" t="s">
        <v>646</v>
      </c>
      <c r="F270" s="210">
        <v>93</v>
      </c>
      <c r="G270" s="209"/>
      <c r="H270" s="209">
        <v>149</v>
      </c>
      <c r="I270" s="211">
        <v>140</v>
      </c>
      <c r="J270" s="212" t="s">
        <v>718</v>
      </c>
      <c r="K270" s="213">
        <f t="shared" si="200"/>
        <v>56</v>
      </c>
      <c r="L270" s="214">
        <f t="shared" si="201"/>
        <v>0.60215053763440862</v>
      </c>
      <c r="M270" s="209" t="s">
        <v>614</v>
      </c>
      <c r="N270" s="215">
        <v>42740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06">
        <v>53</v>
      </c>
      <c r="B271" s="207">
        <v>42472</v>
      </c>
      <c r="C271" s="207"/>
      <c r="D271" s="208" t="s">
        <v>719</v>
      </c>
      <c r="E271" s="209" t="s">
        <v>646</v>
      </c>
      <c r="F271" s="210">
        <v>130</v>
      </c>
      <c r="G271" s="209"/>
      <c r="H271" s="209">
        <v>150</v>
      </c>
      <c r="I271" s="211" t="s">
        <v>720</v>
      </c>
      <c r="J271" s="212" t="s">
        <v>704</v>
      </c>
      <c r="K271" s="213">
        <f t="shared" si="200"/>
        <v>20</v>
      </c>
      <c r="L271" s="214">
        <f t="shared" si="201"/>
        <v>0.15384615384615385</v>
      </c>
      <c r="M271" s="209" t="s">
        <v>614</v>
      </c>
      <c r="N271" s="215">
        <v>42564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06">
        <v>54</v>
      </c>
      <c r="B272" s="207">
        <v>42473</v>
      </c>
      <c r="C272" s="207"/>
      <c r="D272" s="208" t="s">
        <v>721</v>
      </c>
      <c r="E272" s="209" t="s">
        <v>646</v>
      </c>
      <c r="F272" s="210">
        <v>196</v>
      </c>
      <c r="G272" s="209"/>
      <c r="H272" s="209">
        <v>299</v>
      </c>
      <c r="I272" s="211">
        <v>299</v>
      </c>
      <c r="J272" s="212" t="s">
        <v>704</v>
      </c>
      <c r="K272" s="213">
        <v>103</v>
      </c>
      <c r="L272" s="214">
        <v>0.52551020408163296</v>
      </c>
      <c r="M272" s="209" t="s">
        <v>614</v>
      </c>
      <c r="N272" s="215">
        <v>42620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06">
        <v>55</v>
      </c>
      <c r="B273" s="207">
        <v>42473</v>
      </c>
      <c r="C273" s="207"/>
      <c r="D273" s="208" t="s">
        <v>722</v>
      </c>
      <c r="E273" s="209" t="s">
        <v>646</v>
      </c>
      <c r="F273" s="210">
        <v>88</v>
      </c>
      <c r="G273" s="209"/>
      <c r="H273" s="209">
        <v>103</v>
      </c>
      <c r="I273" s="211">
        <v>103</v>
      </c>
      <c r="J273" s="212" t="s">
        <v>704</v>
      </c>
      <c r="K273" s="213">
        <v>15</v>
      </c>
      <c r="L273" s="214">
        <v>0.170454545454545</v>
      </c>
      <c r="M273" s="209" t="s">
        <v>614</v>
      </c>
      <c r="N273" s="215">
        <v>42530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06">
        <v>56</v>
      </c>
      <c r="B274" s="207">
        <v>42492</v>
      </c>
      <c r="C274" s="207"/>
      <c r="D274" s="208" t="s">
        <v>723</v>
      </c>
      <c r="E274" s="209" t="s">
        <v>646</v>
      </c>
      <c r="F274" s="210">
        <v>127.5</v>
      </c>
      <c r="G274" s="209"/>
      <c r="H274" s="209">
        <v>148</v>
      </c>
      <c r="I274" s="211" t="s">
        <v>724</v>
      </c>
      <c r="J274" s="212" t="s">
        <v>704</v>
      </c>
      <c r="K274" s="213">
        <f t="shared" ref="K274:K278" si="202">H274-F274</f>
        <v>20.5</v>
      </c>
      <c r="L274" s="214">
        <f t="shared" ref="L274:L278" si="203">K274/F274</f>
        <v>0.16078431372549021</v>
      </c>
      <c r="M274" s="209" t="s">
        <v>614</v>
      </c>
      <c r="N274" s="215">
        <v>42564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06">
        <v>57</v>
      </c>
      <c r="B275" s="207">
        <v>42493</v>
      </c>
      <c r="C275" s="207"/>
      <c r="D275" s="208" t="s">
        <v>725</v>
      </c>
      <c r="E275" s="209" t="s">
        <v>646</v>
      </c>
      <c r="F275" s="210">
        <v>675</v>
      </c>
      <c r="G275" s="209"/>
      <c r="H275" s="209">
        <v>815</v>
      </c>
      <c r="I275" s="211" t="s">
        <v>726</v>
      </c>
      <c r="J275" s="212" t="s">
        <v>704</v>
      </c>
      <c r="K275" s="213">
        <f t="shared" si="202"/>
        <v>140</v>
      </c>
      <c r="L275" s="214">
        <f t="shared" si="203"/>
        <v>0.2074074074074074</v>
      </c>
      <c r="M275" s="209" t="s">
        <v>614</v>
      </c>
      <c r="N275" s="215">
        <v>43154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16">
        <v>58</v>
      </c>
      <c r="B276" s="217">
        <v>42522</v>
      </c>
      <c r="C276" s="217"/>
      <c r="D276" s="218" t="s">
        <v>727</v>
      </c>
      <c r="E276" s="219" t="s">
        <v>646</v>
      </c>
      <c r="F276" s="220">
        <v>500</v>
      </c>
      <c r="G276" s="220"/>
      <c r="H276" s="221">
        <v>232.5</v>
      </c>
      <c r="I276" s="221" t="s">
        <v>728</v>
      </c>
      <c r="J276" s="222" t="s">
        <v>729</v>
      </c>
      <c r="K276" s="223">
        <f t="shared" si="202"/>
        <v>-267.5</v>
      </c>
      <c r="L276" s="224">
        <f t="shared" si="203"/>
        <v>-0.53500000000000003</v>
      </c>
      <c r="M276" s="220" t="s">
        <v>627</v>
      </c>
      <c r="N276" s="217">
        <v>43735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06">
        <v>59</v>
      </c>
      <c r="B277" s="207">
        <v>42527</v>
      </c>
      <c r="C277" s="207"/>
      <c r="D277" s="208" t="s">
        <v>562</v>
      </c>
      <c r="E277" s="209" t="s">
        <v>646</v>
      </c>
      <c r="F277" s="210">
        <v>110</v>
      </c>
      <c r="G277" s="209"/>
      <c r="H277" s="209">
        <v>126.5</v>
      </c>
      <c r="I277" s="211">
        <v>125</v>
      </c>
      <c r="J277" s="212" t="s">
        <v>655</v>
      </c>
      <c r="K277" s="213">
        <f t="shared" si="202"/>
        <v>16.5</v>
      </c>
      <c r="L277" s="214">
        <f t="shared" si="203"/>
        <v>0.15</v>
      </c>
      <c r="M277" s="209" t="s">
        <v>614</v>
      </c>
      <c r="N277" s="215">
        <v>42552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06">
        <v>60</v>
      </c>
      <c r="B278" s="207">
        <v>42538</v>
      </c>
      <c r="C278" s="207"/>
      <c r="D278" s="208" t="s">
        <v>730</v>
      </c>
      <c r="E278" s="209" t="s">
        <v>646</v>
      </c>
      <c r="F278" s="210">
        <v>44</v>
      </c>
      <c r="G278" s="209"/>
      <c r="H278" s="209">
        <v>69.5</v>
      </c>
      <c r="I278" s="211">
        <v>69.5</v>
      </c>
      <c r="J278" s="212" t="s">
        <v>731</v>
      </c>
      <c r="K278" s="213">
        <f t="shared" si="202"/>
        <v>25.5</v>
      </c>
      <c r="L278" s="214">
        <f t="shared" si="203"/>
        <v>0.57954545454545459</v>
      </c>
      <c r="M278" s="209" t="s">
        <v>614</v>
      </c>
      <c r="N278" s="215">
        <v>42977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06">
        <v>61</v>
      </c>
      <c r="B279" s="207">
        <v>42549</v>
      </c>
      <c r="C279" s="207"/>
      <c r="D279" s="208" t="s">
        <v>732</v>
      </c>
      <c r="E279" s="209" t="s">
        <v>646</v>
      </c>
      <c r="F279" s="210">
        <v>262.5</v>
      </c>
      <c r="G279" s="209"/>
      <c r="H279" s="209">
        <v>340</v>
      </c>
      <c r="I279" s="211">
        <v>333</v>
      </c>
      <c r="J279" s="212" t="s">
        <v>733</v>
      </c>
      <c r="K279" s="213">
        <v>77.5</v>
      </c>
      <c r="L279" s="214">
        <v>0.29523809523809502</v>
      </c>
      <c r="M279" s="209" t="s">
        <v>614</v>
      </c>
      <c r="N279" s="215">
        <v>43017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06">
        <v>62</v>
      </c>
      <c r="B280" s="207">
        <v>42549</v>
      </c>
      <c r="C280" s="207"/>
      <c r="D280" s="208" t="s">
        <v>734</v>
      </c>
      <c r="E280" s="209" t="s">
        <v>646</v>
      </c>
      <c r="F280" s="210">
        <v>840</v>
      </c>
      <c r="G280" s="209"/>
      <c r="H280" s="209">
        <v>1230</v>
      </c>
      <c r="I280" s="211">
        <v>1230</v>
      </c>
      <c r="J280" s="212" t="s">
        <v>704</v>
      </c>
      <c r="K280" s="213">
        <v>390</v>
      </c>
      <c r="L280" s="214">
        <v>0.46428571428571402</v>
      </c>
      <c r="M280" s="209" t="s">
        <v>614</v>
      </c>
      <c r="N280" s="215">
        <v>42649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29">
        <v>63</v>
      </c>
      <c r="B281" s="230">
        <v>42556</v>
      </c>
      <c r="C281" s="230"/>
      <c r="D281" s="231" t="s">
        <v>735</v>
      </c>
      <c r="E281" s="232" t="s">
        <v>646</v>
      </c>
      <c r="F281" s="232">
        <v>395</v>
      </c>
      <c r="G281" s="233"/>
      <c r="H281" s="233">
        <f>(468.5+342.5)/2</f>
        <v>405.5</v>
      </c>
      <c r="I281" s="233">
        <v>510</v>
      </c>
      <c r="J281" s="234" t="s">
        <v>736</v>
      </c>
      <c r="K281" s="235">
        <f t="shared" ref="K281:K287" si="204">H281-F281</f>
        <v>10.5</v>
      </c>
      <c r="L281" s="236">
        <f t="shared" ref="L281:L287" si="205">K281/F281</f>
        <v>2.6582278481012658E-2</v>
      </c>
      <c r="M281" s="232" t="s">
        <v>737</v>
      </c>
      <c r="N281" s="230">
        <v>43606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16">
        <v>64</v>
      </c>
      <c r="B282" s="217">
        <v>42584</v>
      </c>
      <c r="C282" s="217"/>
      <c r="D282" s="218" t="s">
        <v>738</v>
      </c>
      <c r="E282" s="219" t="s">
        <v>616</v>
      </c>
      <c r="F282" s="220">
        <f>169.5-12.8</f>
        <v>156.69999999999999</v>
      </c>
      <c r="G282" s="220"/>
      <c r="H282" s="221">
        <v>77</v>
      </c>
      <c r="I282" s="221" t="s">
        <v>739</v>
      </c>
      <c r="J282" s="222" t="s">
        <v>740</v>
      </c>
      <c r="K282" s="223">
        <f t="shared" si="204"/>
        <v>-79.699999999999989</v>
      </c>
      <c r="L282" s="224">
        <f t="shared" si="205"/>
        <v>-0.50861518825781749</v>
      </c>
      <c r="M282" s="220" t="s">
        <v>627</v>
      </c>
      <c r="N282" s="217">
        <v>43522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16">
        <v>65</v>
      </c>
      <c r="B283" s="217">
        <v>42586</v>
      </c>
      <c r="C283" s="217"/>
      <c r="D283" s="218" t="s">
        <v>741</v>
      </c>
      <c r="E283" s="219" t="s">
        <v>646</v>
      </c>
      <c r="F283" s="220">
        <v>400</v>
      </c>
      <c r="G283" s="220"/>
      <c r="H283" s="221">
        <v>305</v>
      </c>
      <c r="I283" s="221">
        <v>475</v>
      </c>
      <c r="J283" s="222" t="s">
        <v>742</v>
      </c>
      <c r="K283" s="223">
        <f t="shared" si="204"/>
        <v>-95</v>
      </c>
      <c r="L283" s="224">
        <f t="shared" si="205"/>
        <v>-0.23749999999999999</v>
      </c>
      <c r="M283" s="220" t="s">
        <v>627</v>
      </c>
      <c r="N283" s="217">
        <v>43606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06">
        <v>66</v>
      </c>
      <c r="B284" s="207">
        <v>42593</v>
      </c>
      <c r="C284" s="207"/>
      <c r="D284" s="208" t="s">
        <v>743</v>
      </c>
      <c r="E284" s="209" t="s">
        <v>646</v>
      </c>
      <c r="F284" s="210">
        <v>86.5</v>
      </c>
      <c r="G284" s="209"/>
      <c r="H284" s="209">
        <v>130</v>
      </c>
      <c r="I284" s="211">
        <v>130</v>
      </c>
      <c r="J284" s="212" t="s">
        <v>744</v>
      </c>
      <c r="K284" s="213">
        <f t="shared" si="204"/>
        <v>43.5</v>
      </c>
      <c r="L284" s="214">
        <f t="shared" si="205"/>
        <v>0.50289017341040465</v>
      </c>
      <c r="M284" s="209" t="s">
        <v>614</v>
      </c>
      <c r="N284" s="215">
        <v>43091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16">
        <v>67</v>
      </c>
      <c r="B285" s="217">
        <v>42600</v>
      </c>
      <c r="C285" s="217"/>
      <c r="D285" s="218" t="s">
        <v>111</v>
      </c>
      <c r="E285" s="219" t="s">
        <v>646</v>
      </c>
      <c r="F285" s="220">
        <v>133.5</v>
      </c>
      <c r="G285" s="220"/>
      <c r="H285" s="221">
        <v>126.5</v>
      </c>
      <c r="I285" s="221">
        <v>178</v>
      </c>
      <c r="J285" s="222" t="s">
        <v>745</v>
      </c>
      <c r="K285" s="223">
        <f t="shared" si="204"/>
        <v>-7</v>
      </c>
      <c r="L285" s="224">
        <f t="shared" si="205"/>
        <v>-5.2434456928838954E-2</v>
      </c>
      <c r="M285" s="220" t="s">
        <v>627</v>
      </c>
      <c r="N285" s="217">
        <v>42615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06">
        <v>68</v>
      </c>
      <c r="B286" s="207">
        <v>42613</v>
      </c>
      <c r="C286" s="207"/>
      <c r="D286" s="208" t="s">
        <v>746</v>
      </c>
      <c r="E286" s="209" t="s">
        <v>646</v>
      </c>
      <c r="F286" s="210">
        <v>560</v>
      </c>
      <c r="G286" s="209"/>
      <c r="H286" s="209">
        <v>725</v>
      </c>
      <c r="I286" s="211">
        <v>725</v>
      </c>
      <c r="J286" s="212" t="s">
        <v>648</v>
      </c>
      <c r="K286" s="213">
        <f t="shared" si="204"/>
        <v>165</v>
      </c>
      <c r="L286" s="214">
        <f t="shared" si="205"/>
        <v>0.29464285714285715</v>
      </c>
      <c r="M286" s="209" t="s">
        <v>614</v>
      </c>
      <c r="N286" s="215">
        <v>42456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06">
        <v>69</v>
      </c>
      <c r="B287" s="207">
        <v>42614</v>
      </c>
      <c r="C287" s="207"/>
      <c r="D287" s="208" t="s">
        <v>747</v>
      </c>
      <c r="E287" s="209" t="s">
        <v>646</v>
      </c>
      <c r="F287" s="210">
        <v>160.5</v>
      </c>
      <c r="G287" s="209"/>
      <c r="H287" s="209">
        <v>210</v>
      </c>
      <c r="I287" s="211">
        <v>210</v>
      </c>
      <c r="J287" s="212" t="s">
        <v>648</v>
      </c>
      <c r="K287" s="213">
        <f t="shared" si="204"/>
        <v>49.5</v>
      </c>
      <c r="L287" s="214">
        <f t="shared" si="205"/>
        <v>0.30841121495327101</v>
      </c>
      <c r="M287" s="209" t="s">
        <v>614</v>
      </c>
      <c r="N287" s="215">
        <v>42871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06">
        <v>70</v>
      </c>
      <c r="B288" s="207">
        <v>42646</v>
      </c>
      <c r="C288" s="207"/>
      <c r="D288" s="208" t="s">
        <v>407</v>
      </c>
      <c r="E288" s="209" t="s">
        <v>646</v>
      </c>
      <c r="F288" s="210">
        <v>430</v>
      </c>
      <c r="G288" s="209"/>
      <c r="H288" s="209">
        <v>596</v>
      </c>
      <c r="I288" s="211">
        <v>575</v>
      </c>
      <c r="J288" s="212" t="s">
        <v>748</v>
      </c>
      <c r="K288" s="213">
        <v>166</v>
      </c>
      <c r="L288" s="214">
        <v>0.38604651162790699</v>
      </c>
      <c r="M288" s="209" t="s">
        <v>614</v>
      </c>
      <c r="N288" s="215">
        <v>42769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06">
        <v>71</v>
      </c>
      <c r="B289" s="207">
        <v>42657</v>
      </c>
      <c r="C289" s="207"/>
      <c r="D289" s="208" t="s">
        <v>749</v>
      </c>
      <c r="E289" s="209" t="s">
        <v>646</v>
      </c>
      <c r="F289" s="210">
        <v>280</v>
      </c>
      <c r="G289" s="209"/>
      <c r="H289" s="209">
        <v>345</v>
      </c>
      <c r="I289" s="211">
        <v>345</v>
      </c>
      <c r="J289" s="212" t="s">
        <v>648</v>
      </c>
      <c r="K289" s="213">
        <f t="shared" ref="K289:K294" si="206">H289-F289</f>
        <v>65</v>
      </c>
      <c r="L289" s="214">
        <f t="shared" ref="L289:L290" si="207">K289/F289</f>
        <v>0.23214285714285715</v>
      </c>
      <c r="M289" s="209" t="s">
        <v>614</v>
      </c>
      <c r="N289" s="215">
        <v>42814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06">
        <v>72</v>
      </c>
      <c r="B290" s="207">
        <v>42657</v>
      </c>
      <c r="C290" s="207"/>
      <c r="D290" s="208" t="s">
        <v>750</v>
      </c>
      <c r="E290" s="209" t="s">
        <v>646</v>
      </c>
      <c r="F290" s="210">
        <v>245</v>
      </c>
      <c r="G290" s="209"/>
      <c r="H290" s="209">
        <v>325.5</v>
      </c>
      <c r="I290" s="211">
        <v>330</v>
      </c>
      <c r="J290" s="212" t="s">
        <v>751</v>
      </c>
      <c r="K290" s="213">
        <f t="shared" si="206"/>
        <v>80.5</v>
      </c>
      <c r="L290" s="214">
        <f t="shared" si="207"/>
        <v>0.32857142857142857</v>
      </c>
      <c r="M290" s="209" t="s">
        <v>614</v>
      </c>
      <c r="N290" s="215">
        <v>42769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06">
        <v>73</v>
      </c>
      <c r="B291" s="207">
        <v>42660</v>
      </c>
      <c r="C291" s="207"/>
      <c r="D291" s="208" t="s">
        <v>352</v>
      </c>
      <c r="E291" s="209" t="s">
        <v>646</v>
      </c>
      <c r="F291" s="210">
        <v>125</v>
      </c>
      <c r="G291" s="209"/>
      <c r="H291" s="209">
        <v>160</v>
      </c>
      <c r="I291" s="211">
        <v>160</v>
      </c>
      <c r="J291" s="212" t="s">
        <v>704</v>
      </c>
      <c r="K291" s="213">
        <f t="shared" si="206"/>
        <v>35</v>
      </c>
      <c r="L291" s="214">
        <v>0.28000000000000003</v>
      </c>
      <c r="M291" s="209" t="s">
        <v>614</v>
      </c>
      <c r="N291" s="215">
        <v>42803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06">
        <v>74</v>
      </c>
      <c r="B292" s="207">
        <v>42660</v>
      </c>
      <c r="C292" s="207"/>
      <c r="D292" s="208" t="s">
        <v>484</v>
      </c>
      <c r="E292" s="209" t="s">
        <v>646</v>
      </c>
      <c r="F292" s="210">
        <v>114</v>
      </c>
      <c r="G292" s="209"/>
      <c r="H292" s="209">
        <v>145</v>
      </c>
      <c r="I292" s="211">
        <v>145</v>
      </c>
      <c r="J292" s="212" t="s">
        <v>704</v>
      </c>
      <c r="K292" s="213">
        <f t="shared" si="206"/>
        <v>31</v>
      </c>
      <c r="L292" s="214">
        <f t="shared" ref="L292:L294" si="208">K292/F292</f>
        <v>0.27192982456140352</v>
      </c>
      <c r="M292" s="209" t="s">
        <v>614</v>
      </c>
      <c r="N292" s="215">
        <v>42859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06">
        <v>75</v>
      </c>
      <c r="B293" s="207">
        <v>42660</v>
      </c>
      <c r="C293" s="207"/>
      <c r="D293" s="208" t="s">
        <v>752</v>
      </c>
      <c r="E293" s="209" t="s">
        <v>646</v>
      </c>
      <c r="F293" s="210">
        <v>212</v>
      </c>
      <c r="G293" s="209"/>
      <c r="H293" s="209">
        <v>280</v>
      </c>
      <c r="I293" s="211">
        <v>276</v>
      </c>
      <c r="J293" s="212" t="s">
        <v>753</v>
      </c>
      <c r="K293" s="213">
        <f t="shared" si="206"/>
        <v>68</v>
      </c>
      <c r="L293" s="214">
        <f t="shared" si="208"/>
        <v>0.32075471698113206</v>
      </c>
      <c r="M293" s="209" t="s">
        <v>614</v>
      </c>
      <c r="N293" s="215">
        <v>42858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06">
        <v>76</v>
      </c>
      <c r="B294" s="207">
        <v>42678</v>
      </c>
      <c r="C294" s="207"/>
      <c r="D294" s="208" t="s">
        <v>472</v>
      </c>
      <c r="E294" s="209" t="s">
        <v>646</v>
      </c>
      <c r="F294" s="210">
        <v>155</v>
      </c>
      <c r="G294" s="209"/>
      <c r="H294" s="209">
        <v>210</v>
      </c>
      <c r="I294" s="211">
        <v>210</v>
      </c>
      <c r="J294" s="212" t="s">
        <v>754</v>
      </c>
      <c r="K294" s="213">
        <f t="shared" si="206"/>
        <v>55</v>
      </c>
      <c r="L294" s="214">
        <f t="shared" si="208"/>
        <v>0.35483870967741937</v>
      </c>
      <c r="M294" s="209" t="s">
        <v>614</v>
      </c>
      <c r="N294" s="215">
        <v>42944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16">
        <v>77</v>
      </c>
      <c r="B295" s="217">
        <v>42710</v>
      </c>
      <c r="C295" s="217"/>
      <c r="D295" s="218" t="s">
        <v>755</v>
      </c>
      <c r="E295" s="219" t="s">
        <v>646</v>
      </c>
      <c r="F295" s="220">
        <v>150.5</v>
      </c>
      <c r="G295" s="220"/>
      <c r="H295" s="221">
        <v>72.5</v>
      </c>
      <c r="I295" s="221">
        <v>174</v>
      </c>
      <c r="J295" s="222" t="s">
        <v>756</v>
      </c>
      <c r="K295" s="223">
        <v>-78</v>
      </c>
      <c r="L295" s="224">
        <v>-0.51827242524916906</v>
      </c>
      <c r="M295" s="220" t="s">
        <v>627</v>
      </c>
      <c r="N295" s="217">
        <v>43333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06">
        <v>78</v>
      </c>
      <c r="B296" s="207">
        <v>42712</v>
      </c>
      <c r="C296" s="207"/>
      <c r="D296" s="208" t="s">
        <v>757</v>
      </c>
      <c r="E296" s="209" t="s">
        <v>646</v>
      </c>
      <c r="F296" s="210">
        <v>380</v>
      </c>
      <c r="G296" s="209"/>
      <c r="H296" s="209">
        <v>478</v>
      </c>
      <c r="I296" s="211">
        <v>468</v>
      </c>
      <c r="J296" s="212" t="s">
        <v>704</v>
      </c>
      <c r="K296" s="213">
        <f t="shared" ref="K296:K298" si="209">H296-F296</f>
        <v>98</v>
      </c>
      <c r="L296" s="214">
        <f t="shared" ref="L296:L298" si="210">K296/F296</f>
        <v>0.25789473684210529</v>
      </c>
      <c r="M296" s="209" t="s">
        <v>614</v>
      </c>
      <c r="N296" s="215">
        <v>43025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06">
        <v>79</v>
      </c>
      <c r="B297" s="207">
        <v>42734</v>
      </c>
      <c r="C297" s="207"/>
      <c r="D297" s="208" t="s">
        <v>110</v>
      </c>
      <c r="E297" s="209" t="s">
        <v>646</v>
      </c>
      <c r="F297" s="210">
        <v>305</v>
      </c>
      <c r="G297" s="209"/>
      <c r="H297" s="209">
        <v>375</v>
      </c>
      <c r="I297" s="211">
        <v>375</v>
      </c>
      <c r="J297" s="212" t="s">
        <v>704</v>
      </c>
      <c r="K297" s="213">
        <f t="shared" si="209"/>
        <v>70</v>
      </c>
      <c r="L297" s="214">
        <f t="shared" si="210"/>
        <v>0.22950819672131148</v>
      </c>
      <c r="M297" s="209" t="s">
        <v>614</v>
      </c>
      <c r="N297" s="215">
        <v>42768</v>
      </c>
      <c r="O297" s="1"/>
      <c r="P297" s="1"/>
      <c r="Q297" s="1"/>
      <c r="R297" s="6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06">
        <v>80</v>
      </c>
      <c r="B298" s="207">
        <v>42739</v>
      </c>
      <c r="C298" s="207"/>
      <c r="D298" s="208" t="s">
        <v>96</v>
      </c>
      <c r="E298" s="209" t="s">
        <v>646</v>
      </c>
      <c r="F298" s="210">
        <v>99.5</v>
      </c>
      <c r="G298" s="209"/>
      <c r="H298" s="209">
        <v>158</v>
      </c>
      <c r="I298" s="211">
        <v>158</v>
      </c>
      <c r="J298" s="212" t="s">
        <v>704</v>
      </c>
      <c r="K298" s="213">
        <f t="shared" si="209"/>
        <v>58.5</v>
      </c>
      <c r="L298" s="214">
        <f t="shared" si="210"/>
        <v>0.5879396984924623</v>
      </c>
      <c r="M298" s="209" t="s">
        <v>614</v>
      </c>
      <c r="N298" s="215">
        <v>42898</v>
      </c>
      <c r="O298" s="1"/>
      <c r="P298" s="1"/>
      <c r="Q298" s="1"/>
      <c r="R298" s="6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06">
        <v>81</v>
      </c>
      <c r="B299" s="207">
        <v>42739</v>
      </c>
      <c r="C299" s="207"/>
      <c r="D299" s="208" t="s">
        <v>96</v>
      </c>
      <c r="E299" s="209" t="s">
        <v>646</v>
      </c>
      <c r="F299" s="210">
        <v>99.5</v>
      </c>
      <c r="G299" s="209"/>
      <c r="H299" s="209">
        <v>158</v>
      </c>
      <c r="I299" s="211">
        <v>158</v>
      </c>
      <c r="J299" s="212" t="s">
        <v>704</v>
      </c>
      <c r="K299" s="213">
        <v>58.5</v>
      </c>
      <c r="L299" s="214">
        <v>0.58793969849246197</v>
      </c>
      <c r="M299" s="209" t="s">
        <v>614</v>
      </c>
      <c r="N299" s="215">
        <v>42898</v>
      </c>
      <c r="O299" s="1"/>
      <c r="P299" s="1"/>
      <c r="Q299" s="1"/>
      <c r="R299" s="6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06">
        <v>82</v>
      </c>
      <c r="B300" s="207">
        <v>42786</v>
      </c>
      <c r="C300" s="207"/>
      <c r="D300" s="208" t="s">
        <v>187</v>
      </c>
      <c r="E300" s="209" t="s">
        <v>646</v>
      </c>
      <c r="F300" s="210">
        <v>140.5</v>
      </c>
      <c r="G300" s="209"/>
      <c r="H300" s="209">
        <v>220</v>
      </c>
      <c r="I300" s="211">
        <v>220</v>
      </c>
      <c r="J300" s="212" t="s">
        <v>704</v>
      </c>
      <c r="K300" s="213">
        <f>H300-F300</f>
        <v>79.5</v>
      </c>
      <c r="L300" s="214">
        <f>K300/F300</f>
        <v>0.5658362989323843</v>
      </c>
      <c r="M300" s="209" t="s">
        <v>614</v>
      </c>
      <c r="N300" s="215">
        <v>42864</v>
      </c>
      <c r="O300" s="1"/>
      <c r="P300" s="1"/>
      <c r="Q300" s="1"/>
      <c r="R300" s="6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06">
        <v>83</v>
      </c>
      <c r="B301" s="207">
        <v>42786</v>
      </c>
      <c r="C301" s="207"/>
      <c r="D301" s="208" t="s">
        <v>758</v>
      </c>
      <c r="E301" s="209" t="s">
        <v>646</v>
      </c>
      <c r="F301" s="210">
        <v>202.5</v>
      </c>
      <c r="G301" s="209"/>
      <c r="H301" s="209">
        <v>234</v>
      </c>
      <c r="I301" s="211">
        <v>234</v>
      </c>
      <c r="J301" s="212" t="s">
        <v>704</v>
      </c>
      <c r="K301" s="213">
        <v>31.5</v>
      </c>
      <c r="L301" s="214">
        <v>0.155555555555556</v>
      </c>
      <c r="M301" s="209" t="s">
        <v>614</v>
      </c>
      <c r="N301" s="215">
        <v>42836</v>
      </c>
      <c r="O301" s="1"/>
      <c r="P301" s="1"/>
      <c r="Q301" s="1"/>
      <c r="R301" s="6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06">
        <v>84</v>
      </c>
      <c r="B302" s="207">
        <v>42818</v>
      </c>
      <c r="C302" s="207"/>
      <c r="D302" s="208" t="s">
        <v>759</v>
      </c>
      <c r="E302" s="209" t="s">
        <v>646</v>
      </c>
      <c r="F302" s="210">
        <v>300.5</v>
      </c>
      <c r="G302" s="209"/>
      <c r="H302" s="209">
        <v>417.5</v>
      </c>
      <c r="I302" s="211">
        <v>420</v>
      </c>
      <c r="J302" s="212" t="s">
        <v>760</v>
      </c>
      <c r="K302" s="213">
        <f>H302-F302</f>
        <v>117</v>
      </c>
      <c r="L302" s="214">
        <f>K302/F302</f>
        <v>0.38935108153078202</v>
      </c>
      <c r="M302" s="209" t="s">
        <v>614</v>
      </c>
      <c r="N302" s="215">
        <v>43070</v>
      </c>
      <c r="O302" s="1"/>
      <c r="P302" s="1"/>
      <c r="Q302" s="1"/>
      <c r="R302" s="6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06">
        <v>85</v>
      </c>
      <c r="B303" s="207">
        <v>42818</v>
      </c>
      <c r="C303" s="207"/>
      <c r="D303" s="208" t="s">
        <v>734</v>
      </c>
      <c r="E303" s="209" t="s">
        <v>646</v>
      </c>
      <c r="F303" s="210">
        <v>850</v>
      </c>
      <c r="G303" s="209"/>
      <c r="H303" s="209">
        <v>1042.5</v>
      </c>
      <c r="I303" s="211">
        <v>1023</v>
      </c>
      <c r="J303" s="212" t="s">
        <v>761</v>
      </c>
      <c r="K303" s="213">
        <v>192.5</v>
      </c>
      <c r="L303" s="214">
        <v>0.22647058823529401</v>
      </c>
      <c r="M303" s="209" t="s">
        <v>614</v>
      </c>
      <c r="N303" s="215">
        <v>42830</v>
      </c>
      <c r="O303" s="1"/>
      <c r="P303" s="1"/>
      <c r="Q303" s="1"/>
      <c r="R303" s="6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06">
        <v>86</v>
      </c>
      <c r="B304" s="207">
        <v>42830</v>
      </c>
      <c r="C304" s="207"/>
      <c r="D304" s="208" t="s">
        <v>503</v>
      </c>
      <c r="E304" s="209" t="s">
        <v>646</v>
      </c>
      <c r="F304" s="210">
        <v>785</v>
      </c>
      <c r="G304" s="209"/>
      <c r="H304" s="209">
        <v>930</v>
      </c>
      <c r="I304" s="211">
        <v>920</v>
      </c>
      <c r="J304" s="212" t="s">
        <v>762</v>
      </c>
      <c r="K304" s="213">
        <f>H304-F304</f>
        <v>145</v>
      </c>
      <c r="L304" s="214">
        <f>K304/F304</f>
        <v>0.18471337579617833</v>
      </c>
      <c r="M304" s="209" t="s">
        <v>614</v>
      </c>
      <c r="N304" s="215">
        <v>42976</v>
      </c>
      <c r="O304" s="1"/>
      <c r="P304" s="1"/>
      <c r="Q304" s="1"/>
      <c r="R304" s="6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16">
        <v>87</v>
      </c>
      <c r="B305" s="217">
        <v>42831</v>
      </c>
      <c r="C305" s="217"/>
      <c r="D305" s="218" t="s">
        <v>763</v>
      </c>
      <c r="E305" s="219" t="s">
        <v>646</v>
      </c>
      <c r="F305" s="220">
        <v>40</v>
      </c>
      <c r="G305" s="220"/>
      <c r="H305" s="221">
        <v>13.1</v>
      </c>
      <c r="I305" s="221">
        <v>60</v>
      </c>
      <c r="J305" s="222" t="s">
        <v>764</v>
      </c>
      <c r="K305" s="223">
        <v>-26.9</v>
      </c>
      <c r="L305" s="224">
        <v>-0.67249999999999999</v>
      </c>
      <c r="M305" s="220" t="s">
        <v>627</v>
      </c>
      <c r="N305" s="217">
        <v>43138</v>
      </c>
      <c r="O305" s="1"/>
      <c r="P305" s="1"/>
      <c r="Q305" s="1"/>
      <c r="R305" s="6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06">
        <v>88</v>
      </c>
      <c r="B306" s="207">
        <v>42837</v>
      </c>
      <c r="C306" s="207"/>
      <c r="D306" s="208" t="s">
        <v>95</v>
      </c>
      <c r="E306" s="209" t="s">
        <v>646</v>
      </c>
      <c r="F306" s="210">
        <v>289.5</v>
      </c>
      <c r="G306" s="209"/>
      <c r="H306" s="209">
        <v>354</v>
      </c>
      <c r="I306" s="211">
        <v>360</v>
      </c>
      <c r="J306" s="212" t="s">
        <v>765</v>
      </c>
      <c r="K306" s="213">
        <f t="shared" ref="K306:K314" si="211">H306-F306</f>
        <v>64.5</v>
      </c>
      <c r="L306" s="214">
        <f t="shared" ref="L306:L314" si="212">K306/F306</f>
        <v>0.22279792746113988</v>
      </c>
      <c r="M306" s="209" t="s">
        <v>614</v>
      </c>
      <c r="N306" s="215">
        <v>43040</v>
      </c>
      <c r="O306" s="1"/>
      <c r="P306" s="1"/>
      <c r="Q306" s="1"/>
      <c r="R306" s="6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06">
        <v>89</v>
      </c>
      <c r="B307" s="207">
        <v>42845</v>
      </c>
      <c r="C307" s="207"/>
      <c r="D307" s="208" t="s">
        <v>439</v>
      </c>
      <c r="E307" s="209" t="s">
        <v>646</v>
      </c>
      <c r="F307" s="210">
        <v>700</v>
      </c>
      <c r="G307" s="209"/>
      <c r="H307" s="209">
        <v>840</v>
      </c>
      <c r="I307" s="211">
        <v>840</v>
      </c>
      <c r="J307" s="212" t="s">
        <v>766</v>
      </c>
      <c r="K307" s="213">
        <f t="shared" si="211"/>
        <v>140</v>
      </c>
      <c r="L307" s="214">
        <f t="shared" si="212"/>
        <v>0.2</v>
      </c>
      <c r="M307" s="209" t="s">
        <v>614</v>
      </c>
      <c r="N307" s="215">
        <v>42893</v>
      </c>
      <c r="O307" s="1"/>
      <c r="P307" s="1"/>
      <c r="Q307" s="1"/>
      <c r="R307" s="6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06">
        <v>90</v>
      </c>
      <c r="B308" s="207">
        <v>42887</v>
      </c>
      <c r="C308" s="207"/>
      <c r="D308" s="208" t="s">
        <v>767</v>
      </c>
      <c r="E308" s="209" t="s">
        <v>646</v>
      </c>
      <c r="F308" s="210">
        <v>130</v>
      </c>
      <c r="G308" s="209"/>
      <c r="H308" s="209">
        <v>144.25</v>
      </c>
      <c r="I308" s="211">
        <v>170</v>
      </c>
      <c r="J308" s="212" t="s">
        <v>768</v>
      </c>
      <c r="K308" s="213">
        <f t="shared" si="211"/>
        <v>14.25</v>
      </c>
      <c r="L308" s="214">
        <f t="shared" si="212"/>
        <v>0.10961538461538461</v>
      </c>
      <c r="M308" s="209" t="s">
        <v>614</v>
      </c>
      <c r="N308" s="215">
        <v>43675</v>
      </c>
      <c r="O308" s="1"/>
      <c r="P308" s="1"/>
      <c r="Q308" s="1"/>
      <c r="R308" s="6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06">
        <v>91</v>
      </c>
      <c r="B309" s="207">
        <v>42901</v>
      </c>
      <c r="C309" s="207"/>
      <c r="D309" s="208" t="s">
        <v>769</v>
      </c>
      <c r="E309" s="209" t="s">
        <v>646</v>
      </c>
      <c r="F309" s="210">
        <v>214.5</v>
      </c>
      <c r="G309" s="209"/>
      <c r="H309" s="209">
        <v>262</v>
      </c>
      <c r="I309" s="211">
        <v>262</v>
      </c>
      <c r="J309" s="212" t="s">
        <v>770</v>
      </c>
      <c r="K309" s="213">
        <f t="shared" si="211"/>
        <v>47.5</v>
      </c>
      <c r="L309" s="214">
        <f t="shared" si="212"/>
        <v>0.22144522144522144</v>
      </c>
      <c r="M309" s="209" t="s">
        <v>614</v>
      </c>
      <c r="N309" s="215">
        <v>42977</v>
      </c>
      <c r="O309" s="1"/>
      <c r="P309" s="1"/>
      <c r="Q309" s="1"/>
      <c r="R309" s="6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37">
        <v>92</v>
      </c>
      <c r="B310" s="238">
        <v>42933</v>
      </c>
      <c r="C310" s="238"/>
      <c r="D310" s="239" t="s">
        <v>771</v>
      </c>
      <c r="E310" s="240" t="s">
        <v>646</v>
      </c>
      <c r="F310" s="241">
        <v>370</v>
      </c>
      <c r="G310" s="240"/>
      <c r="H310" s="240">
        <v>447.5</v>
      </c>
      <c r="I310" s="242">
        <v>450</v>
      </c>
      <c r="J310" s="243" t="s">
        <v>704</v>
      </c>
      <c r="K310" s="213">
        <f t="shared" si="211"/>
        <v>77.5</v>
      </c>
      <c r="L310" s="244">
        <f t="shared" si="212"/>
        <v>0.20945945945945946</v>
      </c>
      <c r="M310" s="240" t="s">
        <v>614</v>
      </c>
      <c r="N310" s="245">
        <v>43035</v>
      </c>
      <c r="O310" s="1"/>
      <c r="P310" s="1"/>
      <c r="Q310" s="1"/>
      <c r="R310" s="6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37">
        <v>93</v>
      </c>
      <c r="B311" s="238">
        <v>42943</v>
      </c>
      <c r="C311" s="238"/>
      <c r="D311" s="239" t="s">
        <v>185</v>
      </c>
      <c r="E311" s="240" t="s">
        <v>646</v>
      </c>
      <c r="F311" s="241">
        <v>657.5</v>
      </c>
      <c r="G311" s="240"/>
      <c r="H311" s="240">
        <v>825</v>
      </c>
      <c r="I311" s="242">
        <v>820</v>
      </c>
      <c r="J311" s="243" t="s">
        <v>704</v>
      </c>
      <c r="K311" s="213">
        <f t="shared" si="211"/>
        <v>167.5</v>
      </c>
      <c r="L311" s="244">
        <f t="shared" si="212"/>
        <v>0.25475285171102663</v>
      </c>
      <c r="M311" s="240" t="s">
        <v>614</v>
      </c>
      <c r="N311" s="245">
        <v>43090</v>
      </c>
      <c r="O311" s="1"/>
      <c r="P311" s="1"/>
      <c r="Q311" s="1"/>
      <c r="R311" s="6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06">
        <v>94</v>
      </c>
      <c r="B312" s="207">
        <v>42964</v>
      </c>
      <c r="C312" s="207"/>
      <c r="D312" s="208" t="s">
        <v>370</v>
      </c>
      <c r="E312" s="209" t="s">
        <v>646</v>
      </c>
      <c r="F312" s="210">
        <v>605</v>
      </c>
      <c r="G312" s="209"/>
      <c r="H312" s="209">
        <v>750</v>
      </c>
      <c r="I312" s="211">
        <v>750</v>
      </c>
      <c r="J312" s="212" t="s">
        <v>762</v>
      </c>
      <c r="K312" s="213">
        <f t="shared" si="211"/>
        <v>145</v>
      </c>
      <c r="L312" s="214">
        <f t="shared" si="212"/>
        <v>0.23966942148760331</v>
      </c>
      <c r="M312" s="209" t="s">
        <v>614</v>
      </c>
      <c r="N312" s="215">
        <v>43027</v>
      </c>
      <c r="O312" s="1"/>
      <c r="P312" s="1"/>
      <c r="Q312" s="1"/>
      <c r="R312" s="6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16">
        <v>95</v>
      </c>
      <c r="B313" s="217">
        <v>42979</v>
      </c>
      <c r="C313" s="217"/>
      <c r="D313" s="225" t="s">
        <v>772</v>
      </c>
      <c r="E313" s="220" t="s">
        <v>646</v>
      </c>
      <c r="F313" s="220">
        <v>255</v>
      </c>
      <c r="G313" s="221"/>
      <c r="H313" s="221">
        <v>217.25</v>
      </c>
      <c r="I313" s="221">
        <v>320</v>
      </c>
      <c r="J313" s="222" t="s">
        <v>773</v>
      </c>
      <c r="K313" s="223">
        <f t="shared" si="211"/>
        <v>-37.75</v>
      </c>
      <c r="L313" s="226">
        <f t="shared" si="212"/>
        <v>-0.14803921568627451</v>
      </c>
      <c r="M313" s="220" t="s">
        <v>627</v>
      </c>
      <c r="N313" s="217">
        <v>43661</v>
      </c>
      <c r="O313" s="1"/>
      <c r="P313" s="1"/>
      <c r="Q313" s="1"/>
      <c r="R313" s="6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06">
        <v>96</v>
      </c>
      <c r="B314" s="207">
        <v>42997</v>
      </c>
      <c r="C314" s="207"/>
      <c r="D314" s="208" t="s">
        <v>774</v>
      </c>
      <c r="E314" s="209" t="s">
        <v>646</v>
      </c>
      <c r="F314" s="210">
        <v>215</v>
      </c>
      <c r="G314" s="209"/>
      <c r="H314" s="209">
        <v>258</v>
      </c>
      <c r="I314" s="211">
        <v>258</v>
      </c>
      <c r="J314" s="212" t="s">
        <v>704</v>
      </c>
      <c r="K314" s="213">
        <f t="shared" si="211"/>
        <v>43</v>
      </c>
      <c r="L314" s="214">
        <f t="shared" si="212"/>
        <v>0.2</v>
      </c>
      <c r="M314" s="209" t="s">
        <v>614</v>
      </c>
      <c r="N314" s="215">
        <v>43040</v>
      </c>
      <c r="O314" s="1"/>
      <c r="P314" s="1"/>
      <c r="Q314" s="1"/>
      <c r="R314" s="6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06">
        <v>97</v>
      </c>
      <c r="B315" s="207">
        <v>42997</v>
      </c>
      <c r="C315" s="207"/>
      <c r="D315" s="208" t="s">
        <v>774</v>
      </c>
      <c r="E315" s="209" t="s">
        <v>646</v>
      </c>
      <c r="F315" s="210">
        <v>215</v>
      </c>
      <c r="G315" s="209"/>
      <c r="H315" s="209">
        <v>258</v>
      </c>
      <c r="I315" s="211">
        <v>258</v>
      </c>
      <c r="J315" s="243" t="s">
        <v>704</v>
      </c>
      <c r="K315" s="213">
        <v>43</v>
      </c>
      <c r="L315" s="214">
        <v>0.2</v>
      </c>
      <c r="M315" s="209" t="s">
        <v>614</v>
      </c>
      <c r="N315" s="215">
        <v>43040</v>
      </c>
      <c r="O315" s="1"/>
      <c r="P315" s="1"/>
      <c r="Q315" s="1"/>
      <c r="R315" s="6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37">
        <v>98</v>
      </c>
      <c r="B316" s="238">
        <v>42998</v>
      </c>
      <c r="C316" s="238"/>
      <c r="D316" s="239" t="s">
        <v>775</v>
      </c>
      <c r="E316" s="240" t="s">
        <v>646</v>
      </c>
      <c r="F316" s="210">
        <v>75</v>
      </c>
      <c r="G316" s="240"/>
      <c r="H316" s="240">
        <v>90</v>
      </c>
      <c r="I316" s="242">
        <v>90</v>
      </c>
      <c r="J316" s="212" t="s">
        <v>776</v>
      </c>
      <c r="K316" s="213">
        <f t="shared" ref="K316:K321" si="213">H316-F316</f>
        <v>15</v>
      </c>
      <c r="L316" s="214">
        <f t="shared" ref="L316:L321" si="214">K316/F316</f>
        <v>0.2</v>
      </c>
      <c r="M316" s="209" t="s">
        <v>614</v>
      </c>
      <c r="N316" s="215">
        <v>43019</v>
      </c>
      <c r="O316" s="1"/>
      <c r="P316" s="1"/>
      <c r="Q316" s="1"/>
      <c r="R316" s="6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37">
        <v>99</v>
      </c>
      <c r="B317" s="238">
        <v>43011</v>
      </c>
      <c r="C317" s="238"/>
      <c r="D317" s="239" t="s">
        <v>629</v>
      </c>
      <c r="E317" s="240" t="s">
        <v>646</v>
      </c>
      <c r="F317" s="241">
        <v>315</v>
      </c>
      <c r="G317" s="240"/>
      <c r="H317" s="240">
        <v>392</v>
      </c>
      <c r="I317" s="242">
        <v>384</v>
      </c>
      <c r="J317" s="243" t="s">
        <v>777</v>
      </c>
      <c r="K317" s="213">
        <f t="shared" si="213"/>
        <v>77</v>
      </c>
      <c r="L317" s="244">
        <f t="shared" si="214"/>
        <v>0.24444444444444444</v>
      </c>
      <c r="M317" s="240" t="s">
        <v>614</v>
      </c>
      <c r="N317" s="245">
        <v>43017</v>
      </c>
      <c r="O317" s="1"/>
      <c r="P317" s="1"/>
      <c r="Q317" s="1"/>
      <c r="R317" s="6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37">
        <v>100</v>
      </c>
      <c r="B318" s="238">
        <v>43013</v>
      </c>
      <c r="C318" s="238"/>
      <c r="D318" s="239" t="s">
        <v>477</v>
      </c>
      <c r="E318" s="240" t="s">
        <v>646</v>
      </c>
      <c r="F318" s="241">
        <v>145</v>
      </c>
      <c r="G318" s="240"/>
      <c r="H318" s="240">
        <v>179</v>
      </c>
      <c r="I318" s="242">
        <v>180</v>
      </c>
      <c r="J318" s="243" t="s">
        <v>778</v>
      </c>
      <c r="K318" s="213">
        <f t="shared" si="213"/>
        <v>34</v>
      </c>
      <c r="L318" s="244">
        <f t="shared" si="214"/>
        <v>0.23448275862068965</v>
      </c>
      <c r="M318" s="240" t="s">
        <v>614</v>
      </c>
      <c r="N318" s="245">
        <v>43025</v>
      </c>
      <c r="O318" s="1"/>
      <c r="P318" s="1"/>
      <c r="Q318" s="1"/>
      <c r="R318" s="6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37">
        <v>101</v>
      </c>
      <c r="B319" s="238">
        <v>43014</v>
      </c>
      <c r="C319" s="238"/>
      <c r="D319" s="239" t="s">
        <v>342</v>
      </c>
      <c r="E319" s="240" t="s">
        <v>646</v>
      </c>
      <c r="F319" s="241">
        <v>256</v>
      </c>
      <c r="G319" s="240"/>
      <c r="H319" s="240">
        <v>323</v>
      </c>
      <c r="I319" s="242">
        <v>320</v>
      </c>
      <c r="J319" s="243" t="s">
        <v>704</v>
      </c>
      <c r="K319" s="213">
        <f t="shared" si="213"/>
        <v>67</v>
      </c>
      <c r="L319" s="244">
        <f t="shared" si="214"/>
        <v>0.26171875</v>
      </c>
      <c r="M319" s="240" t="s">
        <v>614</v>
      </c>
      <c r="N319" s="245">
        <v>43067</v>
      </c>
      <c r="O319" s="1"/>
      <c r="P319" s="1"/>
      <c r="Q319" s="1"/>
      <c r="R319" s="6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37">
        <v>102</v>
      </c>
      <c r="B320" s="238">
        <v>43017</v>
      </c>
      <c r="C320" s="238"/>
      <c r="D320" s="239" t="s">
        <v>360</v>
      </c>
      <c r="E320" s="240" t="s">
        <v>646</v>
      </c>
      <c r="F320" s="241">
        <v>137.5</v>
      </c>
      <c r="G320" s="240"/>
      <c r="H320" s="240">
        <v>184</v>
      </c>
      <c r="I320" s="242">
        <v>183</v>
      </c>
      <c r="J320" s="243" t="s">
        <v>779</v>
      </c>
      <c r="K320" s="213">
        <f t="shared" si="213"/>
        <v>46.5</v>
      </c>
      <c r="L320" s="244">
        <f t="shared" si="214"/>
        <v>0.33818181818181819</v>
      </c>
      <c r="M320" s="240" t="s">
        <v>614</v>
      </c>
      <c r="N320" s="245">
        <v>43108</v>
      </c>
      <c r="O320" s="1"/>
      <c r="P320" s="1"/>
      <c r="Q320" s="1"/>
      <c r="R320" s="6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37">
        <v>103</v>
      </c>
      <c r="B321" s="238">
        <v>43018</v>
      </c>
      <c r="C321" s="238"/>
      <c r="D321" s="239" t="s">
        <v>780</v>
      </c>
      <c r="E321" s="240" t="s">
        <v>646</v>
      </c>
      <c r="F321" s="241">
        <v>125.5</v>
      </c>
      <c r="G321" s="240"/>
      <c r="H321" s="240">
        <v>158</v>
      </c>
      <c r="I321" s="242">
        <v>155</v>
      </c>
      <c r="J321" s="243" t="s">
        <v>781</v>
      </c>
      <c r="K321" s="213">
        <f t="shared" si="213"/>
        <v>32.5</v>
      </c>
      <c r="L321" s="244">
        <f t="shared" si="214"/>
        <v>0.25896414342629481</v>
      </c>
      <c r="M321" s="240" t="s">
        <v>614</v>
      </c>
      <c r="N321" s="245">
        <v>43067</v>
      </c>
      <c r="O321" s="1"/>
      <c r="P321" s="1"/>
      <c r="Q321" s="1"/>
      <c r="R321" s="6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37">
        <v>104</v>
      </c>
      <c r="B322" s="238">
        <v>43018</v>
      </c>
      <c r="C322" s="238"/>
      <c r="D322" s="239" t="s">
        <v>782</v>
      </c>
      <c r="E322" s="240" t="s">
        <v>646</v>
      </c>
      <c r="F322" s="241">
        <v>895</v>
      </c>
      <c r="G322" s="240"/>
      <c r="H322" s="240">
        <v>1122.5</v>
      </c>
      <c r="I322" s="242">
        <v>1078</v>
      </c>
      <c r="J322" s="243" t="s">
        <v>783</v>
      </c>
      <c r="K322" s="213">
        <v>227.5</v>
      </c>
      <c r="L322" s="244">
        <v>0.25418994413407803</v>
      </c>
      <c r="M322" s="240" t="s">
        <v>614</v>
      </c>
      <c r="N322" s="245">
        <v>43117</v>
      </c>
      <c r="O322" s="1"/>
      <c r="P322" s="1"/>
      <c r="Q322" s="1"/>
      <c r="R322" s="6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37">
        <v>105</v>
      </c>
      <c r="B323" s="238">
        <v>43020</v>
      </c>
      <c r="C323" s="238"/>
      <c r="D323" s="239" t="s">
        <v>351</v>
      </c>
      <c r="E323" s="240" t="s">
        <v>646</v>
      </c>
      <c r="F323" s="241">
        <v>525</v>
      </c>
      <c r="G323" s="240"/>
      <c r="H323" s="240">
        <v>629</v>
      </c>
      <c r="I323" s="242">
        <v>629</v>
      </c>
      <c r="J323" s="243" t="s">
        <v>704</v>
      </c>
      <c r="K323" s="213">
        <v>104</v>
      </c>
      <c r="L323" s="244">
        <v>0.19809523809523799</v>
      </c>
      <c r="M323" s="240" t="s">
        <v>614</v>
      </c>
      <c r="N323" s="245">
        <v>43119</v>
      </c>
      <c r="O323" s="1"/>
      <c r="P323" s="1"/>
      <c r="Q323" s="1"/>
      <c r="R323" s="6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37">
        <v>106</v>
      </c>
      <c r="B324" s="238">
        <v>43046</v>
      </c>
      <c r="C324" s="238"/>
      <c r="D324" s="239" t="s">
        <v>397</v>
      </c>
      <c r="E324" s="240" t="s">
        <v>646</v>
      </c>
      <c r="F324" s="241">
        <v>740</v>
      </c>
      <c r="G324" s="240"/>
      <c r="H324" s="240">
        <v>892.5</v>
      </c>
      <c r="I324" s="242">
        <v>900</v>
      </c>
      <c r="J324" s="243" t="s">
        <v>784</v>
      </c>
      <c r="K324" s="213">
        <f t="shared" ref="K324:K326" si="215">H324-F324</f>
        <v>152.5</v>
      </c>
      <c r="L324" s="244">
        <f t="shared" ref="L324:L326" si="216">K324/F324</f>
        <v>0.20608108108108109</v>
      </c>
      <c r="M324" s="240" t="s">
        <v>614</v>
      </c>
      <c r="N324" s="245">
        <v>43052</v>
      </c>
      <c r="O324" s="1"/>
      <c r="P324" s="1"/>
      <c r="Q324" s="1"/>
      <c r="R324" s="6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06">
        <v>107</v>
      </c>
      <c r="B325" s="207">
        <v>43073</v>
      </c>
      <c r="C325" s="207"/>
      <c r="D325" s="208" t="s">
        <v>785</v>
      </c>
      <c r="E325" s="209" t="s">
        <v>646</v>
      </c>
      <c r="F325" s="210">
        <v>118.5</v>
      </c>
      <c r="G325" s="209"/>
      <c r="H325" s="209">
        <v>143.5</v>
      </c>
      <c r="I325" s="211">
        <v>145</v>
      </c>
      <c r="J325" s="212" t="s">
        <v>636</v>
      </c>
      <c r="K325" s="213">
        <f t="shared" si="215"/>
        <v>25</v>
      </c>
      <c r="L325" s="214">
        <f t="shared" si="216"/>
        <v>0.2109704641350211</v>
      </c>
      <c r="M325" s="209" t="s">
        <v>614</v>
      </c>
      <c r="N325" s="215">
        <v>43097</v>
      </c>
      <c r="O325" s="1"/>
      <c r="P325" s="1"/>
      <c r="Q325" s="1"/>
      <c r="R325" s="6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16">
        <v>108</v>
      </c>
      <c r="B326" s="217">
        <v>43090</v>
      </c>
      <c r="C326" s="217"/>
      <c r="D326" s="218" t="s">
        <v>445</v>
      </c>
      <c r="E326" s="219" t="s">
        <v>646</v>
      </c>
      <c r="F326" s="220">
        <v>715</v>
      </c>
      <c r="G326" s="220"/>
      <c r="H326" s="221">
        <v>500</v>
      </c>
      <c r="I326" s="221">
        <v>872</v>
      </c>
      <c r="J326" s="222" t="s">
        <v>786</v>
      </c>
      <c r="K326" s="223">
        <f t="shared" si="215"/>
        <v>-215</v>
      </c>
      <c r="L326" s="224">
        <f t="shared" si="216"/>
        <v>-0.30069930069930068</v>
      </c>
      <c r="M326" s="220" t="s">
        <v>627</v>
      </c>
      <c r="N326" s="217">
        <v>43670</v>
      </c>
      <c r="O326" s="1"/>
      <c r="P326" s="1"/>
      <c r="Q326" s="1"/>
      <c r="R326" s="6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06">
        <v>109</v>
      </c>
      <c r="B327" s="207">
        <v>43098</v>
      </c>
      <c r="C327" s="207"/>
      <c r="D327" s="208" t="s">
        <v>629</v>
      </c>
      <c r="E327" s="209" t="s">
        <v>646</v>
      </c>
      <c r="F327" s="210">
        <v>435</v>
      </c>
      <c r="G327" s="209"/>
      <c r="H327" s="209">
        <v>542.5</v>
      </c>
      <c r="I327" s="211">
        <v>539</v>
      </c>
      <c r="J327" s="212" t="s">
        <v>704</v>
      </c>
      <c r="K327" s="213">
        <v>107.5</v>
      </c>
      <c r="L327" s="214">
        <v>0.247126436781609</v>
      </c>
      <c r="M327" s="209" t="s">
        <v>614</v>
      </c>
      <c r="N327" s="215">
        <v>43206</v>
      </c>
      <c r="O327" s="1"/>
      <c r="P327" s="1"/>
      <c r="Q327" s="1"/>
      <c r="R327" s="6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06">
        <v>110</v>
      </c>
      <c r="B328" s="207">
        <v>43098</v>
      </c>
      <c r="C328" s="207"/>
      <c r="D328" s="208" t="s">
        <v>584</v>
      </c>
      <c r="E328" s="209" t="s">
        <v>646</v>
      </c>
      <c r="F328" s="210">
        <v>885</v>
      </c>
      <c r="G328" s="209"/>
      <c r="H328" s="209">
        <v>1090</v>
      </c>
      <c r="I328" s="211">
        <v>1084</v>
      </c>
      <c r="J328" s="212" t="s">
        <v>704</v>
      </c>
      <c r="K328" s="213">
        <v>205</v>
      </c>
      <c r="L328" s="214">
        <v>0.23163841807909599</v>
      </c>
      <c r="M328" s="209" t="s">
        <v>614</v>
      </c>
      <c r="N328" s="215">
        <v>43213</v>
      </c>
      <c r="O328" s="1"/>
      <c r="P328" s="1"/>
      <c r="Q328" s="1"/>
      <c r="R328" s="6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46">
        <v>111</v>
      </c>
      <c r="B329" s="247">
        <v>43192</v>
      </c>
      <c r="C329" s="247"/>
      <c r="D329" s="225" t="s">
        <v>787</v>
      </c>
      <c r="E329" s="220" t="s">
        <v>646</v>
      </c>
      <c r="F329" s="248">
        <v>478.5</v>
      </c>
      <c r="G329" s="220"/>
      <c r="H329" s="220">
        <v>442</v>
      </c>
      <c r="I329" s="221">
        <v>613</v>
      </c>
      <c r="J329" s="222" t="s">
        <v>788</v>
      </c>
      <c r="K329" s="223">
        <f t="shared" ref="K329:K332" si="217">H329-F329</f>
        <v>-36.5</v>
      </c>
      <c r="L329" s="224">
        <f t="shared" ref="L329:L332" si="218">K329/F329</f>
        <v>-7.6280041797283177E-2</v>
      </c>
      <c r="M329" s="220" t="s">
        <v>627</v>
      </c>
      <c r="N329" s="217">
        <v>43762</v>
      </c>
      <c r="O329" s="1"/>
      <c r="P329" s="1"/>
      <c r="Q329" s="1"/>
      <c r="R329" s="6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16">
        <v>112</v>
      </c>
      <c r="B330" s="217">
        <v>43194</v>
      </c>
      <c r="C330" s="217"/>
      <c r="D330" s="218" t="s">
        <v>789</v>
      </c>
      <c r="E330" s="219" t="s">
        <v>646</v>
      </c>
      <c r="F330" s="220">
        <f>141.5-7.3</f>
        <v>134.19999999999999</v>
      </c>
      <c r="G330" s="220"/>
      <c r="H330" s="221">
        <v>77</v>
      </c>
      <c r="I330" s="221">
        <v>180</v>
      </c>
      <c r="J330" s="222" t="s">
        <v>790</v>
      </c>
      <c r="K330" s="223">
        <f t="shared" si="217"/>
        <v>-57.199999999999989</v>
      </c>
      <c r="L330" s="224">
        <f t="shared" si="218"/>
        <v>-0.42622950819672129</v>
      </c>
      <c r="M330" s="220" t="s">
        <v>627</v>
      </c>
      <c r="N330" s="217">
        <v>43522</v>
      </c>
      <c r="O330" s="1"/>
      <c r="P330" s="1"/>
      <c r="Q330" s="1"/>
      <c r="R330" s="6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216">
        <v>113</v>
      </c>
      <c r="B331" s="217">
        <v>43209</v>
      </c>
      <c r="C331" s="217"/>
      <c r="D331" s="218" t="s">
        <v>791</v>
      </c>
      <c r="E331" s="219" t="s">
        <v>646</v>
      </c>
      <c r="F331" s="220">
        <v>430</v>
      </c>
      <c r="G331" s="220"/>
      <c r="H331" s="221">
        <v>220</v>
      </c>
      <c r="I331" s="221">
        <v>537</v>
      </c>
      <c r="J331" s="222" t="s">
        <v>792</v>
      </c>
      <c r="K331" s="223">
        <f t="shared" si="217"/>
        <v>-210</v>
      </c>
      <c r="L331" s="224">
        <f t="shared" si="218"/>
        <v>-0.48837209302325579</v>
      </c>
      <c r="M331" s="220" t="s">
        <v>627</v>
      </c>
      <c r="N331" s="217">
        <v>43252</v>
      </c>
      <c r="O331" s="1"/>
      <c r="P331" s="1"/>
      <c r="Q331" s="1"/>
      <c r="R331" s="6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37">
        <v>114</v>
      </c>
      <c r="B332" s="238">
        <v>43220</v>
      </c>
      <c r="C332" s="238"/>
      <c r="D332" s="239" t="s">
        <v>398</v>
      </c>
      <c r="E332" s="240" t="s">
        <v>646</v>
      </c>
      <c r="F332" s="240">
        <v>153.5</v>
      </c>
      <c r="G332" s="240"/>
      <c r="H332" s="240">
        <v>196</v>
      </c>
      <c r="I332" s="242">
        <v>196</v>
      </c>
      <c r="J332" s="212" t="s">
        <v>793</v>
      </c>
      <c r="K332" s="213">
        <f t="shared" si="217"/>
        <v>42.5</v>
      </c>
      <c r="L332" s="214">
        <f t="shared" si="218"/>
        <v>0.27687296416938112</v>
      </c>
      <c r="M332" s="209" t="s">
        <v>614</v>
      </c>
      <c r="N332" s="215">
        <v>43605</v>
      </c>
      <c r="O332" s="1"/>
      <c r="P332" s="1"/>
      <c r="Q332" s="1"/>
      <c r="R332" s="6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216">
        <v>115</v>
      </c>
      <c r="B333" s="217">
        <v>43306</v>
      </c>
      <c r="C333" s="217"/>
      <c r="D333" s="218" t="s">
        <v>763</v>
      </c>
      <c r="E333" s="219" t="s">
        <v>646</v>
      </c>
      <c r="F333" s="220">
        <v>27.5</v>
      </c>
      <c r="G333" s="220"/>
      <c r="H333" s="221">
        <v>13.1</v>
      </c>
      <c r="I333" s="221">
        <v>60</v>
      </c>
      <c r="J333" s="222" t="s">
        <v>794</v>
      </c>
      <c r="K333" s="223">
        <v>-14.4</v>
      </c>
      <c r="L333" s="224">
        <v>-0.52363636363636401</v>
      </c>
      <c r="M333" s="220" t="s">
        <v>627</v>
      </c>
      <c r="N333" s="217">
        <v>43138</v>
      </c>
      <c r="O333" s="1"/>
      <c r="P333" s="1"/>
      <c r="Q333" s="1"/>
      <c r="R333" s="6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246">
        <v>116</v>
      </c>
      <c r="B334" s="247">
        <v>43318</v>
      </c>
      <c r="C334" s="247"/>
      <c r="D334" s="225" t="s">
        <v>795</v>
      </c>
      <c r="E334" s="220" t="s">
        <v>646</v>
      </c>
      <c r="F334" s="220">
        <v>148.5</v>
      </c>
      <c r="G334" s="220"/>
      <c r="H334" s="220">
        <v>102</v>
      </c>
      <c r="I334" s="221">
        <v>182</v>
      </c>
      <c r="J334" s="222" t="s">
        <v>796</v>
      </c>
      <c r="K334" s="223">
        <f>H334-F334</f>
        <v>-46.5</v>
      </c>
      <c r="L334" s="224">
        <f>K334/F334</f>
        <v>-0.31313131313131315</v>
      </c>
      <c r="M334" s="220" t="s">
        <v>627</v>
      </c>
      <c r="N334" s="217">
        <v>43661</v>
      </c>
      <c r="O334" s="1"/>
      <c r="P334" s="1"/>
      <c r="Q334" s="1"/>
      <c r="R334" s="6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206">
        <v>117</v>
      </c>
      <c r="B335" s="207">
        <v>43335</v>
      </c>
      <c r="C335" s="207"/>
      <c r="D335" s="208" t="s">
        <v>797</v>
      </c>
      <c r="E335" s="209" t="s">
        <v>646</v>
      </c>
      <c r="F335" s="240">
        <v>285</v>
      </c>
      <c r="G335" s="209"/>
      <c r="H335" s="209">
        <v>355</v>
      </c>
      <c r="I335" s="211">
        <v>364</v>
      </c>
      <c r="J335" s="212" t="s">
        <v>798</v>
      </c>
      <c r="K335" s="213">
        <v>70</v>
      </c>
      <c r="L335" s="214">
        <v>0.24561403508771901</v>
      </c>
      <c r="M335" s="209" t="s">
        <v>614</v>
      </c>
      <c r="N335" s="215">
        <v>43455</v>
      </c>
      <c r="O335" s="1"/>
      <c r="P335" s="1"/>
      <c r="Q335" s="1"/>
      <c r="R335" s="6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206">
        <v>118</v>
      </c>
      <c r="B336" s="207">
        <v>43341</v>
      </c>
      <c r="C336" s="207"/>
      <c r="D336" s="208" t="s">
        <v>386</v>
      </c>
      <c r="E336" s="209" t="s">
        <v>646</v>
      </c>
      <c r="F336" s="240">
        <v>525</v>
      </c>
      <c r="G336" s="209"/>
      <c r="H336" s="209">
        <v>585</v>
      </c>
      <c r="I336" s="211">
        <v>635</v>
      </c>
      <c r="J336" s="212" t="s">
        <v>799</v>
      </c>
      <c r="K336" s="213">
        <f t="shared" ref="K336:K353" si="219">H336-F336</f>
        <v>60</v>
      </c>
      <c r="L336" s="214">
        <f t="shared" ref="L336:L353" si="220">K336/F336</f>
        <v>0.11428571428571428</v>
      </c>
      <c r="M336" s="209" t="s">
        <v>614</v>
      </c>
      <c r="N336" s="215">
        <v>43662</v>
      </c>
      <c r="O336" s="1"/>
      <c r="P336" s="1"/>
      <c r="Q336" s="1"/>
      <c r="R336" s="6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206">
        <v>119</v>
      </c>
      <c r="B337" s="207">
        <v>43395</v>
      </c>
      <c r="C337" s="207"/>
      <c r="D337" s="208" t="s">
        <v>370</v>
      </c>
      <c r="E337" s="209" t="s">
        <v>646</v>
      </c>
      <c r="F337" s="240">
        <v>475</v>
      </c>
      <c r="G337" s="209"/>
      <c r="H337" s="209">
        <v>574</v>
      </c>
      <c r="I337" s="211">
        <v>570</v>
      </c>
      <c r="J337" s="212" t="s">
        <v>704</v>
      </c>
      <c r="K337" s="213">
        <f t="shared" si="219"/>
        <v>99</v>
      </c>
      <c r="L337" s="214">
        <f t="shared" si="220"/>
        <v>0.20842105263157895</v>
      </c>
      <c r="M337" s="209" t="s">
        <v>614</v>
      </c>
      <c r="N337" s="215">
        <v>43403</v>
      </c>
      <c r="O337" s="1"/>
      <c r="P337" s="1"/>
      <c r="Q337" s="1"/>
      <c r="R337" s="6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237">
        <v>120</v>
      </c>
      <c r="B338" s="238">
        <v>43397</v>
      </c>
      <c r="C338" s="238"/>
      <c r="D338" s="239" t="s">
        <v>393</v>
      </c>
      <c r="E338" s="240" t="s">
        <v>646</v>
      </c>
      <c r="F338" s="240">
        <v>707.5</v>
      </c>
      <c r="G338" s="240"/>
      <c r="H338" s="240">
        <v>872</v>
      </c>
      <c r="I338" s="242">
        <v>872</v>
      </c>
      <c r="J338" s="243" t="s">
        <v>704</v>
      </c>
      <c r="K338" s="213">
        <f t="shared" si="219"/>
        <v>164.5</v>
      </c>
      <c r="L338" s="244">
        <f t="shared" si="220"/>
        <v>0.23250883392226149</v>
      </c>
      <c r="M338" s="240" t="s">
        <v>614</v>
      </c>
      <c r="N338" s="245">
        <v>43482</v>
      </c>
      <c r="O338" s="1"/>
      <c r="P338" s="1"/>
      <c r="Q338" s="1"/>
      <c r="R338" s="6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237">
        <v>121</v>
      </c>
      <c r="B339" s="238">
        <v>43398</v>
      </c>
      <c r="C339" s="238"/>
      <c r="D339" s="239" t="s">
        <v>800</v>
      </c>
      <c r="E339" s="240" t="s">
        <v>646</v>
      </c>
      <c r="F339" s="240">
        <v>162</v>
      </c>
      <c r="G339" s="240"/>
      <c r="H339" s="240">
        <v>204</v>
      </c>
      <c r="I339" s="242">
        <v>209</v>
      </c>
      <c r="J339" s="243" t="s">
        <v>801</v>
      </c>
      <c r="K339" s="213">
        <f t="shared" si="219"/>
        <v>42</v>
      </c>
      <c r="L339" s="244">
        <f t="shared" si="220"/>
        <v>0.25925925925925924</v>
      </c>
      <c r="M339" s="240" t="s">
        <v>614</v>
      </c>
      <c r="N339" s="245">
        <v>43539</v>
      </c>
      <c r="O339" s="1"/>
      <c r="P339" s="1"/>
      <c r="Q339" s="1"/>
      <c r="R339" s="6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237">
        <v>122</v>
      </c>
      <c r="B340" s="238">
        <v>43399</v>
      </c>
      <c r="C340" s="238"/>
      <c r="D340" s="239" t="s">
        <v>496</v>
      </c>
      <c r="E340" s="240" t="s">
        <v>646</v>
      </c>
      <c r="F340" s="240">
        <v>240</v>
      </c>
      <c r="G340" s="240"/>
      <c r="H340" s="240">
        <v>297</v>
      </c>
      <c r="I340" s="242">
        <v>297</v>
      </c>
      <c r="J340" s="243" t="s">
        <v>704</v>
      </c>
      <c r="K340" s="249">
        <f t="shared" si="219"/>
        <v>57</v>
      </c>
      <c r="L340" s="244">
        <f t="shared" si="220"/>
        <v>0.23749999999999999</v>
      </c>
      <c r="M340" s="240" t="s">
        <v>614</v>
      </c>
      <c r="N340" s="245">
        <v>43417</v>
      </c>
      <c r="O340" s="1"/>
      <c r="P340" s="1"/>
      <c r="Q340" s="1"/>
      <c r="R340" s="6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206">
        <v>123</v>
      </c>
      <c r="B341" s="207">
        <v>43439</v>
      </c>
      <c r="C341" s="207"/>
      <c r="D341" s="208" t="s">
        <v>802</v>
      </c>
      <c r="E341" s="209" t="s">
        <v>646</v>
      </c>
      <c r="F341" s="209">
        <v>202.5</v>
      </c>
      <c r="G341" s="209"/>
      <c r="H341" s="209">
        <v>255</v>
      </c>
      <c r="I341" s="211">
        <v>252</v>
      </c>
      <c r="J341" s="212" t="s">
        <v>704</v>
      </c>
      <c r="K341" s="213">
        <f t="shared" si="219"/>
        <v>52.5</v>
      </c>
      <c r="L341" s="214">
        <f t="shared" si="220"/>
        <v>0.25925925925925924</v>
      </c>
      <c r="M341" s="209" t="s">
        <v>614</v>
      </c>
      <c r="N341" s="215">
        <v>43542</v>
      </c>
      <c r="O341" s="1"/>
      <c r="P341" s="1"/>
      <c r="Q341" s="1"/>
      <c r="R341" s="6" t="s">
        <v>803</v>
      </c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237">
        <v>124</v>
      </c>
      <c r="B342" s="238">
        <v>43465</v>
      </c>
      <c r="C342" s="207"/>
      <c r="D342" s="239" t="s">
        <v>426</v>
      </c>
      <c r="E342" s="240" t="s">
        <v>646</v>
      </c>
      <c r="F342" s="240">
        <v>710</v>
      </c>
      <c r="G342" s="240"/>
      <c r="H342" s="240">
        <v>866</v>
      </c>
      <c r="I342" s="242">
        <v>866</v>
      </c>
      <c r="J342" s="243" t="s">
        <v>704</v>
      </c>
      <c r="K342" s="213">
        <f t="shared" si="219"/>
        <v>156</v>
      </c>
      <c r="L342" s="214">
        <f t="shared" si="220"/>
        <v>0.21971830985915494</v>
      </c>
      <c r="M342" s="209" t="s">
        <v>614</v>
      </c>
      <c r="N342" s="215">
        <v>43553</v>
      </c>
      <c r="O342" s="1"/>
      <c r="P342" s="1"/>
      <c r="Q342" s="1"/>
      <c r="R342" s="6" t="s">
        <v>803</v>
      </c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237">
        <v>125</v>
      </c>
      <c r="B343" s="238">
        <v>43522</v>
      </c>
      <c r="C343" s="238"/>
      <c r="D343" s="239" t="s">
        <v>154</v>
      </c>
      <c r="E343" s="240" t="s">
        <v>646</v>
      </c>
      <c r="F343" s="240">
        <v>337.25</v>
      </c>
      <c r="G343" s="240"/>
      <c r="H343" s="240">
        <v>398.5</v>
      </c>
      <c r="I343" s="242">
        <v>411</v>
      </c>
      <c r="J343" s="212" t="s">
        <v>804</v>
      </c>
      <c r="K343" s="213">
        <f t="shared" si="219"/>
        <v>61.25</v>
      </c>
      <c r="L343" s="214">
        <f t="shared" si="220"/>
        <v>0.1816160118606375</v>
      </c>
      <c r="M343" s="209" t="s">
        <v>614</v>
      </c>
      <c r="N343" s="215">
        <v>43760</v>
      </c>
      <c r="O343" s="1"/>
      <c r="P343" s="1"/>
      <c r="Q343" s="1"/>
      <c r="R343" s="6" t="s">
        <v>803</v>
      </c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250">
        <v>126</v>
      </c>
      <c r="B344" s="251">
        <v>43559</v>
      </c>
      <c r="C344" s="251"/>
      <c r="D344" s="252" t="s">
        <v>805</v>
      </c>
      <c r="E344" s="253" t="s">
        <v>646</v>
      </c>
      <c r="F344" s="253">
        <v>130</v>
      </c>
      <c r="G344" s="253"/>
      <c r="H344" s="253">
        <v>65</v>
      </c>
      <c r="I344" s="254">
        <v>158</v>
      </c>
      <c r="J344" s="222" t="s">
        <v>806</v>
      </c>
      <c r="K344" s="223">
        <f t="shared" si="219"/>
        <v>-65</v>
      </c>
      <c r="L344" s="224">
        <f t="shared" si="220"/>
        <v>-0.5</v>
      </c>
      <c r="M344" s="220" t="s">
        <v>627</v>
      </c>
      <c r="N344" s="217">
        <v>43726</v>
      </c>
      <c r="O344" s="1"/>
      <c r="P344" s="1"/>
      <c r="Q344" s="1"/>
      <c r="R344" s="6" t="s">
        <v>807</v>
      </c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237">
        <v>127</v>
      </c>
      <c r="B345" s="238">
        <v>43017</v>
      </c>
      <c r="C345" s="238"/>
      <c r="D345" s="239" t="s">
        <v>187</v>
      </c>
      <c r="E345" s="240" t="s">
        <v>646</v>
      </c>
      <c r="F345" s="240">
        <v>141.5</v>
      </c>
      <c r="G345" s="240"/>
      <c r="H345" s="240">
        <v>183.5</v>
      </c>
      <c r="I345" s="242">
        <v>210</v>
      </c>
      <c r="J345" s="212" t="s">
        <v>801</v>
      </c>
      <c r="K345" s="213">
        <f t="shared" si="219"/>
        <v>42</v>
      </c>
      <c r="L345" s="214">
        <f t="shared" si="220"/>
        <v>0.29681978798586572</v>
      </c>
      <c r="M345" s="209" t="s">
        <v>614</v>
      </c>
      <c r="N345" s="215">
        <v>43042</v>
      </c>
      <c r="O345" s="1"/>
      <c r="P345" s="1"/>
      <c r="Q345" s="1"/>
      <c r="R345" s="6" t="s">
        <v>807</v>
      </c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250">
        <v>128</v>
      </c>
      <c r="B346" s="251">
        <v>43074</v>
      </c>
      <c r="C346" s="251"/>
      <c r="D346" s="252" t="s">
        <v>808</v>
      </c>
      <c r="E346" s="253" t="s">
        <v>646</v>
      </c>
      <c r="F346" s="248">
        <v>172</v>
      </c>
      <c r="G346" s="253"/>
      <c r="H346" s="253">
        <v>155.25</v>
      </c>
      <c r="I346" s="254">
        <v>230</v>
      </c>
      <c r="J346" s="222" t="s">
        <v>809</v>
      </c>
      <c r="K346" s="223">
        <f t="shared" si="219"/>
        <v>-16.75</v>
      </c>
      <c r="L346" s="224">
        <f t="shared" si="220"/>
        <v>-9.7383720930232565E-2</v>
      </c>
      <c r="M346" s="220" t="s">
        <v>627</v>
      </c>
      <c r="N346" s="217">
        <v>43787</v>
      </c>
      <c r="O346" s="1"/>
      <c r="P346" s="1"/>
      <c r="Q346" s="1"/>
      <c r="R346" s="6" t="s">
        <v>807</v>
      </c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237">
        <v>129</v>
      </c>
      <c r="B347" s="238">
        <v>43398</v>
      </c>
      <c r="C347" s="238"/>
      <c r="D347" s="239" t="s">
        <v>109</v>
      </c>
      <c r="E347" s="240" t="s">
        <v>646</v>
      </c>
      <c r="F347" s="240">
        <v>698.5</v>
      </c>
      <c r="G347" s="240"/>
      <c r="H347" s="240">
        <v>890</v>
      </c>
      <c r="I347" s="242">
        <v>890</v>
      </c>
      <c r="J347" s="212" t="s">
        <v>810</v>
      </c>
      <c r="K347" s="213">
        <f t="shared" si="219"/>
        <v>191.5</v>
      </c>
      <c r="L347" s="214">
        <f t="shared" si="220"/>
        <v>0.27415891195418757</v>
      </c>
      <c r="M347" s="209" t="s">
        <v>614</v>
      </c>
      <c r="N347" s="215">
        <v>44328</v>
      </c>
      <c r="O347" s="1"/>
      <c r="P347" s="1"/>
      <c r="Q347" s="1"/>
      <c r="R347" s="6" t="s">
        <v>803</v>
      </c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237">
        <v>130</v>
      </c>
      <c r="B348" s="238">
        <v>42877</v>
      </c>
      <c r="C348" s="238"/>
      <c r="D348" s="239" t="s">
        <v>385</v>
      </c>
      <c r="E348" s="240" t="s">
        <v>646</v>
      </c>
      <c r="F348" s="240">
        <v>127.6</v>
      </c>
      <c r="G348" s="240"/>
      <c r="H348" s="240">
        <v>138</v>
      </c>
      <c r="I348" s="242">
        <v>190</v>
      </c>
      <c r="J348" s="212" t="s">
        <v>811</v>
      </c>
      <c r="K348" s="213">
        <f t="shared" si="219"/>
        <v>10.400000000000006</v>
      </c>
      <c r="L348" s="214">
        <f t="shared" si="220"/>
        <v>8.1504702194357417E-2</v>
      </c>
      <c r="M348" s="209" t="s">
        <v>614</v>
      </c>
      <c r="N348" s="215">
        <v>43774</v>
      </c>
      <c r="O348" s="1"/>
      <c r="P348" s="1"/>
      <c r="Q348" s="1"/>
      <c r="R348" s="6" t="s">
        <v>807</v>
      </c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237">
        <v>131</v>
      </c>
      <c r="B349" s="238">
        <v>43158</v>
      </c>
      <c r="C349" s="238"/>
      <c r="D349" s="239" t="s">
        <v>812</v>
      </c>
      <c r="E349" s="240" t="s">
        <v>646</v>
      </c>
      <c r="F349" s="240">
        <v>317</v>
      </c>
      <c r="G349" s="240"/>
      <c r="H349" s="240">
        <v>382.5</v>
      </c>
      <c r="I349" s="242">
        <v>398</v>
      </c>
      <c r="J349" s="212" t="s">
        <v>813</v>
      </c>
      <c r="K349" s="213">
        <f t="shared" si="219"/>
        <v>65.5</v>
      </c>
      <c r="L349" s="214">
        <f t="shared" si="220"/>
        <v>0.20662460567823343</v>
      </c>
      <c r="M349" s="209" t="s">
        <v>614</v>
      </c>
      <c r="N349" s="215">
        <v>44238</v>
      </c>
      <c r="O349" s="1"/>
      <c r="P349" s="1"/>
      <c r="Q349" s="1"/>
      <c r="R349" s="6" t="s">
        <v>807</v>
      </c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250">
        <v>132</v>
      </c>
      <c r="B350" s="251">
        <v>43164</v>
      </c>
      <c r="C350" s="251"/>
      <c r="D350" s="252" t="s">
        <v>146</v>
      </c>
      <c r="E350" s="253" t="s">
        <v>646</v>
      </c>
      <c r="F350" s="248">
        <f>510-14.4</f>
        <v>495.6</v>
      </c>
      <c r="G350" s="253"/>
      <c r="H350" s="253">
        <v>350</v>
      </c>
      <c r="I350" s="254">
        <v>672</v>
      </c>
      <c r="J350" s="222" t="s">
        <v>814</v>
      </c>
      <c r="K350" s="223">
        <f t="shared" si="219"/>
        <v>-145.60000000000002</v>
      </c>
      <c r="L350" s="224">
        <f t="shared" si="220"/>
        <v>-0.29378531073446329</v>
      </c>
      <c r="M350" s="220" t="s">
        <v>627</v>
      </c>
      <c r="N350" s="217">
        <v>43887</v>
      </c>
      <c r="O350" s="1"/>
      <c r="P350" s="1"/>
      <c r="Q350" s="1"/>
      <c r="R350" s="6" t="s">
        <v>803</v>
      </c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250">
        <v>133</v>
      </c>
      <c r="B351" s="251">
        <v>43237</v>
      </c>
      <c r="C351" s="251"/>
      <c r="D351" s="252" t="s">
        <v>488</v>
      </c>
      <c r="E351" s="253" t="s">
        <v>646</v>
      </c>
      <c r="F351" s="248">
        <v>230.3</v>
      </c>
      <c r="G351" s="253"/>
      <c r="H351" s="253">
        <v>102.5</v>
      </c>
      <c r="I351" s="254">
        <v>348</v>
      </c>
      <c r="J351" s="222" t="s">
        <v>815</v>
      </c>
      <c r="K351" s="223">
        <f t="shared" si="219"/>
        <v>-127.80000000000001</v>
      </c>
      <c r="L351" s="224">
        <f t="shared" si="220"/>
        <v>-0.55492835432045162</v>
      </c>
      <c r="M351" s="220" t="s">
        <v>627</v>
      </c>
      <c r="N351" s="217">
        <v>43896</v>
      </c>
      <c r="O351" s="1"/>
      <c r="P351" s="1"/>
      <c r="Q351" s="1"/>
      <c r="R351" s="6" t="s">
        <v>803</v>
      </c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237">
        <v>134</v>
      </c>
      <c r="B352" s="238">
        <v>43258</v>
      </c>
      <c r="C352" s="238"/>
      <c r="D352" s="239" t="s">
        <v>450</v>
      </c>
      <c r="E352" s="240" t="s">
        <v>646</v>
      </c>
      <c r="F352" s="240">
        <f>342.5-5.1</f>
        <v>337.4</v>
      </c>
      <c r="G352" s="240"/>
      <c r="H352" s="240">
        <v>412.5</v>
      </c>
      <c r="I352" s="242">
        <v>439</v>
      </c>
      <c r="J352" s="212" t="s">
        <v>816</v>
      </c>
      <c r="K352" s="213">
        <f t="shared" si="219"/>
        <v>75.100000000000023</v>
      </c>
      <c r="L352" s="214">
        <f t="shared" si="220"/>
        <v>0.22258446947243635</v>
      </c>
      <c r="M352" s="209" t="s">
        <v>614</v>
      </c>
      <c r="N352" s="215">
        <v>44230</v>
      </c>
      <c r="O352" s="1"/>
      <c r="P352" s="1"/>
      <c r="Q352" s="1"/>
      <c r="R352" s="6" t="s">
        <v>807</v>
      </c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231">
        <v>135</v>
      </c>
      <c r="B353" s="230">
        <v>43285</v>
      </c>
      <c r="C353" s="230"/>
      <c r="D353" s="231" t="s">
        <v>56</v>
      </c>
      <c r="E353" s="232" t="s">
        <v>646</v>
      </c>
      <c r="F353" s="232">
        <f>127.5-5.53</f>
        <v>121.97</v>
      </c>
      <c r="G353" s="233"/>
      <c r="H353" s="233">
        <v>122.5</v>
      </c>
      <c r="I353" s="233">
        <v>170</v>
      </c>
      <c r="J353" s="234" t="s">
        <v>925</v>
      </c>
      <c r="K353" s="235">
        <f t="shared" si="219"/>
        <v>0.53000000000000114</v>
      </c>
      <c r="L353" s="236">
        <f t="shared" si="220"/>
        <v>4.3453308190538747E-3</v>
      </c>
      <c r="M353" s="232" t="s">
        <v>737</v>
      </c>
      <c r="N353" s="230">
        <v>44431</v>
      </c>
      <c r="O353" s="1"/>
      <c r="P353" s="1"/>
      <c r="Q353" s="1"/>
      <c r="R353" s="6" t="s">
        <v>803</v>
      </c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250">
        <v>136</v>
      </c>
      <c r="B354" s="251">
        <v>43294</v>
      </c>
      <c r="C354" s="251"/>
      <c r="D354" s="252" t="s">
        <v>372</v>
      </c>
      <c r="E354" s="253" t="s">
        <v>646</v>
      </c>
      <c r="F354" s="248">
        <v>46.5</v>
      </c>
      <c r="G354" s="253"/>
      <c r="H354" s="253">
        <v>17</v>
      </c>
      <c r="I354" s="254">
        <v>59</v>
      </c>
      <c r="J354" s="222" t="s">
        <v>817</v>
      </c>
      <c r="K354" s="223">
        <f t="shared" ref="K354:K362" si="221">H354-F354</f>
        <v>-29.5</v>
      </c>
      <c r="L354" s="224">
        <f t="shared" ref="L354:L362" si="222">K354/F354</f>
        <v>-0.63440860215053763</v>
      </c>
      <c r="M354" s="220" t="s">
        <v>627</v>
      </c>
      <c r="N354" s="217">
        <v>43887</v>
      </c>
      <c r="O354" s="1"/>
      <c r="P354" s="1"/>
      <c r="Q354" s="1"/>
      <c r="R354" s="6" t="s">
        <v>803</v>
      </c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237">
        <v>137</v>
      </c>
      <c r="B355" s="238">
        <v>43396</v>
      </c>
      <c r="C355" s="238"/>
      <c r="D355" s="239" t="s">
        <v>428</v>
      </c>
      <c r="E355" s="240" t="s">
        <v>646</v>
      </c>
      <c r="F355" s="240">
        <v>156.5</v>
      </c>
      <c r="G355" s="240"/>
      <c r="H355" s="240">
        <v>207.5</v>
      </c>
      <c r="I355" s="242">
        <v>191</v>
      </c>
      <c r="J355" s="212" t="s">
        <v>704</v>
      </c>
      <c r="K355" s="213">
        <f t="shared" si="221"/>
        <v>51</v>
      </c>
      <c r="L355" s="214">
        <f t="shared" si="222"/>
        <v>0.32587859424920129</v>
      </c>
      <c r="M355" s="209" t="s">
        <v>614</v>
      </c>
      <c r="N355" s="215">
        <v>44369</v>
      </c>
      <c r="O355" s="1"/>
      <c r="P355" s="1"/>
      <c r="Q355" s="1"/>
      <c r="R355" s="6" t="s">
        <v>803</v>
      </c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237">
        <v>138</v>
      </c>
      <c r="B356" s="238">
        <v>43439</v>
      </c>
      <c r="C356" s="238"/>
      <c r="D356" s="239" t="s">
        <v>332</v>
      </c>
      <c r="E356" s="240" t="s">
        <v>646</v>
      </c>
      <c r="F356" s="240">
        <v>259.5</v>
      </c>
      <c r="G356" s="240"/>
      <c r="H356" s="240">
        <v>320</v>
      </c>
      <c r="I356" s="242">
        <v>320</v>
      </c>
      <c r="J356" s="212" t="s">
        <v>704</v>
      </c>
      <c r="K356" s="213">
        <f t="shared" si="221"/>
        <v>60.5</v>
      </c>
      <c r="L356" s="214">
        <f t="shared" si="222"/>
        <v>0.23314065510597304</v>
      </c>
      <c r="M356" s="209" t="s">
        <v>614</v>
      </c>
      <c r="N356" s="215">
        <v>44323</v>
      </c>
      <c r="O356" s="1"/>
      <c r="P356" s="1"/>
      <c r="Q356" s="1"/>
      <c r="R356" s="6" t="s">
        <v>803</v>
      </c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250">
        <v>139</v>
      </c>
      <c r="B357" s="251">
        <v>43439</v>
      </c>
      <c r="C357" s="251"/>
      <c r="D357" s="252" t="s">
        <v>818</v>
      </c>
      <c r="E357" s="253" t="s">
        <v>646</v>
      </c>
      <c r="F357" s="253">
        <v>715</v>
      </c>
      <c r="G357" s="253"/>
      <c r="H357" s="253">
        <v>445</v>
      </c>
      <c r="I357" s="254">
        <v>840</v>
      </c>
      <c r="J357" s="222" t="s">
        <v>819</v>
      </c>
      <c r="K357" s="223">
        <f t="shared" si="221"/>
        <v>-270</v>
      </c>
      <c r="L357" s="224">
        <f t="shared" si="222"/>
        <v>-0.3776223776223776</v>
      </c>
      <c r="M357" s="220" t="s">
        <v>627</v>
      </c>
      <c r="N357" s="217">
        <v>43800</v>
      </c>
      <c r="O357" s="1"/>
      <c r="P357" s="1"/>
      <c r="Q357" s="1"/>
      <c r="R357" s="6" t="s">
        <v>803</v>
      </c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237">
        <v>140</v>
      </c>
      <c r="B358" s="238">
        <v>43469</v>
      </c>
      <c r="C358" s="238"/>
      <c r="D358" s="239" t="s">
        <v>159</v>
      </c>
      <c r="E358" s="240" t="s">
        <v>646</v>
      </c>
      <c r="F358" s="240">
        <v>875</v>
      </c>
      <c r="G358" s="240"/>
      <c r="H358" s="240">
        <v>1165</v>
      </c>
      <c r="I358" s="242">
        <v>1185</v>
      </c>
      <c r="J358" s="212" t="s">
        <v>820</v>
      </c>
      <c r="K358" s="213">
        <f t="shared" si="221"/>
        <v>290</v>
      </c>
      <c r="L358" s="214">
        <f t="shared" si="222"/>
        <v>0.33142857142857141</v>
      </c>
      <c r="M358" s="209" t="s">
        <v>614</v>
      </c>
      <c r="N358" s="215">
        <v>43847</v>
      </c>
      <c r="O358" s="1"/>
      <c r="P358" s="1"/>
      <c r="Q358" s="1"/>
      <c r="R358" s="6" t="s">
        <v>803</v>
      </c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237">
        <v>141</v>
      </c>
      <c r="B359" s="238">
        <v>43559</v>
      </c>
      <c r="C359" s="238"/>
      <c r="D359" s="239" t="s">
        <v>348</v>
      </c>
      <c r="E359" s="240" t="s">
        <v>646</v>
      </c>
      <c r="F359" s="240">
        <f>387-14.63</f>
        <v>372.37</v>
      </c>
      <c r="G359" s="240"/>
      <c r="H359" s="240">
        <v>490</v>
      </c>
      <c r="I359" s="242">
        <v>490</v>
      </c>
      <c r="J359" s="212" t="s">
        <v>704</v>
      </c>
      <c r="K359" s="213">
        <f t="shared" si="221"/>
        <v>117.63</v>
      </c>
      <c r="L359" s="214">
        <f t="shared" si="222"/>
        <v>0.31589548030185027</v>
      </c>
      <c r="M359" s="209" t="s">
        <v>614</v>
      </c>
      <c r="N359" s="215">
        <v>43850</v>
      </c>
      <c r="O359" s="1"/>
      <c r="P359" s="1"/>
      <c r="Q359" s="1"/>
      <c r="R359" s="6" t="s">
        <v>803</v>
      </c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250">
        <v>142</v>
      </c>
      <c r="B360" s="251">
        <v>43578</v>
      </c>
      <c r="C360" s="251"/>
      <c r="D360" s="252" t="s">
        <v>821</v>
      </c>
      <c r="E360" s="253" t="s">
        <v>616</v>
      </c>
      <c r="F360" s="253">
        <v>220</v>
      </c>
      <c r="G360" s="253"/>
      <c r="H360" s="253">
        <v>127.5</v>
      </c>
      <c r="I360" s="254">
        <v>284</v>
      </c>
      <c r="J360" s="222" t="s">
        <v>822</v>
      </c>
      <c r="K360" s="223">
        <f t="shared" si="221"/>
        <v>-92.5</v>
      </c>
      <c r="L360" s="224">
        <f t="shared" si="222"/>
        <v>-0.42045454545454547</v>
      </c>
      <c r="M360" s="220" t="s">
        <v>627</v>
      </c>
      <c r="N360" s="217">
        <v>43896</v>
      </c>
      <c r="O360" s="1"/>
      <c r="P360" s="1"/>
      <c r="Q360" s="1"/>
      <c r="R360" s="6" t="s">
        <v>803</v>
      </c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237">
        <v>143</v>
      </c>
      <c r="B361" s="238">
        <v>43622</v>
      </c>
      <c r="C361" s="238"/>
      <c r="D361" s="239" t="s">
        <v>497</v>
      </c>
      <c r="E361" s="240" t="s">
        <v>616</v>
      </c>
      <c r="F361" s="240">
        <v>332.8</v>
      </c>
      <c r="G361" s="240"/>
      <c r="H361" s="240">
        <v>405</v>
      </c>
      <c r="I361" s="242">
        <v>419</v>
      </c>
      <c r="J361" s="212" t="s">
        <v>823</v>
      </c>
      <c r="K361" s="213">
        <f t="shared" si="221"/>
        <v>72.199999999999989</v>
      </c>
      <c r="L361" s="214">
        <f t="shared" si="222"/>
        <v>0.21694711538461534</v>
      </c>
      <c r="M361" s="209" t="s">
        <v>614</v>
      </c>
      <c r="N361" s="215">
        <v>43860</v>
      </c>
      <c r="O361" s="1"/>
      <c r="P361" s="1"/>
      <c r="Q361" s="1"/>
      <c r="R361" s="6" t="s">
        <v>807</v>
      </c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231">
        <v>144</v>
      </c>
      <c r="B362" s="230">
        <v>43641</v>
      </c>
      <c r="C362" s="230"/>
      <c r="D362" s="231" t="s">
        <v>152</v>
      </c>
      <c r="E362" s="232" t="s">
        <v>646</v>
      </c>
      <c r="F362" s="232">
        <v>386</v>
      </c>
      <c r="G362" s="233"/>
      <c r="H362" s="233">
        <v>395</v>
      </c>
      <c r="I362" s="233">
        <v>452</v>
      </c>
      <c r="J362" s="234" t="s">
        <v>824</v>
      </c>
      <c r="K362" s="235">
        <f t="shared" si="221"/>
        <v>9</v>
      </c>
      <c r="L362" s="236">
        <f t="shared" si="222"/>
        <v>2.3316062176165803E-2</v>
      </c>
      <c r="M362" s="232" t="s">
        <v>737</v>
      </c>
      <c r="N362" s="230">
        <v>43868</v>
      </c>
      <c r="O362" s="1"/>
      <c r="P362" s="1"/>
      <c r="Q362" s="1"/>
      <c r="R362" s="6" t="s">
        <v>807</v>
      </c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231">
        <v>145</v>
      </c>
      <c r="B363" s="230">
        <v>43707</v>
      </c>
      <c r="C363" s="230"/>
      <c r="D363" s="231" t="s">
        <v>132</v>
      </c>
      <c r="E363" s="232" t="s">
        <v>646</v>
      </c>
      <c r="F363" s="232">
        <v>137.5</v>
      </c>
      <c r="G363" s="233"/>
      <c r="H363" s="233">
        <v>138.5</v>
      </c>
      <c r="I363" s="233">
        <v>190</v>
      </c>
      <c r="J363" s="234" t="s">
        <v>859</v>
      </c>
      <c r="K363" s="235">
        <f t="shared" ref="K363" si="223">H363-F363</f>
        <v>1</v>
      </c>
      <c r="L363" s="236">
        <f t="shared" ref="L363" si="224">K363/F363</f>
        <v>7.2727272727272727E-3</v>
      </c>
      <c r="M363" s="232" t="s">
        <v>737</v>
      </c>
      <c r="N363" s="230">
        <v>44432</v>
      </c>
      <c r="O363" s="1"/>
      <c r="P363" s="1"/>
      <c r="Q363" s="1"/>
      <c r="R363" s="6" t="s">
        <v>803</v>
      </c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237">
        <v>146</v>
      </c>
      <c r="B364" s="238">
        <v>43731</v>
      </c>
      <c r="C364" s="238"/>
      <c r="D364" s="239" t="s">
        <v>441</v>
      </c>
      <c r="E364" s="240" t="s">
        <v>646</v>
      </c>
      <c r="F364" s="240">
        <v>235</v>
      </c>
      <c r="G364" s="240"/>
      <c r="H364" s="240">
        <v>295</v>
      </c>
      <c r="I364" s="242">
        <v>296</v>
      </c>
      <c r="J364" s="212" t="s">
        <v>825</v>
      </c>
      <c r="K364" s="213">
        <f t="shared" ref="K364:K369" si="225">H364-F364</f>
        <v>60</v>
      </c>
      <c r="L364" s="214">
        <f t="shared" ref="L364:L369" si="226">K364/F364</f>
        <v>0.25531914893617019</v>
      </c>
      <c r="M364" s="209" t="s">
        <v>614</v>
      </c>
      <c r="N364" s="215">
        <v>43844</v>
      </c>
      <c r="O364" s="1"/>
      <c r="P364" s="1"/>
      <c r="Q364" s="1"/>
      <c r="R364" s="6" t="s">
        <v>807</v>
      </c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237">
        <v>147</v>
      </c>
      <c r="B365" s="238">
        <v>43752</v>
      </c>
      <c r="C365" s="238"/>
      <c r="D365" s="239" t="s">
        <v>826</v>
      </c>
      <c r="E365" s="240" t="s">
        <v>646</v>
      </c>
      <c r="F365" s="240">
        <v>277.5</v>
      </c>
      <c r="G365" s="240"/>
      <c r="H365" s="240">
        <v>333</v>
      </c>
      <c r="I365" s="242">
        <v>333</v>
      </c>
      <c r="J365" s="212" t="s">
        <v>827</v>
      </c>
      <c r="K365" s="213">
        <f t="shared" si="225"/>
        <v>55.5</v>
      </c>
      <c r="L365" s="214">
        <f t="shared" si="226"/>
        <v>0.2</v>
      </c>
      <c r="M365" s="209" t="s">
        <v>614</v>
      </c>
      <c r="N365" s="215">
        <v>43846</v>
      </c>
      <c r="O365" s="1"/>
      <c r="P365" s="1"/>
      <c r="Q365" s="1"/>
      <c r="R365" s="6" t="s">
        <v>803</v>
      </c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237">
        <v>148</v>
      </c>
      <c r="B366" s="238">
        <v>43752</v>
      </c>
      <c r="C366" s="238"/>
      <c r="D366" s="239" t="s">
        <v>828</v>
      </c>
      <c r="E366" s="240" t="s">
        <v>646</v>
      </c>
      <c r="F366" s="240">
        <v>930</v>
      </c>
      <c r="G366" s="240"/>
      <c r="H366" s="240">
        <v>1165</v>
      </c>
      <c r="I366" s="242">
        <v>1200</v>
      </c>
      <c r="J366" s="212" t="s">
        <v>829</v>
      </c>
      <c r="K366" s="213">
        <f t="shared" si="225"/>
        <v>235</v>
      </c>
      <c r="L366" s="214">
        <f t="shared" si="226"/>
        <v>0.25268817204301075</v>
      </c>
      <c r="M366" s="209" t="s">
        <v>614</v>
      </c>
      <c r="N366" s="215">
        <v>43847</v>
      </c>
      <c r="O366" s="1"/>
      <c r="P366" s="1"/>
      <c r="Q366" s="1"/>
      <c r="R366" s="6" t="s">
        <v>807</v>
      </c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237">
        <v>149</v>
      </c>
      <c r="B367" s="238">
        <v>43753</v>
      </c>
      <c r="C367" s="238"/>
      <c r="D367" s="239" t="s">
        <v>830</v>
      </c>
      <c r="E367" s="240" t="s">
        <v>646</v>
      </c>
      <c r="F367" s="210">
        <v>111</v>
      </c>
      <c r="G367" s="240"/>
      <c r="H367" s="240">
        <v>141</v>
      </c>
      <c r="I367" s="242">
        <v>141</v>
      </c>
      <c r="J367" s="212" t="s">
        <v>630</v>
      </c>
      <c r="K367" s="213">
        <f t="shared" si="225"/>
        <v>30</v>
      </c>
      <c r="L367" s="214">
        <f t="shared" si="226"/>
        <v>0.27027027027027029</v>
      </c>
      <c r="M367" s="209" t="s">
        <v>614</v>
      </c>
      <c r="N367" s="215">
        <v>44328</v>
      </c>
      <c r="O367" s="1"/>
      <c r="P367" s="1"/>
      <c r="Q367" s="1"/>
      <c r="R367" s="6" t="s">
        <v>807</v>
      </c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237">
        <v>150</v>
      </c>
      <c r="B368" s="238">
        <v>43753</v>
      </c>
      <c r="C368" s="238"/>
      <c r="D368" s="239" t="s">
        <v>831</v>
      </c>
      <c r="E368" s="240" t="s">
        <v>646</v>
      </c>
      <c r="F368" s="210">
        <v>296</v>
      </c>
      <c r="G368" s="240"/>
      <c r="H368" s="240">
        <v>370</v>
      </c>
      <c r="I368" s="242">
        <v>370</v>
      </c>
      <c r="J368" s="212" t="s">
        <v>704</v>
      </c>
      <c r="K368" s="213">
        <f t="shared" si="225"/>
        <v>74</v>
      </c>
      <c r="L368" s="214">
        <f t="shared" si="226"/>
        <v>0.25</v>
      </c>
      <c r="M368" s="209" t="s">
        <v>614</v>
      </c>
      <c r="N368" s="215">
        <v>43853</v>
      </c>
      <c r="O368" s="1"/>
      <c r="P368" s="1"/>
      <c r="Q368" s="1"/>
      <c r="R368" s="6" t="s">
        <v>807</v>
      </c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237">
        <v>151</v>
      </c>
      <c r="B369" s="238">
        <v>43754</v>
      </c>
      <c r="C369" s="238"/>
      <c r="D369" s="239" t="s">
        <v>832</v>
      </c>
      <c r="E369" s="240" t="s">
        <v>646</v>
      </c>
      <c r="F369" s="210">
        <v>300</v>
      </c>
      <c r="G369" s="240"/>
      <c r="H369" s="240">
        <v>382.5</v>
      </c>
      <c r="I369" s="242">
        <v>344</v>
      </c>
      <c r="J369" s="212" t="s">
        <v>833</v>
      </c>
      <c r="K369" s="213">
        <f t="shared" si="225"/>
        <v>82.5</v>
      </c>
      <c r="L369" s="214">
        <f t="shared" si="226"/>
        <v>0.27500000000000002</v>
      </c>
      <c r="M369" s="209" t="s">
        <v>614</v>
      </c>
      <c r="N369" s="215">
        <v>44238</v>
      </c>
      <c r="O369" s="1"/>
      <c r="P369" s="1"/>
      <c r="Q369" s="1"/>
      <c r="R369" s="6" t="s">
        <v>807</v>
      </c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256">
        <v>152</v>
      </c>
      <c r="B370" s="257">
        <v>43832</v>
      </c>
      <c r="C370" s="257"/>
      <c r="D370" s="258" t="s">
        <v>834</v>
      </c>
      <c r="E370" s="56" t="s">
        <v>646</v>
      </c>
      <c r="F370" s="259" t="s">
        <v>835</v>
      </c>
      <c r="G370" s="56"/>
      <c r="H370" s="56"/>
      <c r="I370" s="260">
        <v>590</v>
      </c>
      <c r="J370" s="255" t="s">
        <v>617</v>
      </c>
      <c r="K370" s="255"/>
      <c r="L370" s="261"/>
      <c r="M370" s="262" t="s">
        <v>617</v>
      </c>
      <c r="N370" s="263"/>
      <c r="O370" s="1"/>
      <c r="P370" s="1"/>
      <c r="Q370" s="1"/>
      <c r="R370" s="6" t="s">
        <v>807</v>
      </c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237">
        <v>153</v>
      </c>
      <c r="B371" s="238">
        <v>43966</v>
      </c>
      <c r="C371" s="238"/>
      <c r="D371" s="239" t="s">
        <v>72</v>
      </c>
      <c r="E371" s="240" t="s">
        <v>646</v>
      </c>
      <c r="F371" s="210">
        <v>67.5</v>
      </c>
      <c r="G371" s="240"/>
      <c r="H371" s="240">
        <v>86</v>
      </c>
      <c r="I371" s="242">
        <v>86</v>
      </c>
      <c r="J371" s="212" t="s">
        <v>836</v>
      </c>
      <c r="K371" s="213">
        <f t="shared" ref="K371:K378" si="227">H371-F371</f>
        <v>18.5</v>
      </c>
      <c r="L371" s="214">
        <f t="shared" ref="L371:L378" si="228">K371/F371</f>
        <v>0.27407407407407408</v>
      </c>
      <c r="M371" s="209" t="s">
        <v>614</v>
      </c>
      <c r="N371" s="215">
        <v>44008</v>
      </c>
      <c r="O371" s="1"/>
      <c r="P371" s="1"/>
      <c r="Q371" s="1"/>
      <c r="R371" s="6" t="s">
        <v>807</v>
      </c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237">
        <v>154</v>
      </c>
      <c r="B372" s="238">
        <v>44035</v>
      </c>
      <c r="C372" s="238"/>
      <c r="D372" s="239" t="s">
        <v>496</v>
      </c>
      <c r="E372" s="240" t="s">
        <v>646</v>
      </c>
      <c r="F372" s="210">
        <v>231</v>
      </c>
      <c r="G372" s="240"/>
      <c r="H372" s="240">
        <v>281</v>
      </c>
      <c r="I372" s="242">
        <v>281</v>
      </c>
      <c r="J372" s="212" t="s">
        <v>704</v>
      </c>
      <c r="K372" s="213">
        <f t="shared" si="227"/>
        <v>50</v>
      </c>
      <c r="L372" s="214">
        <f t="shared" si="228"/>
        <v>0.21645021645021645</v>
      </c>
      <c r="M372" s="209" t="s">
        <v>614</v>
      </c>
      <c r="N372" s="215">
        <v>44358</v>
      </c>
      <c r="O372" s="1"/>
      <c r="P372" s="1"/>
      <c r="Q372" s="1"/>
      <c r="R372" s="6" t="s">
        <v>807</v>
      </c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237">
        <v>155</v>
      </c>
      <c r="B373" s="238">
        <v>44092</v>
      </c>
      <c r="C373" s="238"/>
      <c r="D373" s="239" t="s">
        <v>417</v>
      </c>
      <c r="E373" s="240" t="s">
        <v>646</v>
      </c>
      <c r="F373" s="240">
        <v>206</v>
      </c>
      <c r="G373" s="240"/>
      <c r="H373" s="240">
        <v>248</v>
      </c>
      <c r="I373" s="242">
        <v>248</v>
      </c>
      <c r="J373" s="212" t="s">
        <v>704</v>
      </c>
      <c r="K373" s="213">
        <f t="shared" si="227"/>
        <v>42</v>
      </c>
      <c r="L373" s="214">
        <f t="shared" si="228"/>
        <v>0.20388349514563106</v>
      </c>
      <c r="M373" s="209" t="s">
        <v>614</v>
      </c>
      <c r="N373" s="215">
        <v>44214</v>
      </c>
      <c r="O373" s="1"/>
      <c r="P373" s="1"/>
      <c r="Q373" s="1"/>
      <c r="R373" s="6" t="s">
        <v>807</v>
      </c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237">
        <v>156</v>
      </c>
      <c r="B374" s="238">
        <v>44140</v>
      </c>
      <c r="C374" s="238"/>
      <c r="D374" s="239" t="s">
        <v>417</v>
      </c>
      <c r="E374" s="240" t="s">
        <v>646</v>
      </c>
      <c r="F374" s="240">
        <v>182.5</v>
      </c>
      <c r="G374" s="240"/>
      <c r="H374" s="240">
        <v>248</v>
      </c>
      <c r="I374" s="242">
        <v>248</v>
      </c>
      <c r="J374" s="212" t="s">
        <v>704</v>
      </c>
      <c r="K374" s="213">
        <f t="shared" si="227"/>
        <v>65.5</v>
      </c>
      <c r="L374" s="214">
        <f t="shared" si="228"/>
        <v>0.35890410958904112</v>
      </c>
      <c r="M374" s="209" t="s">
        <v>614</v>
      </c>
      <c r="N374" s="215">
        <v>44214</v>
      </c>
      <c r="O374" s="1"/>
      <c r="P374" s="1"/>
      <c r="Q374" s="1"/>
      <c r="R374" s="6" t="s">
        <v>807</v>
      </c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237">
        <v>157</v>
      </c>
      <c r="B375" s="238">
        <v>44140</v>
      </c>
      <c r="C375" s="238"/>
      <c r="D375" s="239" t="s">
        <v>332</v>
      </c>
      <c r="E375" s="240" t="s">
        <v>646</v>
      </c>
      <c r="F375" s="240">
        <v>247.5</v>
      </c>
      <c r="G375" s="240"/>
      <c r="H375" s="240">
        <v>320</v>
      </c>
      <c r="I375" s="242">
        <v>320</v>
      </c>
      <c r="J375" s="212" t="s">
        <v>704</v>
      </c>
      <c r="K375" s="213">
        <f t="shared" si="227"/>
        <v>72.5</v>
      </c>
      <c r="L375" s="214">
        <f t="shared" si="228"/>
        <v>0.29292929292929293</v>
      </c>
      <c r="M375" s="209" t="s">
        <v>614</v>
      </c>
      <c r="N375" s="215">
        <v>44323</v>
      </c>
      <c r="O375" s="1"/>
      <c r="P375" s="1"/>
      <c r="Q375" s="1"/>
      <c r="R375" s="6" t="s">
        <v>807</v>
      </c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237">
        <v>158</v>
      </c>
      <c r="B376" s="238">
        <v>44140</v>
      </c>
      <c r="C376" s="238"/>
      <c r="D376" s="239" t="s">
        <v>273</v>
      </c>
      <c r="E376" s="240" t="s">
        <v>646</v>
      </c>
      <c r="F376" s="210">
        <v>925</v>
      </c>
      <c r="G376" s="240"/>
      <c r="H376" s="240">
        <v>1095</v>
      </c>
      <c r="I376" s="242">
        <v>1093</v>
      </c>
      <c r="J376" s="212" t="s">
        <v>837</v>
      </c>
      <c r="K376" s="213">
        <f t="shared" si="227"/>
        <v>170</v>
      </c>
      <c r="L376" s="214">
        <f t="shared" si="228"/>
        <v>0.18378378378378379</v>
      </c>
      <c r="M376" s="209" t="s">
        <v>614</v>
      </c>
      <c r="N376" s="215">
        <v>44201</v>
      </c>
      <c r="O376" s="1"/>
      <c r="P376" s="1"/>
      <c r="Q376" s="1"/>
      <c r="R376" s="6" t="s">
        <v>807</v>
      </c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237">
        <v>159</v>
      </c>
      <c r="B377" s="238">
        <v>44140</v>
      </c>
      <c r="C377" s="238"/>
      <c r="D377" s="239" t="s">
        <v>348</v>
      </c>
      <c r="E377" s="240" t="s">
        <v>646</v>
      </c>
      <c r="F377" s="210">
        <v>332.5</v>
      </c>
      <c r="G377" s="240"/>
      <c r="H377" s="240">
        <v>393</v>
      </c>
      <c r="I377" s="242">
        <v>406</v>
      </c>
      <c r="J377" s="212" t="s">
        <v>838</v>
      </c>
      <c r="K377" s="213">
        <f t="shared" si="227"/>
        <v>60.5</v>
      </c>
      <c r="L377" s="214">
        <f t="shared" si="228"/>
        <v>0.18195488721804512</v>
      </c>
      <c r="M377" s="209" t="s">
        <v>614</v>
      </c>
      <c r="N377" s="215">
        <v>44256</v>
      </c>
      <c r="O377" s="1"/>
      <c r="P377" s="1"/>
      <c r="Q377" s="1"/>
      <c r="R377" s="6" t="s">
        <v>807</v>
      </c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237">
        <v>160</v>
      </c>
      <c r="B378" s="238">
        <v>44141</v>
      </c>
      <c r="C378" s="238"/>
      <c r="D378" s="239" t="s">
        <v>496</v>
      </c>
      <c r="E378" s="240" t="s">
        <v>646</v>
      </c>
      <c r="F378" s="210">
        <v>231</v>
      </c>
      <c r="G378" s="240"/>
      <c r="H378" s="240">
        <v>281</v>
      </c>
      <c r="I378" s="242">
        <v>281</v>
      </c>
      <c r="J378" s="212" t="s">
        <v>704</v>
      </c>
      <c r="K378" s="213">
        <f t="shared" si="227"/>
        <v>50</v>
      </c>
      <c r="L378" s="214">
        <f t="shared" si="228"/>
        <v>0.21645021645021645</v>
      </c>
      <c r="M378" s="209" t="s">
        <v>614</v>
      </c>
      <c r="N378" s="215">
        <v>44358</v>
      </c>
      <c r="O378" s="1"/>
      <c r="P378" s="1"/>
      <c r="Q378" s="1"/>
      <c r="R378" s="6" t="s">
        <v>807</v>
      </c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264">
        <v>161</v>
      </c>
      <c r="B379" s="257">
        <v>44187</v>
      </c>
      <c r="C379" s="257"/>
      <c r="D379" s="258" t="s">
        <v>469</v>
      </c>
      <c r="E379" s="56" t="s">
        <v>646</v>
      </c>
      <c r="F379" s="259" t="s">
        <v>839</v>
      </c>
      <c r="G379" s="56"/>
      <c r="H379" s="56"/>
      <c r="I379" s="260">
        <v>239</v>
      </c>
      <c r="J379" s="255" t="s">
        <v>617</v>
      </c>
      <c r="K379" s="255"/>
      <c r="L379" s="261"/>
      <c r="M379" s="262"/>
      <c r="N379" s="263"/>
      <c r="O379" s="1"/>
      <c r="P379" s="1"/>
      <c r="Q379" s="1"/>
      <c r="R379" s="6" t="s">
        <v>807</v>
      </c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264">
        <v>162</v>
      </c>
      <c r="B380" s="257">
        <v>44258</v>
      </c>
      <c r="C380" s="257"/>
      <c r="D380" s="258" t="s">
        <v>834</v>
      </c>
      <c r="E380" s="56" t="s">
        <v>646</v>
      </c>
      <c r="F380" s="259" t="s">
        <v>835</v>
      </c>
      <c r="G380" s="56"/>
      <c r="H380" s="56"/>
      <c r="I380" s="260">
        <v>590</v>
      </c>
      <c r="J380" s="255" t="s">
        <v>617</v>
      </c>
      <c r="K380" s="255"/>
      <c r="L380" s="261"/>
      <c r="M380" s="262"/>
      <c r="N380" s="263"/>
      <c r="O380" s="1"/>
      <c r="P380" s="1"/>
      <c r="R380" s="6" t="s">
        <v>807</v>
      </c>
    </row>
    <row r="381" spans="1:26" ht="12.75" customHeight="1">
      <c r="A381" s="237">
        <v>163</v>
      </c>
      <c r="B381" s="238">
        <v>44274</v>
      </c>
      <c r="C381" s="238"/>
      <c r="D381" s="239" t="s">
        <v>348</v>
      </c>
      <c r="E381" s="240" t="s">
        <v>646</v>
      </c>
      <c r="F381" s="210">
        <v>355</v>
      </c>
      <c r="G381" s="240"/>
      <c r="H381" s="240">
        <v>422.5</v>
      </c>
      <c r="I381" s="242">
        <v>420</v>
      </c>
      <c r="J381" s="212" t="s">
        <v>840</v>
      </c>
      <c r="K381" s="213">
        <f t="shared" ref="K381:K383" si="229">H381-F381</f>
        <v>67.5</v>
      </c>
      <c r="L381" s="214">
        <f t="shared" ref="L381:L383" si="230">K381/F381</f>
        <v>0.19014084507042253</v>
      </c>
      <c r="M381" s="209" t="s">
        <v>614</v>
      </c>
      <c r="N381" s="215">
        <v>44361</v>
      </c>
      <c r="O381" s="1"/>
      <c r="R381" s="265" t="s">
        <v>807</v>
      </c>
    </row>
    <row r="382" spans="1:26" ht="12.75" customHeight="1">
      <c r="A382" s="237">
        <v>164</v>
      </c>
      <c r="B382" s="238">
        <v>44295</v>
      </c>
      <c r="C382" s="238"/>
      <c r="D382" s="239" t="s">
        <v>841</v>
      </c>
      <c r="E382" s="240" t="s">
        <v>646</v>
      </c>
      <c r="F382" s="210">
        <v>555</v>
      </c>
      <c r="G382" s="240"/>
      <c r="H382" s="240">
        <v>663</v>
      </c>
      <c r="I382" s="242">
        <v>663</v>
      </c>
      <c r="J382" s="212" t="s">
        <v>842</v>
      </c>
      <c r="K382" s="213">
        <f t="shared" si="229"/>
        <v>108</v>
      </c>
      <c r="L382" s="214">
        <f t="shared" si="230"/>
        <v>0.19459459459459461</v>
      </c>
      <c r="M382" s="209" t="s">
        <v>614</v>
      </c>
      <c r="N382" s="215">
        <v>44321</v>
      </c>
      <c r="O382" s="1"/>
      <c r="P382" s="1"/>
      <c r="Q382" s="1"/>
      <c r="R382" s="265" t="s">
        <v>807</v>
      </c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237">
        <v>165</v>
      </c>
      <c r="B383" s="238">
        <v>44308</v>
      </c>
      <c r="C383" s="238"/>
      <c r="D383" s="239" t="s">
        <v>385</v>
      </c>
      <c r="E383" s="240" t="s">
        <v>646</v>
      </c>
      <c r="F383" s="210">
        <v>126.5</v>
      </c>
      <c r="G383" s="240"/>
      <c r="H383" s="240">
        <v>155</v>
      </c>
      <c r="I383" s="242">
        <v>155</v>
      </c>
      <c r="J383" s="212" t="s">
        <v>704</v>
      </c>
      <c r="K383" s="213">
        <f t="shared" si="229"/>
        <v>28.5</v>
      </c>
      <c r="L383" s="214">
        <f t="shared" si="230"/>
        <v>0.22529644268774704</v>
      </c>
      <c r="M383" s="209" t="s">
        <v>614</v>
      </c>
      <c r="N383" s="215">
        <v>44362</v>
      </c>
      <c r="O383" s="1"/>
      <c r="R383" s="265" t="s">
        <v>807</v>
      </c>
    </row>
    <row r="384" spans="1:26" ht="12.75" customHeight="1">
      <c r="A384" s="264">
        <v>166</v>
      </c>
      <c r="B384" s="257">
        <v>44368</v>
      </c>
      <c r="C384" s="257"/>
      <c r="D384" s="258" t="s">
        <v>404</v>
      </c>
      <c r="E384" s="56" t="s">
        <v>646</v>
      </c>
      <c r="F384" s="259" t="s">
        <v>843</v>
      </c>
      <c r="G384" s="56"/>
      <c r="H384" s="56"/>
      <c r="I384" s="260">
        <v>344</v>
      </c>
      <c r="J384" s="255" t="s">
        <v>617</v>
      </c>
      <c r="K384" s="264"/>
      <c r="L384" s="257"/>
      <c r="M384" s="257"/>
      <c r="N384" s="258"/>
      <c r="O384" s="1"/>
      <c r="R384" s="265" t="s">
        <v>807</v>
      </c>
    </row>
    <row r="385" spans="1:18" ht="12.75" customHeight="1">
      <c r="A385" s="264">
        <v>167</v>
      </c>
      <c r="B385" s="257">
        <v>44368</v>
      </c>
      <c r="C385" s="257"/>
      <c r="D385" s="258" t="s">
        <v>496</v>
      </c>
      <c r="E385" s="56" t="s">
        <v>646</v>
      </c>
      <c r="F385" s="259" t="s">
        <v>844</v>
      </c>
      <c r="G385" s="56"/>
      <c r="H385" s="56"/>
      <c r="I385" s="260">
        <v>320</v>
      </c>
      <c r="J385" s="255" t="s">
        <v>617</v>
      </c>
      <c r="K385" s="264"/>
      <c r="L385" s="257"/>
      <c r="M385" s="257"/>
      <c r="N385" s="258"/>
      <c r="O385" s="44"/>
      <c r="R385" s="265" t="s">
        <v>807</v>
      </c>
    </row>
    <row r="386" spans="1:18" ht="12.75" customHeight="1">
      <c r="A386" s="264">
        <v>168</v>
      </c>
      <c r="B386" s="257">
        <v>44406</v>
      </c>
      <c r="C386" s="257"/>
      <c r="D386" s="258" t="s">
        <v>385</v>
      </c>
      <c r="E386" s="56" t="s">
        <v>646</v>
      </c>
      <c r="F386" s="259" t="s">
        <v>849</v>
      </c>
      <c r="G386" s="56"/>
      <c r="H386" s="56"/>
      <c r="I386" s="56">
        <v>200</v>
      </c>
      <c r="J386" s="255" t="s">
        <v>617</v>
      </c>
      <c r="K386" s="264"/>
      <c r="L386" s="257"/>
      <c r="M386" s="257"/>
      <c r="N386" s="258"/>
      <c r="O386" s="44"/>
      <c r="R386" s="265" t="s">
        <v>807</v>
      </c>
    </row>
    <row r="387" spans="1:18" ht="12.75" customHeight="1">
      <c r="A387" s="264">
        <v>169</v>
      </c>
      <c r="B387" s="257">
        <v>44462</v>
      </c>
      <c r="C387" s="257"/>
      <c r="D387" s="258" t="s">
        <v>1069</v>
      </c>
      <c r="E387" s="56" t="s">
        <v>646</v>
      </c>
      <c r="F387" s="259" t="s">
        <v>1070</v>
      </c>
      <c r="G387" s="56"/>
      <c r="H387" s="56"/>
      <c r="I387" s="56">
        <v>1500</v>
      </c>
      <c r="J387" s="255" t="s">
        <v>617</v>
      </c>
      <c r="K387" s="264"/>
      <c r="L387" s="257"/>
      <c r="M387" s="257"/>
      <c r="N387" s="258"/>
      <c r="O387" s="44"/>
      <c r="R387" s="265"/>
    </row>
    <row r="388" spans="1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265"/>
    </row>
    <row r="389" spans="1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265"/>
    </row>
    <row r="390" spans="1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265"/>
    </row>
    <row r="391" spans="1:18" ht="12.75" customHeight="1">
      <c r="A391" s="264"/>
      <c r="B391" s="266" t="s">
        <v>845</v>
      </c>
      <c r="F391" s="59"/>
      <c r="G391" s="59"/>
      <c r="H391" s="59"/>
      <c r="I391" s="59"/>
      <c r="J391" s="44"/>
      <c r="K391" s="59"/>
      <c r="L391" s="59"/>
      <c r="M391" s="59"/>
      <c r="O391" s="44"/>
      <c r="R391" s="265"/>
    </row>
    <row r="392" spans="1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1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1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1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1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1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1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1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1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1:18" ht="12.75" customHeight="1">
      <c r="A401" s="267"/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1:18" ht="12.75" customHeight="1">
      <c r="A402" s="267"/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1:18" ht="12.75" customHeight="1">
      <c r="A403" s="56"/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1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1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1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1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1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1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1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1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1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1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1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1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1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  <row r="479" spans="6:18" ht="12.75" customHeight="1">
      <c r="F479" s="59"/>
      <c r="G479" s="59"/>
      <c r="H479" s="59"/>
      <c r="I479" s="59"/>
      <c r="J479" s="44"/>
      <c r="K479" s="59"/>
      <c r="L479" s="59"/>
      <c r="M479" s="59"/>
      <c r="O479" s="44"/>
      <c r="R479" s="59"/>
    </row>
    <row r="480" spans="6:18" ht="12.75" customHeight="1">
      <c r="F480" s="59"/>
      <c r="G480" s="59"/>
      <c r="H480" s="59"/>
      <c r="I480" s="59"/>
      <c r="J480" s="44"/>
      <c r="K480" s="59"/>
      <c r="L480" s="59"/>
      <c r="M480" s="59"/>
      <c r="O480" s="44"/>
      <c r="R480" s="59"/>
    </row>
    <row r="481" spans="6:18" ht="12.75" customHeight="1">
      <c r="F481" s="59"/>
      <c r="G481" s="59"/>
      <c r="H481" s="59"/>
      <c r="I481" s="59"/>
      <c r="J481" s="44"/>
      <c r="K481" s="59"/>
      <c r="L481" s="59"/>
      <c r="M481" s="59"/>
      <c r="O481" s="44"/>
      <c r="R481" s="59"/>
    </row>
    <row r="482" spans="6:18" ht="12.75" customHeight="1">
      <c r="F482" s="59"/>
      <c r="G482" s="59"/>
      <c r="H482" s="59"/>
      <c r="I482" s="59"/>
      <c r="J482" s="44"/>
      <c r="K482" s="59"/>
      <c r="L482" s="59"/>
      <c r="M482" s="59"/>
      <c r="O482" s="44"/>
      <c r="R482" s="59"/>
    </row>
    <row r="483" spans="6:18" ht="12.75" customHeight="1">
      <c r="F483" s="59"/>
      <c r="G483" s="59"/>
      <c r="H483" s="59"/>
      <c r="I483" s="59"/>
      <c r="J483" s="44"/>
      <c r="K483" s="59"/>
      <c r="L483" s="59"/>
      <c r="M483" s="59"/>
      <c r="O483" s="44"/>
      <c r="R483" s="59"/>
    </row>
    <row r="484" spans="6:18" ht="12.75" customHeight="1">
      <c r="F484" s="59"/>
      <c r="G484" s="59"/>
      <c r="H484" s="59"/>
      <c r="I484" s="59"/>
      <c r="J484" s="44"/>
      <c r="K484" s="59"/>
      <c r="L484" s="59"/>
      <c r="M484" s="59"/>
      <c r="O484" s="44"/>
      <c r="R484" s="59"/>
    </row>
    <row r="485" spans="6:18" ht="12.75" customHeight="1">
      <c r="F485" s="59"/>
      <c r="G485" s="59"/>
      <c r="H485" s="59"/>
      <c r="I485" s="59"/>
      <c r="J485" s="44"/>
      <c r="K485" s="59"/>
      <c r="L485" s="59"/>
      <c r="M485" s="59"/>
      <c r="O485" s="44"/>
      <c r="R485" s="59"/>
    </row>
    <row r="486" spans="6:18" ht="12.75" customHeight="1">
      <c r="F486" s="59"/>
      <c r="G486" s="59"/>
      <c r="H486" s="59"/>
      <c r="I486" s="59"/>
      <c r="J486" s="44"/>
      <c r="K486" s="59"/>
      <c r="L486" s="59"/>
      <c r="M486" s="59"/>
      <c r="O486" s="44"/>
      <c r="R486" s="59"/>
    </row>
    <row r="487" spans="6:18" ht="12.75" customHeight="1">
      <c r="F487" s="59"/>
      <c r="G487" s="59"/>
      <c r="H487" s="59"/>
      <c r="I487" s="59"/>
      <c r="J487" s="44"/>
      <c r="K487" s="59"/>
      <c r="L487" s="59"/>
      <c r="M487" s="59"/>
      <c r="O487" s="44"/>
      <c r="R487" s="59"/>
    </row>
    <row r="488" spans="6:18" ht="12.75" customHeight="1">
      <c r="F488" s="59"/>
      <c r="G488" s="59"/>
      <c r="H488" s="59"/>
      <c r="I488" s="59"/>
      <c r="J488" s="44"/>
      <c r="K488" s="59"/>
      <c r="L488" s="59"/>
      <c r="M488" s="59"/>
      <c r="O488" s="44"/>
      <c r="R488" s="59"/>
    </row>
    <row r="489" spans="6:18" ht="12.75" customHeight="1">
      <c r="F489" s="59"/>
      <c r="G489" s="59"/>
      <c r="H489" s="59"/>
      <c r="I489" s="59"/>
      <c r="J489" s="44"/>
      <c r="K489" s="59"/>
      <c r="L489" s="59"/>
      <c r="M489" s="59"/>
      <c r="O489" s="44"/>
      <c r="R489" s="59"/>
    </row>
    <row r="490" spans="6:18" ht="12.75" customHeight="1">
      <c r="F490" s="59"/>
      <c r="G490" s="59"/>
      <c r="H490" s="59"/>
      <c r="I490" s="59"/>
      <c r="J490" s="44"/>
      <c r="K490" s="59"/>
      <c r="L490" s="59"/>
      <c r="M490" s="59"/>
      <c r="O490" s="44"/>
      <c r="R490" s="59"/>
    </row>
    <row r="491" spans="6:18" ht="12.75" customHeight="1">
      <c r="F491" s="59"/>
      <c r="G491" s="59"/>
      <c r="H491" s="59"/>
      <c r="I491" s="59"/>
      <c r="J491" s="44"/>
      <c r="K491" s="59"/>
      <c r="L491" s="59"/>
      <c r="M491" s="59"/>
      <c r="O491" s="44"/>
      <c r="R491" s="59"/>
    </row>
    <row r="492" spans="6:18" ht="12.75" customHeight="1">
      <c r="F492" s="59"/>
      <c r="G492" s="59"/>
      <c r="H492" s="59"/>
      <c r="I492" s="59"/>
      <c r="J492" s="44"/>
      <c r="K492" s="59"/>
      <c r="L492" s="59"/>
      <c r="M492" s="59"/>
      <c r="O492" s="44"/>
      <c r="R492" s="59"/>
    </row>
    <row r="493" spans="6:18" ht="12.75" customHeight="1">
      <c r="F493" s="59"/>
      <c r="G493" s="59"/>
      <c r="H493" s="59"/>
      <c r="I493" s="59"/>
      <c r="J493" s="44"/>
      <c r="K493" s="59"/>
      <c r="L493" s="59"/>
      <c r="M493" s="59"/>
      <c r="O493" s="44"/>
      <c r="R493" s="59"/>
    </row>
    <row r="494" spans="6:18" ht="12.75" customHeight="1">
      <c r="F494" s="59"/>
      <c r="G494" s="59"/>
      <c r="H494" s="59"/>
      <c r="I494" s="59"/>
      <c r="J494" s="44"/>
      <c r="K494" s="59"/>
      <c r="L494" s="59"/>
      <c r="M494" s="59"/>
      <c r="O494" s="44"/>
      <c r="R494" s="59"/>
    </row>
    <row r="495" spans="6:18" ht="12.75" customHeight="1">
      <c r="F495" s="59"/>
      <c r="G495" s="59"/>
      <c r="H495" s="59"/>
      <c r="I495" s="59"/>
      <c r="J495" s="44"/>
      <c r="K495" s="59"/>
      <c r="L495" s="59"/>
      <c r="M495" s="59"/>
      <c r="O495" s="44"/>
      <c r="R495" s="59"/>
    </row>
    <row r="496" spans="6:18" ht="12.75" customHeight="1">
      <c r="F496" s="59"/>
      <c r="G496" s="59"/>
      <c r="H496" s="59"/>
      <c r="I496" s="59"/>
      <c r="J496" s="44"/>
      <c r="K496" s="59"/>
      <c r="L496" s="59"/>
      <c r="M496" s="59"/>
      <c r="O496" s="44"/>
      <c r="R496" s="59"/>
    </row>
    <row r="497" spans="6:18" ht="12.75" customHeight="1">
      <c r="F497" s="59"/>
      <c r="G497" s="59"/>
      <c r="H497" s="59"/>
      <c r="I497" s="59"/>
      <c r="J497" s="44"/>
      <c r="K497" s="59"/>
      <c r="L497" s="59"/>
      <c r="M497" s="59"/>
      <c r="O497" s="44"/>
      <c r="R497" s="59"/>
    </row>
    <row r="498" spans="6:18" ht="12.75" customHeight="1">
      <c r="F498" s="59"/>
      <c r="G498" s="59"/>
      <c r="H498" s="59"/>
      <c r="I498" s="59"/>
      <c r="J498" s="44"/>
      <c r="K498" s="59"/>
      <c r="L498" s="59"/>
      <c r="M498" s="59"/>
      <c r="O498" s="44"/>
      <c r="R498" s="59"/>
    </row>
    <row r="499" spans="6:18" ht="12.75" customHeight="1">
      <c r="F499" s="59"/>
      <c r="G499" s="59"/>
      <c r="H499" s="59"/>
      <c r="I499" s="59"/>
      <c r="J499" s="44"/>
      <c r="K499" s="59"/>
      <c r="L499" s="59"/>
      <c r="M499" s="59"/>
      <c r="O499" s="44"/>
      <c r="R499" s="59"/>
    </row>
    <row r="500" spans="6:18" ht="12.75" customHeight="1">
      <c r="F500" s="59"/>
      <c r="G500" s="59"/>
      <c r="H500" s="59"/>
      <c r="I500" s="59"/>
      <c r="J500" s="44"/>
      <c r="K500" s="59"/>
      <c r="L500" s="59"/>
      <c r="M500" s="59"/>
      <c r="O500" s="44"/>
      <c r="R500" s="59"/>
    </row>
    <row r="501" spans="6:18" ht="12.75" customHeight="1">
      <c r="F501" s="59"/>
      <c r="G501" s="59"/>
      <c r="H501" s="59"/>
      <c r="I501" s="59"/>
      <c r="J501" s="44"/>
      <c r="K501" s="59"/>
      <c r="L501" s="59"/>
      <c r="M501" s="59"/>
      <c r="O501" s="44"/>
      <c r="R501" s="59"/>
    </row>
    <row r="502" spans="6:18" ht="12.75" customHeight="1">
      <c r="F502" s="59"/>
      <c r="G502" s="59"/>
      <c r="H502" s="59"/>
      <c r="I502" s="59"/>
      <c r="J502" s="44"/>
      <c r="K502" s="59"/>
      <c r="L502" s="59"/>
      <c r="M502" s="59"/>
      <c r="O502" s="44"/>
      <c r="R502" s="59"/>
    </row>
    <row r="503" spans="6:18" ht="12.75" customHeight="1">
      <c r="F503" s="59"/>
      <c r="G503" s="59"/>
      <c r="H503" s="59"/>
      <c r="I503" s="59"/>
      <c r="J503" s="44"/>
      <c r="K503" s="59"/>
      <c r="L503" s="59"/>
      <c r="M503" s="59"/>
      <c r="O503" s="44"/>
      <c r="R503" s="59"/>
    </row>
    <row r="504" spans="6:18" ht="12.75" customHeight="1">
      <c r="F504" s="59"/>
      <c r="G504" s="59"/>
      <c r="H504" s="59"/>
      <c r="I504" s="59"/>
      <c r="J504" s="44"/>
      <c r="K504" s="59"/>
      <c r="L504" s="59"/>
      <c r="M504" s="59"/>
      <c r="O504" s="44"/>
      <c r="R504" s="59"/>
    </row>
    <row r="505" spans="6:18" ht="12.75" customHeight="1">
      <c r="F505" s="59"/>
      <c r="G505" s="59"/>
      <c r="H505" s="59"/>
      <c r="I505" s="59"/>
      <c r="J505" s="44"/>
      <c r="K505" s="59"/>
      <c r="L505" s="59"/>
      <c r="M505" s="59"/>
      <c r="O505" s="44"/>
      <c r="R505" s="59"/>
    </row>
    <row r="506" spans="6:18" ht="12.75" customHeight="1">
      <c r="F506" s="59"/>
      <c r="G506" s="59"/>
      <c r="H506" s="59"/>
      <c r="I506" s="59"/>
      <c r="J506" s="44"/>
      <c r="K506" s="59"/>
      <c r="L506" s="59"/>
      <c r="M506" s="59"/>
      <c r="O506" s="44"/>
      <c r="R506" s="59"/>
    </row>
    <row r="507" spans="6:18" ht="12.75" customHeight="1">
      <c r="F507" s="59"/>
      <c r="G507" s="59"/>
      <c r="H507" s="59"/>
      <c r="I507" s="59"/>
      <c r="J507" s="44"/>
      <c r="K507" s="59"/>
      <c r="L507" s="59"/>
      <c r="M507" s="59"/>
      <c r="O507" s="44"/>
      <c r="R507" s="59"/>
    </row>
    <row r="508" spans="6:18" ht="12.75" customHeight="1">
      <c r="F508" s="59"/>
      <c r="G508" s="59"/>
      <c r="H508" s="59"/>
      <c r="I508" s="59"/>
      <c r="J508" s="44"/>
      <c r="K508" s="59"/>
      <c r="L508" s="59"/>
      <c r="M508" s="59"/>
      <c r="O508" s="44"/>
      <c r="R508" s="59"/>
    </row>
    <row r="509" spans="6:18" ht="12.75" customHeight="1">
      <c r="F509" s="59"/>
      <c r="G509" s="59"/>
      <c r="H509" s="59"/>
      <c r="I509" s="59"/>
      <c r="J509" s="44"/>
      <c r="K509" s="59"/>
      <c r="L509" s="59"/>
      <c r="M509" s="59"/>
      <c r="O509" s="44"/>
      <c r="R509" s="59"/>
    </row>
    <row r="510" spans="6:18" ht="12.75" customHeight="1">
      <c r="F510" s="59"/>
      <c r="G510" s="59"/>
      <c r="H510" s="59"/>
      <c r="I510" s="59"/>
      <c r="J510" s="44"/>
      <c r="K510" s="59"/>
      <c r="L510" s="59"/>
      <c r="M510" s="59"/>
      <c r="O510" s="44"/>
      <c r="R510" s="59"/>
    </row>
    <row r="511" spans="6:18" ht="12.75" customHeight="1">
      <c r="F511" s="59"/>
      <c r="G511" s="59"/>
      <c r="H511" s="59"/>
      <c r="I511" s="59"/>
      <c r="J511" s="44"/>
      <c r="K511" s="59"/>
      <c r="L511" s="59"/>
      <c r="M511" s="59"/>
      <c r="O511" s="44"/>
      <c r="R511" s="59"/>
    </row>
    <row r="512" spans="6:18" ht="12.75" customHeight="1">
      <c r="F512" s="59"/>
      <c r="G512" s="59"/>
      <c r="H512" s="59"/>
      <c r="I512" s="59"/>
      <c r="J512" s="44"/>
      <c r="K512" s="59"/>
      <c r="L512" s="59"/>
      <c r="M512" s="59"/>
      <c r="O512" s="44"/>
      <c r="R512" s="59"/>
    </row>
    <row r="513" spans="6:18" ht="12.75" customHeight="1">
      <c r="F513" s="59"/>
      <c r="G513" s="59"/>
      <c r="H513" s="59"/>
      <c r="I513" s="59"/>
      <c r="J513" s="44"/>
      <c r="K513" s="59"/>
      <c r="L513" s="59"/>
      <c r="M513" s="59"/>
      <c r="O513" s="44"/>
      <c r="R513" s="59"/>
    </row>
    <row r="514" spans="6:18" ht="12.75" customHeight="1">
      <c r="F514" s="59"/>
      <c r="G514" s="59"/>
      <c r="H514" s="59"/>
      <c r="I514" s="59"/>
      <c r="J514" s="44"/>
      <c r="K514" s="59"/>
      <c r="L514" s="59"/>
      <c r="M514" s="59"/>
      <c r="O514" s="44"/>
      <c r="R514" s="59"/>
    </row>
    <row r="515" spans="6:18" ht="12.75" customHeight="1">
      <c r="F515" s="59"/>
      <c r="G515" s="59"/>
      <c r="H515" s="59"/>
      <c r="I515" s="59"/>
      <c r="J515" s="44"/>
      <c r="K515" s="59"/>
      <c r="L515" s="59"/>
      <c r="M515" s="59"/>
      <c r="O515" s="44"/>
      <c r="R515" s="59"/>
    </row>
    <row r="516" spans="6:18" ht="12.75" customHeight="1">
      <c r="F516" s="59"/>
      <c r="G516" s="59"/>
      <c r="H516" s="59"/>
      <c r="I516" s="59"/>
      <c r="J516" s="44"/>
      <c r="K516" s="59"/>
      <c r="L516" s="59"/>
      <c r="M516" s="59"/>
      <c r="O516" s="44"/>
      <c r="R516" s="59"/>
    </row>
    <row r="517" spans="6:18" ht="12.75" customHeight="1">
      <c r="F517" s="59"/>
      <c r="G517" s="59"/>
      <c r="H517" s="59"/>
      <c r="I517" s="59"/>
      <c r="J517" s="44"/>
      <c r="K517" s="59"/>
      <c r="L517" s="59"/>
      <c r="M517" s="59"/>
      <c r="O517" s="44"/>
      <c r="R517" s="59"/>
    </row>
    <row r="518" spans="6:18" ht="12.75" customHeight="1">
      <c r="F518" s="59"/>
      <c r="G518" s="59"/>
      <c r="H518" s="59"/>
      <c r="I518" s="59"/>
      <c r="J518" s="44"/>
      <c r="K518" s="59"/>
      <c r="L518" s="59"/>
      <c r="M518" s="59"/>
      <c r="O518" s="44"/>
      <c r="R518" s="59"/>
    </row>
    <row r="519" spans="6:18" ht="12.75" customHeight="1">
      <c r="F519" s="59"/>
      <c r="G519" s="59"/>
      <c r="H519" s="59"/>
      <c r="I519" s="59"/>
      <c r="J519" s="44"/>
      <c r="K519" s="59"/>
      <c r="L519" s="59"/>
      <c r="M519" s="59"/>
      <c r="O519" s="44"/>
      <c r="R519" s="59"/>
    </row>
    <row r="520" spans="6:18" ht="12.75" customHeight="1">
      <c r="F520" s="59"/>
      <c r="G520" s="59"/>
      <c r="H520" s="59"/>
      <c r="I520" s="59"/>
      <c r="J520" s="44"/>
      <c r="K520" s="59"/>
      <c r="L520" s="59"/>
      <c r="M520" s="59"/>
      <c r="O520" s="44"/>
      <c r="R520" s="59"/>
    </row>
    <row r="521" spans="6:18" ht="12.75" customHeight="1">
      <c r="F521" s="59"/>
      <c r="G521" s="59"/>
      <c r="H521" s="59"/>
      <c r="I521" s="59"/>
      <c r="J521" s="44"/>
      <c r="K521" s="59"/>
      <c r="L521" s="59"/>
      <c r="M521" s="59"/>
      <c r="O521" s="44"/>
      <c r="R521" s="59"/>
    </row>
    <row r="522" spans="6:18" ht="12.75" customHeight="1">
      <c r="F522" s="59"/>
      <c r="G522" s="59"/>
      <c r="H522" s="59"/>
      <c r="I522" s="59"/>
      <c r="J522" s="44"/>
      <c r="K522" s="59"/>
      <c r="L522" s="59"/>
      <c r="M522" s="59"/>
      <c r="O522" s="44"/>
      <c r="R522" s="59"/>
    </row>
    <row r="523" spans="6:18" ht="12.75" customHeight="1">
      <c r="F523" s="59"/>
      <c r="G523" s="59"/>
      <c r="H523" s="59"/>
      <c r="I523" s="59"/>
      <c r="J523" s="44"/>
      <c r="K523" s="59"/>
      <c r="L523" s="59"/>
      <c r="M523" s="59"/>
      <c r="O523" s="44"/>
      <c r="R523" s="59"/>
    </row>
    <row r="524" spans="6:18" ht="12.75" customHeight="1">
      <c r="F524" s="59"/>
      <c r="G524" s="59"/>
      <c r="H524" s="59"/>
      <c r="I524" s="59"/>
      <c r="J524" s="44"/>
      <c r="K524" s="59"/>
      <c r="L524" s="59"/>
      <c r="M524" s="59"/>
      <c r="O524" s="44"/>
      <c r="R524" s="59"/>
    </row>
    <row r="525" spans="6:18" ht="12.75" customHeight="1">
      <c r="F525" s="59"/>
      <c r="G525" s="59"/>
      <c r="H525" s="59"/>
      <c r="I525" s="59"/>
      <c r="J525" s="44"/>
      <c r="K525" s="59"/>
      <c r="L525" s="59"/>
      <c r="M525" s="59"/>
      <c r="O525" s="44"/>
      <c r="R525" s="59"/>
    </row>
    <row r="526" spans="6:18" ht="12.75" customHeight="1">
      <c r="F526" s="59"/>
      <c r="G526" s="59"/>
      <c r="H526" s="59"/>
      <c r="I526" s="59"/>
      <c r="J526" s="44"/>
      <c r="K526" s="59"/>
      <c r="L526" s="59"/>
      <c r="M526" s="59"/>
      <c r="O526" s="44"/>
      <c r="R526" s="59"/>
    </row>
    <row r="527" spans="6:18" ht="12.75" customHeight="1">
      <c r="F527" s="59"/>
      <c r="G527" s="59"/>
      <c r="H527" s="59"/>
      <c r="I527" s="59"/>
      <c r="J527" s="44"/>
      <c r="K527" s="59"/>
      <c r="L527" s="59"/>
      <c r="M527" s="59"/>
      <c r="O527" s="44"/>
      <c r="R527" s="59"/>
    </row>
    <row r="528" spans="6:18" ht="12.75" customHeight="1">
      <c r="F528" s="59"/>
      <c r="G528" s="59"/>
      <c r="H528" s="59"/>
      <c r="I528" s="59"/>
      <c r="J528" s="44"/>
      <c r="K528" s="59"/>
      <c r="L528" s="59"/>
      <c r="M528" s="59"/>
      <c r="O528" s="44"/>
      <c r="R528" s="59"/>
    </row>
    <row r="529" spans="6:18" ht="12.75" customHeight="1">
      <c r="F529" s="59"/>
      <c r="G529" s="59"/>
      <c r="H529" s="59"/>
      <c r="I529" s="59"/>
      <c r="J529" s="44"/>
      <c r="K529" s="59"/>
      <c r="L529" s="59"/>
      <c r="M529" s="59"/>
      <c r="O529" s="44"/>
      <c r="R529" s="59"/>
    </row>
    <row r="530" spans="6:18" ht="12.75" customHeight="1">
      <c r="F530" s="59"/>
      <c r="G530" s="59"/>
      <c r="H530" s="59"/>
      <c r="I530" s="59"/>
      <c r="J530" s="44"/>
      <c r="K530" s="59"/>
      <c r="L530" s="59"/>
      <c r="M530" s="59"/>
      <c r="O530" s="44"/>
      <c r="R530" s="59"/>
    </row>
    <row r="531" spans="6:18" ht="12.75" customHeight="1">
      <c r="F531" s="59"/>
      <c r="G531" s="59"/>
      <c r="H531" s="59"/>
      <c r="I531" s="59"/>
      <c r="J531" s="44"/>
      <c r="K531" s="59"/>
      <c r="L531" s="59"/>
      <c r="M531" s="59"/>
      <c r="O531" s="44"/>
      <c r="R531" s="59"/>
    </row>
    <row r="532" spans="6:18" ht="12.75" customHeight="1">
      <c r="F532" s="59"/>
      <c r="G532" s="59"/>
      <c r="H532" s="59"/>
      <c r="I532" s="59"/>
      <c r="J532" s="44"/>
      <c r="K532" s="59"/>
      <c r="L532" s="59"/>
      <c r="M532" s="59"/>
      <c r="O532" s="44"/>
      <c r="R532" s="59"/>
    </row>
    <row r="533" spans="6:18" ht="12.75" customHeight="1">
      <c r="F533" s="59"/>
      <c r="G533" s="59"/>
      <c r="H533" s="59"/>
      <c r="I533" s="59"/>
      <c r="J533" s="44"/>
      <c r="K533" s="59"/>
      <c r="L533" s="59"/>
      <c r="M533" s="59"/>
      <c r="O533" s="44"/>
      <c r="R533" s="59"/>
    </row>
    <row r="534" spans="6:18" ht="12.75" customHeight="1">
      <c r="F534" s="59"/>
      <c r="G534" s="59"/>
      <c r="H534" s="59"/>
      <c r="I534" s="59"/>
      <c r="J534" s="44"/>
      <c r="K534" s="59"/>
      <c r="L534" s="59"/>
      <c r="M534" s="59"/>
      <c r="O534" s="44"/>
      <c r="R534" s="59"/>
    </row>
    <row r="535" spans="6:18" ht="12.75" customHeight="1">
      <c r="F535" s="59"/>
      <c r="G535" s="59"/>
      <c r="H535" s="59"/>
      <c r="I535" s="59"/>
      <c r="J535" s="44"/>
      <c r="K535" s="59"/>
      <c r="L535" s="59"/>
      <c r="M535" s="59"/>
      <c r="O535" s="44"/>
      <c r="R535" s="59"/>
    </row>
    <row r="536" spans="6:18" ht="12.75" customHeight="1">
      <c r="F536" s="59"/>
      <c r="G536" s="59"/>
      <c r="H536" s="59"/>
      <c r="I536" s="59"/>
      <c r="J536" s="44"/>
      <c r="K536" s="59"/>
      <c r="L536" s="59"/>
      <c r="M536" s="59"/>
      <c r="O536" s="44"/>
      <c r="R536" s="59"/>
    </row>
    <row r="537" spans="6:18" ht="12.75" customHeight="1">
      <c r="F537" s="59"/>
      <c r="G537" s="59"/>
      <c r="H537" s="59"/>
      <c r="I537" s="59"/>
      <c r="J537" s="44"/>
      <c r="K537" s="59"/>
      <c r="L537" s="59"/>
      <c r="M537" s="59"/>
      <c r="O537" s="44"/>
      <c r="R537" s="59"/>
    </row>
    <row r="538" spans="6:18" ht="12.75" customHeight="1">
      <c r="F538" s="59"/>
      <c r="G538" s="59"/>
      <c r="H538" s="59"/>
      <c r="I538" s="59"/>
      <c r="J538" s="44"/>
      <c r="K538" s="59"/>
      <c r="L538" s="59"/>
      <c r="M538" s="59"/>
      <c r="O538" s="44"/>
      <c r="R538" s="59"/>
    </row>
    <row r="539" spans="6:18" ht="12.75" customHeight="1">
      <c r="F539" s="59"/>
      <c r="G539" s="59"/>
      <c r="H539" s="59"/>
      <c r="I539" s="59"/>
      <c r="J539" s="44"/>
      <c r="K539" s="59"/>
      <c r="L539" s="59"/>
      <c r="M539" s="59"/>
      <c r="O539" s="44"/>
      <c r="R539" s="59"/>
    </row>
    <row r="540" spans="6:18" ht="12.75" customHeight="1">
      <c r="F540" s="59"/>
      <c r="G540" s="59"/>
      <c r="H540" s="59"/>
      <c r="I540" s="59"/>
      <c r="J540" s="44"/>
      <c r="K540" s="59"/>
      <c r="L540" s="59"/>
      <c r="M540" s="59"/>
      <c r="O540" s="44"/>
      <c r="R540" s="59"/>
    </row>
    <row r="541" spans="6:18" ht="12.75" customHeight="1">
      <c r="F541" s="59"/>
      <c r="G541" s="59"/>
      <c r="H541" s="59"/>
      <c r="I541" s="59"/>
      <c r="J541" s="44"/>
      <c r="K541" s="59"/>
      <c r="L541" s="59"/>
      <c r="M541" s="59"/>
      <c r="O541" s="44"/>
      <c r="R541" s="59"/>
    </row>
    <row r="542" spans="6:18" ht="12.75" customHeight="1">
      <c r="F542" s="59"/>
      <c r="G542" s="59"/>
      <c r="H542" s="59"/>
      <c r="I542" s="59"/>
      <c r="J542" s="44"/>
      <c r="K542" s="59"/>
      <c r="L542" s="59"/>
      <c r="M542" s="59"/>
      <c r="O542" s="44"/>
      <c r="R542" s="59"/>
    </row>
    <row r="543" spans="6:18" ht="12.75" customHeight="1">
      <c r="F543" s="59"/>
      <c r="G543" s="59"/>
      <c r="H543" s="59"/>
      <c r="I543" s="59"/>
      <c r="J543" s="44"/>
      <c r="K543" s="59"/>
      <c r="L543" s="59"/>
      <c r="M543" s="59"/>
      <c r="O543" s="44"/>
      <c r="R543" s="59"/>
    </row>
    <row r="544" spans="6:18" ht="12.75" customHeight="1">
      <c r="F544" s="59"/>
      <c r="G544" s="59"/>
      <c r="H544" s="59"/>
      <c r="I544" s="59"/>
      <c r="J544" s="44"/>
      <c r="K544" s="59"/>
      <c r="L544" s="59"/>
      <c r="M544" s="59"/>
      <c r="O544" s="44"/>
      <c r="R544" s="59"/>
    </row>
    <row r="545" spans="6:18" ht="12.75" customHeight="1">
      <c r="F545" s="59"/>
      <c r="G545" s="59"/>
      <c r="H545" s="59"/>
      <c r="I545" s="59"/>
      <c r="J545" s="44"/>
      <c r="K545" s="59"/>
      <c r="L545" s="59"/>
      <c r="M545" s="59"/>
      <c r="O545" s="44"/>
      <c r="R545" s="59"/>
    </row>
    <row r="546" spans="6:18" ht="12.75" customHeight="1">
      <c r="F546" s="59"/>
      <c r="G546" s="59"/>
      <c r="H546" s="59"/>
      <c r="I546" s="59"/>
      <c r="J546" s="44"/>
      <c r="K546" s="59"/>
      <c r="L546" s="59"/>
      <c r="M546" s="59"/>
      <c r="O546" s="44"/>
      <c r="R546" s="59"/>
    </row>
    <row r="547" spans="6:18" ht="12.75" customHeight="1">
      <c r="F547" s="59"/>
      <c r="G547" s="59"/>
      <c r="H547" s="59"/>
      <c r="I547" s="59"/>
      <c r="J547" s="44"/>
      <c r="K547" s="59"/>
      <c r="L547" s="59"/>
      <c r="M547" s="59"/>
      <c r="O547" s="44"/>
      <c r="R547" s="59"/>
    </row>
    <row r="548" spans="6:18" ht="12.75" customHeight="1">
      <c r="F548" s="59"/>
      <c r="G548" s="59"/>
      <c r="H548" s="59"/>
      <c r="I548" s="59"/>
      <c r="J548" s="44"/>
      <c r="K548" s="59"/>
      <c r="L548" s="59"/>
      <c r="M548" s="59"/>
      <c r="O548" s="44"/>
      <c r="R548" s="59"/>
    </row>
    <row r="549" spans="6:18" ht="12.75" customHeight="1">
      <c r="F549" s="59"/>
      <c r="G549" s="59"/>
      <c r="H549" s="59"/>
      <c r="I549" s="59"/>
      <c r="J549" s="44"/>
      <c r="K549" s="59"/>
      <c r="L549" s="59"/>
      <c r="M549" s="59"/>
      <c r="O549" s="44"/>
      <c r="R549" s="59"/>
    </row>
    <row r="550" spans="6:18" ht="12.75" customHeight="1">
      <c r="F550" s="59"/>
      <c r="G550" s="59"/>
      <c r="H550" s="59"/>
      <c r="I550" s="59"/>
      <c r="J550" s="44"/>
      <c r="K550" s="59"/>
      <c r="L550" s="59"/>
      <c r="M550" s="59"/>
      <c r="O550" s="44"/>
      <c r="R550" s="59"/>
    </row>
    <row r="551" spans="6:18" ht="12.75" customHeight="1">
      <c r="F551" s="59"/>
      <c r="G551" s="59"/>
      <c r="H551" s="59"/>
      <c r="I551" s="59"/>
      <c r="J551" s="44"/>
      <c r="K551" s="59"/>
      <c r="L551" s="59"/>
      <c r="M551" s="59"/>
      <c r="O551" s="44"/>
      <c r="R551" s="59"/>
    </row>
    <row r="552" spans="6:18" ht="12.75" customHeight="1">
      <c r="F552" s="59"/>
      <c r="G552" s="59"/>
      <c r="H552" s="59"/>
      <c r="I552" s="59"/>
      <c r="J552" s="44"/>
      <c r="K552" s="59"/>
      <c r="L552" s="59"/>
      <c r="M552" s="59"/>
      <c r="O552" s="44"/>
      <c r="R552" s="59"/>
    </row>
    <row r="553" spans="6:18" ht="12.75" customHeight="1">
      <c r="F553" s="59"/>
      <c r="G553" s="59"/>
      <c r="H553" s="59"/>
      <c r="I553" s="59"/>
      <c r="J553" s="44"/>
      <c r="K553" s="59"/>
      <c r="L553" s="59"/>
      <c r="M553" s="59"/>
      <c r="O553" s="44"/>
      <c r="R553" s="59"/>
    </row>
    <row r="554" spans="6:18" ht="12.75" customHeight="1">
      <c r="F554" s="59"/>
      <c r="G554" s="59"/>
      <c r="H554" s="59"/>
      <c r="I554" s="59"/>
      <c r="J554" s="44"/>
      <c r="K554" s="59"/>
      <c r="L554" s="59"/>
      <c r="M554" s="59"/>
      <c r="O554" s="44"/>
      <c r="R554" s="59"/>
    </row>
    <row r="555" spans="6:18" ht="12.75" customHeight="1">
      <c r="F555" s="59"/>
      <c r="G555" s="59"/>
      <c r="H555" s="59"/>
      <c r="I555" s="59"/>
      <c r="J555" s="44"/>
      <c r="K555" s="59"/>
      <c r="L555" s="59"/>
      <c r="M555" s="59"/>
      <c r="O555" s="44"/>
      <c r="R555" s="59"/>
    </row>
    <row r="556" spans="6:18" ht="12.75" customHeight="1">
      <c r="F556" s="59"/>
      <c r="G556" s="59"/>
      <c r="H556" s="59"/>
      <c r="I556" s="59"/>
      <c r="J556" s="44"/>
      <c r="K556" s="59"/>
      <c r="L556" s="59"/>
      <c r="M556" s="59"/>
      <c r="O556" s="44"/>
      <c r="R556" s="59"/>
    </row>
    <row r="557" spans="6:18" ht="12.75" customHeight="1">
      <c r="F557" s="59"/>
      <c r="G557" s="59"/>
      <c r="H557" s="59"/>
      <c r="I557" s="59"/>
      <c r="J557" s="44"/>
      <c r="K557" s="59"/>
      <c r="L557" s="59"/>
      <c r="M557" s="59"/>
      <c r="O557" s="44"/>
      <c r="R557" s="59"/>
    </row>
    <row r="558" spans="6:18" ht="12.75" customHeight="1">
      <c r="F558" s="59"/>
      <c r="G558" s="59"/>
      <c r="H558" s="59"/>
      <c r="I558" s="59"/>
      <c r="J558" s="44"/>
      <c r="K558" s="59"/>
      <c r="L558" s="59"/>
      <c r="M558" s="59"/>
      <c r="O558" s="44"/>
      <c r="R558" s="59"/>
    </row>
    <row r="559" spans="6:18" ht="12.75" customHeight="1">
      <c r="F559" s="59"/>
      <c r="G559" s="59"/>
      <c r="H559" s="59"/>
      <c r="I559" s="59"/>
      <c r="J559" s="44"/>
      <c r="K559" s="59"/>
      <c r="L559" s="59"/>
      <c r="M559" s="59"/>
      <c r="O559" s="44"/>
      <c r="R559" s="59"/>
    </row>
    <row r="560" spans="6:18" ht="12.75" customHeight="1">
      <c r="F560" s="59"/>
      <c r="G560" s="59"/>
      <c r="H560" s="59"/>
      <c r="I560" s="59"/>
      <c r="J560" s="44"/>
      <c r="K560" s="59"/>
      <c r="L560" s="59"/>
      <c r="M560" s="59"/>
      <c r="O560" s="44"/>
      <c r="R560" s="59"/>
    </row>
    <row r="561" spans="6:18" ht="12.75" customHeight="1">
      <c r="F561" s="59"/>
      <c r="G561" s="59"/>
      <c r="H561" s="59"/>
      <c r="I561" s="59"/>
      <c r="J561" s="44"/>
      <c r="K561" s="59"/>
      <c r="L561" s="59"/>
      <c r="M561" s="59"/>
      <c r="O561" s="44"/>
      <c r="R561" s="59"/>
    </row>
    <row r="562" spans="6:18" ht="12.75" customHeight="1">
      <c r="F562" s="59"/>
      <c r="G562" s="59"/>
      <c r="H562" s="59"/>
      <c r="I562" s="59"/>
      <c r="J562" s="44"/>
      <c r="K562" s="59"/>
      <c r="L562" s="59"/>
      <c r="M562" s="59"/>
      <c r="O562" s="44"/>
      <c r="R562" s="59"/>
    </row>
    <row r="563" spans="6:18" ht="12.75" customHeight="1">
      <c r="F563" s="59"/>
      <c r="G563" s="59"/>
      <c r="H563" s="59"/>
      <c r="I563" s="59"/>
      <c r="J563" s="44"/>
      <c r="K563" s="59"/>
      <c r="L563" s="59"/>
      <c r="M563" s="59"/>
      <c r="O563" s="44"/>
      <c r="R563" s="59"/>
    </row>
    <row r="564" spans="6:18" ht="12.75" customHeight="1">
      <c r="F564" s="59"/>
      <c r="G564" s="59"/>
      <c r="H564" s="59"/>
      <c r="I564" s="59"/>
      <c r="J564" s="44"/>
      <c r="K564" s="59"/>
      <c r="L564" s="59"/>
      <c r="M564" s="59"/>
      <c r="O564" s="44"/>
      <c r="R564" s="59"/>
    </row>
    <row r="565" spans="6:18" ht="12.75" customHeight="1">
      <c r="F565" s="59"/>
      <c r="G565" s="59"/>
      <c r="H565" s="59"/>
      <c r="I565" s="59"/>
      <c r="J565" s="44"/>
      <c r="K565" s="59"/>
      <c r="L565" s="59"/>
      <c r="M565" s="59"/>
      <c r="O565" s="44"/>
      <c r="R565" s="59"/>
    </row>
    <row r="566" spans="6:18" ht="12.75" customHeight="1">
      <c r="F566" s="59"/>
      <c r="G566" s="59"/>
      <c r="H566" s="59"/>
      <c r="I566" s="59"/>
      <c r="J566" s="44"/>
      <c r="K566" s="59"/>
      <c r="L566" s="59"/>
      <c r="M566" s="59"/>
      <c r="O566" s="44"/>
      <c r="R566" s="59"/>
    </row>
    <row r="567" spans="6:18" ht="12.75" customHeight="1">
      <c r="F567" s="59"/>
      <c r="G567" s="59"/>
      <c r="H567" s="59"/>
      <c r="I567" s="59"/>
      <c r="J567" s="44"/>
      <c r="K567" s="59"/>
      <c r="L567" s="59"/>
      <c r="M567" s="59"/>
      <c r="O567" s="44"/>
      <c r="R567" s="59"/>
    </row>
    <row r="568" spans="6:18" ht="12.75" customHeight="1">
      <c r="F568" s="59"/>
      <c r="G568" s="59"/>
      <c r="H568" s="59"/>
      <c r="I568" s="59"/>
      <c r="J568" s="44"/>
      <c r="K568" s="59"/>
      <c r="L568" s="59"/>
      <c r="M568" s="59"/>
      <c r="O568" s="44"/>
      <c r="R568" s="59"/>
    </row>
    <row r="569" spans="6:18" ht="12.75" customHeight="1">
      <c r="F569" s="59"/>
      <c r="G569" s="59"/>
      <c r="H569" s="59"/>
      <c r="I569" s="59"/>
      <c r="J569" s="44"/>
      <c r="K569" s="59"/>
      <c r="L569" s="59"/>
      <c r="M569" s="59"/>
      <c r="O569" s="44"/>
      <c r="R569" s="59"/>
    </row>
    <row r="570" spans="6:18" ht="12.75" customHeight="1">
      <c r="F570" s="59"/>
      <c r="G570" s="59"/>
      <c r="H570" s="59"/>
      <c r="I570" s="59"/>
      <c r="J570" s="44"/>
      <c r="K570" s="59"/>
      <c r="L570" s="59"/>
      <c r="M570" s="59"/>
      <c r="O570" s="44"/>
      <c r="R570" s="59"/>
    </row>
    <row r="571" spans="6:18" ht="12.75" customHeight="1">
      <c r="F571" s="59"/>
      <c r="G571" s="59"/>
      <c r="H571" s="59"/>
      <c r="I571" s="59"/>
      <c r="J571" s="44"/>
      <c r="K571" s="59"/>
      <c r="L571" s="59"/>
      <c r="M571" s="59"/>
      <c r="O571" s="44"/>
      <c r="R571" s="59"/>
    </row>
    <row r="572" spans="6:18" ht="12.75" customHeight="1">
      <c r="F572" s="59"/>
      <c r="G572" s="59"/>
      <c r="H572" s="59"/>
      <c r="I572" s="59"/>
      <c r="J572" s="44"/>
      <c r="K572" s="59"/>
      <c r="L572" s="59"/>
      <c r="M572" s="59"/>
      <c r="O572" s="44"/>
      <c r="R572" s="59"/>
    </row>
    <row r="573" spans="6:18" ht="12.75" customHeight="1">
      <c r="F573" s="59"/>
      <c r="G573" s="59"/>
      <c r="H573" s="59"/>
      <c r="I573" s="59"/>
      <c r="J573" s="44"/>
      <c r="K573" s="59"/>
      <c r="L573" s="59"/>
      <c r="M573" s="59"/>
      <c r="O573" s="44"/>
      <c r="R573" s="59"/>
    </row>
    <row r="574" spans="6:18" ht="12.75" customHeight="1">
      <c r="F574" s="59"/>
      <c r="G574" s="59"/>
      <c r="H574" s="59"/>
      <c r="I574" s="59"/>
      <c r="J574" s="44"/>
      <c r="K574" s="59"/>
      <c r="L574" s="59"/>
      <c r="M574" s="59"/>
      <c r="O574" s="44"/>
      <c r="R574" s="59"/>
    </row>
    <row r="575" spans="6:18" ht="12.75" customHeight="1">
      <c r="F575" s="59"/>
      <c r="G575" s="59"/>
      <c r="H575" s="59"/>
      <c r="I575" s="59"/>
      <c r="J575" s="44"/>
      <c r="K575" s="59"/>
      <c r="L575" s="59"/>
      <c r="M575" s="59"/>
      <c r="O575" s="44"/>
      <c r="R575" s="59"/>
    </row>
    <row r="576" spans="6:18" ht="12.75" customHeight="1">
      <c r="F576" s="59"/>
      <c r="G576" s="59"/>
      <c r="H576" s="59"/>
      <c r="I576" s="59"/>
      <c r="J576" s="44"/>
      <c r="K576" s="59"/>
      <c r="L576" s="59"/>
      <c r="M576" s="59"/>
      <c r="O576" s="44"/>
      <c r="R576" s="59"/>
    </row>
  </sheetData>
  <autoFilter ref="R1:R399"/>
  <mergeCells count="27">
    <mergeCell ref="O111:O112"/>
    <mergeCell ref="P111:P112"/>
    <mergeCell ref="A111:A112"/>
    <mergeCell ref="B111:B112"/>
    <mergeCell ref="M111:M112"/>
    <mergeCell ref="N111:N112"/>
    <mergeCell ref="O156:O157"/>
    <mergeCell ref="P156:P157"/>
    <mergeCell ref="A156:A157"/>
    <mergeCell ref="B156:B157"/>
    <mergeCell ref="J156:J157"/>
    <mergeCell ref="M156:M157"/>
    <mergeCell ref="N156:N157"/>
    <mergeCell ref="O177:O178"/>
    <mergeCell ref="P177:P178"/>
    <mergeCell ref="A177:A178"/>
    <mergeCell ref="B177:B178"/>
    <mergeCell ref="J177:J178"/>
    <mergeCell ref="M177:M178"/>
    <mergeCell ref="N177:N178"/>
    <mergeCell ref="O185:O186"/>
    <mergeCell ref="P185:P186"/>
    <mergeCell ref="A185:A186"/>
    <mergeCell ref="B185:B186"/>
    <mergeCell ref="J185:J186"/>
    <mergeCell ref="M185:M186"/>
    <mergeCell ref="N185:N186"/>
  </mergeCells>
  <pageMargins left="0.7" right="0.7" top="0.75" bottom="0.75" header="0.3" footer="0.3"/>
  <pageSetup orientation="portrait" r:id="rId1"/>
  <ignoredErrors>
    <ignoredError sqref="K146 K149 K152 K131 K128 K120 K87 K92 K157 K163 K167 K180 K18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2021-10-01T02:45:25Z</dcterms:modified>
</cp:coreProperties>
</file>