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6"/>
  <c r="M51" s="1"/>
  <c r="K51"/>
  <c r="K142"/>
  <c r="M142" s="1"/>
  <c r="L24"/>
  <c r="K24"/>
  <c r="L84"/>
  <c r="M84" s="1"/>
  <c r="K84"/>
  <c r="K141"/>
  <c r="M141" s="1"/>
  <c r="L83"/>
  <c r="K83"/>
  <c r="L54"/>
  <c r="K54"/>
  <c r="K140"/>
  <c r="M140" s="1"/>
  <c r="L27"/>
  <c r="M27" s="1"/>
  <c r="K27"/>
  <c r="L23"/>
  <c r="K139"/>
  <c r="M139" s="1"/>
  <c r="K138"/>
  <c r="M138" s="1"/>
  <c r="L79"/>
  <c r="K79"/>
  <c r="L81"/>
  <c r="K81"/>
  <c r="P26"/>
  <c r="P25"/>
  <c r="P22"/>
  <c r="L48"/>
  <c r="K48"/>
  <c r="K137"/>
  <c r="M137" s="1"/>
  <c r="K132"/>
  <c r="M132" s="1"/>
  <c r="K136"/>
  <c r="M136" s="1"/>
  <c r="K135"/>
  <c r="M135" s="1"/>
  <c r="K23"/>
  <c r="M24" l="1"/>
  <c r="M48"/>
  <c r="M79"/>
  <c r="M54"/>
  <c r="M83"/>
  <c r="M81"/>
  <c r="M23"/>
  <c r="L80"/>
  <c r="K80"/>
  <c r="L82"/>
  <c r="M82" s="1"/>
  <c r="K82"/>
  <c r="K131"/>
  <c r="M131" s="1"/>
  <c r="K134"/>
  <c r="M134"/>
  <c r="K133"/>
  <c r="M133" s="1"/>
  <c r="M127"/>
  <c r="K130"/>
  <c r="M130" s="1"/>
  <c r="L49"/>
  <c r="K49"/>
  <c r="M49"/>
  <c r="K129"/>
  <c r="M129" s="1"/>
  <c r="M123"/>
  <c r="K122"/>
  <c r="M122" s="1"/>
  <c r="K118"/>
  <c r="M118" s="1"/>
  <c r="K126"/>
  <c r="M126" s="1"/>
  <c r="L78"/>
  <c r="K78"/>
  <c r="L77"/>
  <c r="K77"/>
  <c r="L21"/>
  <c r="K21"/>
  <c r="L18"/>
  <c r="K18"/>
  <c r="L46"/>
  <c r="K46"/>
  <c r="L45"/>
  <c r="M45" s="1"/>
  <c r="K45"/>
  <c r="M108"/>
  <c r="K108"/>
  <c r="K125"/>
  <c r="M125" s="1"/>
  <c r="K121"/>
  <c r="M121"/>
  <c r="L44"/>
  <c r="K44"/>
  <c r="K117"/>
  <c r="M117"/>
  <c r="L75"/>
  <c r="K75"/>
  <c r="L47"/>
  <c r="K47"/>
  <c r="M47" s="1"/>
  <c r="K120"/>
  <c r="M120" s="1"/>
  <c r="L76"/>
  <c r="K76"/>
  <c r="K119"/>
  <c r="M119" s="1"/>
  <c r="L43"/>
  <c r="K43"/>
  <c r="L40"/>
  <c r="K40"/>
  <c r="K116"/>
  <c r="M116" s="1"/>
  <c r="K115"/>
  <c r="M115" s="1"/>
  <c r="K114"/>
  <c r="M114" s="1"/>
  <c r="L73"/>
  <c r="K73"/>
  <c r="L74"/>
  <c r="K74"/>
  <c r="K110"/>
  <c r="M110" s="1"/>
  <c r="K113"/>
  <c r="M113" s="1"/>
  <c r="K112"/>
  <c r="M112" s="1"/>
  <c r="M46"/>
  <c r="M77"/>
  <c r="M73"/>
  <c r="M40"/>
  <c r="K99"/>
  <c r="M99" s="1"/>
  <c r="K111"/>
  <c r="M111" s="1"/>
  <c r="L70"/>
  <c r="K70"/>
  <c r="L72"/>
  <c r="K72"/>
  <c r="K107"/>
  <c r="M107" s="1"/>
  <c r="K106"/>
  <c r="M106" s="1"/>
  <c r="L20"/>
  <c r="M20" s="1"/>
  <c r="K20"/>
  <c r="K105"/>
  <c r="M105" s="1"/>
  <c r="L71"/>
  <c r="K71"/>
  <c r="M71" s="1"/>
  <c r="L69"/>
  <c r="K69"/>
  <c r="L41"/>
  <c r="K41"/>
  <c r="L66"/>
  <c r="K66"/>
  <c r="L64"/>
  <c r="K64"/>
  <c r="L17"/>
  <c r="K17"/>
  <c r="M17" s="1"/>
  <c r="K104"/>
  <c r="M104" s="1"/>
  <c r="L68"/>
  <c r="M68" s="1"/>
  <c r="K68"/>
  <c r="K103"/>
  <c r="M103" s="1"/>
  <c r="K336"/>
  <c r="L336" s="1"/>
  <c r="K101"/>
  <c r="M101" s="1"/>
  <c r="L19"/>
  <c r="K19"/>
  <c r="M19" s="1"/>
  <c r="L67"/>
  <c r="K67"/>
  <c r="M70"/>
  <c r="M41"/>
  <c r="M69"/>
  <c r="M66"/>
  <c r="L65"/>
  <c r="K65"/>
  <c r="K102"/>
  <c r="M102" s="1"/>
  <c r="K100"/>
  <c r="M100" s="1"/>
  <c r="K96"/>
  <c r="M96" s="1"/>
  <c r="K97"/>
  <c r="M97" s="1"/>
  <c r="L13"/>
  <c r="K13"/>
  <c r="L16"/>
  <c r="K16"/>
  <c r="K98"/>
  <c r="M98" s="1"/>
  <c r="K95"/>
  <c r="M95" s="1"/>
  <c r="K94"/>
  <c r="M94" s="1"/>
  <c r="K93"/>
  <c r="M93" s="1"/>
  <c r="M13"/>
  <c r="L42"/>
  <c r="K42"/>
  <c r="L39"/>
  <c r="K39"/>
  <c r="L11"/>
  <c r="K11"/>
  <c r="L14"/>
  <c r="K14"/>
  <c r="M14" s="1"/>
  <c r="P15"/>
  <c r="M39"/>
  <c r="P12"/>
  <c r="L10"/>
  <c r="P148"/>
  <c r="L148"/>
  <c r="K148"/>
  <c r="M148" s="1"/>
  <c r="M10"/>
  <c r="K315"/>
  <c r="L315" s="1"/>
  <c r="K335"/>
  <c r="L335" s="1"/>
  <c r="K334"/>
  <c r="L334" s="1"/>
  <c r="K333"/>
  <c r="L333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F311"/>
  <c r="K311" s="1"/>
  <c r="L311" s="1"/>
  <c r="K310"/>
  <c r="L310" s="1"/>
  <c r="K309"/>
  <c r="L309" s="1"/>
  <c r="K308"/>
  <c r="L308" s="1"/>
  <c r="K307"/>
  <c r="L307"/>
  <c r="K306"/>
  <c r="L306" s="1"/>
  <c r="F305"/>
  <c r="K305" s="1"/>
  <c r="L305" s="1"/>
  <c r="F304"/>
  <c r="K304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3"/>
  <c r="L283" s="1"/>
  <c r="F282"/>
  <c r="K282" s="1"/>
  <c r="L282" s="1"/>
  <c r="K281"/>
  <c r="L281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2"/>
  <c r="L252" s="1"/>
  <c r="K250"/>
  <c r="L250" s="1"/>
  <c r="K249"/>
  <c r="L249" s="1"/>
  <c r="K248"/>
  <c r="L248" s="1"/>
  <c r="K246"/>
  <c r="L246" s="1"/>
  <c r="K245"/>
  <c r="L245" s="1"/>
  <c r="K244"/>
  <c r="L244" s="1"/>
  <c r="K243"/>
  <c r="K242"/>
  <c r="L242" s="1"/>
  <c r="K241"/>
  <c r="L241" s="1"/>
  <c r="K239"/>
  <c r="L239" s="1"/>
  <c r="K238"/>
  <c r="L238" s="1"/>
  <c r="K237"/>
  <c r="L237" s="1"/>
  <c r="K236"/>
  <c r="L236" s="1"/>
  <c r="K235"/>
  <c r="L235" s="1"/>
  <c r="F234"/>
  <c r="K234" s="1"/>
  <c r="L234" s="1"/>
  <c r="H233"/>
  <c r="K233" s="1"/>
  <c r="L233" s="1"/>
  <c r="K230"/>
  <c r="L230" s="1"/>
  <c r="K229"/>
  <c r="L229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F198"/>
  <c r="K198" s="1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M7"/>
  <c r="D7" i="5"/>
  <c r="K6" i="4"/>
  <c r="K6" i="3"/>
  <c r="L6" i="2"/>
  <c r="M74" i="6" l="1"/>
  <c r="M72"/>
  <c r="M78"/>
  <c r="M16"/>
  <c r="M65"/>
  <c r="M64"/>
  <c r="M76"/>
  <c r="M21"/>
  <c r="M11"/>
  <c r="M42"/>
  <c r="M67"/>
  <c r="M43"/>
  <c r="M18"/>
  <c r="M75"/>
  <c r="M44"/>
  <c r="M80"/>
</calcChain>
</file>

<file path=xl/sharedStrings.xml><?xml version="1.0" encoding="utf-8"?>
<sst xmlns="http://schemas.openxmlformats.org/spreadsheetml/2006/main" count="3010" uniqueCount="1159">
  <si>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</si>
  <si>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</si>
  <si>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</si>
  <si>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</si>
  <si>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</si>
  <si>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</si>
  <si>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</si>
  <si>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</si>
  <si>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</si>
  <si>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</si>
  <si>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</si>
  <si>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</si>
  <si>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</si>
  <si>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</si>
  <si>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</si>
  <si>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</si>
  <si>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</si>
  <si>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</si>
  <si>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</si>
  <si>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</si>
  <si>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</si>
  <si>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</si>
  <si>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</si>
  <si>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</si>
  <si>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</si>
  <si>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</si>
  <si>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</si>
  <si>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</si>
  <si>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</si>
  <si>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</si>
  <si>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</si>
  <si>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</si>
  <si>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</si>
  <si>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</si>
  <si>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</si>
  <si>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</si>
  <si>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</si>
  <si>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</si>
  <si>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</si>
  <si>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</si>
  <si>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</si>
  <si>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</si>
  <si>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</si>
  <si>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</si>
  <si>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</si>
  <si>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</si>
  <si>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</si>
  <si>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</si>
  <si>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</si>
  <si>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</si>
  <si>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</si>
  <si>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</si>
  <si>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</si>
  <si>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</si>
  <si>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</si>
  <si>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</si>
  <si>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</si>
  <si>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</si>
  <si>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</si>
  <si>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</si>
  <si>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</si>
  <si>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</si>
  <si>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</si>
  <si>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</si>
  <si>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</si>
  <si>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</si>
  <si>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</si>
  <si>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</si>
  <si>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</si>
  <si>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</si>
  <si>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</si>
  <si>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</si>
  <si>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</si>
  <si>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</si>
  <si>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</si>
  <si>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</si>
  <si>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</si>
  <si>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</si>
  <si>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</si>
  <si>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</si>
  <si>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</si>
  <si>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</si>
  <si>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</si>
  <si>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</si>
  <si>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</si>
  <si>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</si>
  <si>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</si>
  <si>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</si>
  <si>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</si>
  <si>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</si>
  <si>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</si>
  <si>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</si>
  <si>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</si>
  <si>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</si>
  <si>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</si>
  <si>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</si>
  <si>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</si>
  <si>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</si>
  <si>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</si>
  <si>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</si>
  <si>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</si>
  <si>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</si>
  <si>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</si>
  <si>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</si>
  <si>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</si>
  <si>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</si>
  <si>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</si>
  <si>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</si>
  <si>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</si>
  <si>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</si>
  <si>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</si>
  <si>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</si>
  <si>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</si>
  <si>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</si>
  <si>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</si>
  <si>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</si>
  <si>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</si>
  <si>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</si>
  <si>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</si>
  <si>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</si>
  <si>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</si>
  <si>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</si>
  <si>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</si>
  <si>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</si>
  <si>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</si>
  <si>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</si>
  <si>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</si>
  <si>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</si>
  <si>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</si>
  <si>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</si>
  <si>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</si>
  <si>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</si>
  <si>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</si>
  <si>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</si>
  <si>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</si>
  <si>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</si>
  <si>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</si>
  <si>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</si>
  <si>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</si>
  <si>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</si>
  <si>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</si>
  <si>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</si>
  <si>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</si>
  <si>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</si>
  <si>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</si>
  <si>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</si>
  <si>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</si>
  <si>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</si>
  <si>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</si>
  <si>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</si>
  <si>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</si>
  <si>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</si>
  <si>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</si>
  <si>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</si>
  <si>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</si>
  <si>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</si>
  <si>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</si>
  <si>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</si>
  <si>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</si>
  <si>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</si>
  <si>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</si>
  <si>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</si>
  <si>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</si>
  <si>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</si>
  <si>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</si>
  <si>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</si>
  <si>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</si>
  <si>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</si>
  <si>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</si>
  <si>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</si>
  <si>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</si>
  <si>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</si>
  <si>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</si>
  <si>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</si>
  <si>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</si>
  <si>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</si>
  <si>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</si>
  <si>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</si>
  <si>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</si>
  <si>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</si>
  <si>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</si>
  <si>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</si>
  <si>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</si>
  <si>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</si>
  <si>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</si>
  <si>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</si>
  <si>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</si>
  <si>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</si>
  <si>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</si>
  <si>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</si>
  <si>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</si>
  <si>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</si>
  <si>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</si>
  <si>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</si>
  <si>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</si>
  <si>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</si>
  <si>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</si>
  <si>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</si>
  <si>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</si>
  <si>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</si>
  <si>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</si>
  <si>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</si>
  <si>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</si>
  <si>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</si>
  <si>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</si>
  <si>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</si>
  <si>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</si>
  <si>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</si>
  <si>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</si>
  <si>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</si>
  <si>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</si>
  <si>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</si>
  <si>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</si>
  <si>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</si>
  <si>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</si>
  <si>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</si>
  <si>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</si>
  <si>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</si>
  <si>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</si>
  <si>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</si>
  <si>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</si>
  <si>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</si>
  <si>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</si>
  <si>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</si>
  <si>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</si>
  <si>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</si>
  <si>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</si>
  <si>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</si>
  <si>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</si>
  <si>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</si>
  <si>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</si>
  <si>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</si>
  <si>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</si>
  <si>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</si>
  <si>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</si>
  <si>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</si>
  <si>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</si>
  <si>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</si>
  <si>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</si>
  <si>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</si>
  <si>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</si>
  <si>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</si>
  <si>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</si>
  <si>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</si>
  <si>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</si>
  <si>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</si>
  <si>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</si>
  <si>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</si>
  <si>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</si>
  <si>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</si>
  <si>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</si>
  <si>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</si>
  <si>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</si>
  <si>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</si>
  <si>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</si>
  <si>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</si>
  <si>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</si>
  <si>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</si>
  <si>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</si>
  <si>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</si>
  <si>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</si>
  <si>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</si>
  <si>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</si>
  <si>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</si>
  <si>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</si>
  <si>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</si>
  <si>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</si>
  <si>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</si>
  <si>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</si>
  <si>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</si>
  <si>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</si>
  <si>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</si>
  <si>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</si>
  <si>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</si>
  <si>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</si>
  <si>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</si>
  <si>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</si>
  <si>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</si>
  <si>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</si>
  <si>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</si>
  <si>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</si>
  <si>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</si>
  <si>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</si>
  <si>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</si>
  <si>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</si>
  <si>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</si>
  <si>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</si>
  <si>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</si>
  <si>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</si>
  <si>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</si>
  <si>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</si>
  <si>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</si>
  <si>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</si>
  <si>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</si>
  <si>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</si>
  <si>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</si>
  <si>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</si>
  <si>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</si>
  <si>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</si>
  <si>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</si>
  <si>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</si>
  <si>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</si>
  <si>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</si>
  <si>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</si>
  <si>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</si>
  <si>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</si>
  <si>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</si>
  <si>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</si>
  <si>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</si>
  <si>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</si>
  <si>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</si>
  <si>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</si>
  <si>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</si>
  <si>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</si>
  <si>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</si>
  <si>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</si>
  <si>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</si>
  <si>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</si>
  <si>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</si>
  <si>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</si>
  <si>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</si>
  <si>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</si>
  <si>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</si>
  <si>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</si>
  <si>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</si>
  <si>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</si>
  <si>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</si>
  <si>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</si>
  <si>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</si>
  <si>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</si>
  <si>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</si>
  <si>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</si>
  <si>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</si>
  <si>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</si>
  <si>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</si>
  <si>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</si>
  <si>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</si>
  <si>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</si>
  <si>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</si>
  <si>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</si>
  <si>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</si>
  <si>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</si>
  <si>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</si>
  <si>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</si>
  <si>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</si>
  <si>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</si>
  <si>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</si>
  <si>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</si>
  <si>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</si>
  <si>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</si>
  <si>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</si>
  <si>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</si>
  <si>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</si>
  <si>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</si>
  <si>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</si>
  <si>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</si>
  <si>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</si>
  <si>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</si>
  <si>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</si>
  <si>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</si>
  <si>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</si>
  <si>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</si>
  <si>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</si>
  <si>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</si>
  <si>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</si>
  <si>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</si>
  <si>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</si>
  <si>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</si>
  <si>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</si>
  <si>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</si>
  <si>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</si>
  <si>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</si>
  <si>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</si>
  <si>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</si>
  <si>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</si>
  <si>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</si>
  <si>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</si>
  <si>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</si>
  <si>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</si>
  <si>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</si>
  <si>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</si>
  <si>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</si>
  <si>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</si>
  <si>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</si>
  <si>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</si>
  <si>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</si>
  <si>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</si>
  <si>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</si>
  <si>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</si>
  <si>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</si>
  <si>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</si>
  <si>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</si>
  <si>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</si>
  <si>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</si>
  <si>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</si>
  <si>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</si>
  <si>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</si>
  <si>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</si>
  <si>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</si>
  <si>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</si>
  <si>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</si>
  <si>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</si>
  <si>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</si>
  <si>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</si>
  <si>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</si>
  <si>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</si>
  <si>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</si>
  <si>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</si>
  <si>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</si>
  <si>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</si>
  <si>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</si>
  <si>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</si>
  <si>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</si>
  <si>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</si>
  <si>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</si>
  <si>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</si>
  <si>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</si>
  <si>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</si>
  <si>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</si>
  <si>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</si>
  <si>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</si>
  <si>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</si>
  <si>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</si>
  <si>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</si>
  <si>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</si>
  <si>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</si>
  <si>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</si>
  <si>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</si>
  <si>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</si>
  <si>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</si>
  <si>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</si>
  <si>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</si>
  <si>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</si>
  <si>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</si>
  <si>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</si>
  <si>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</si>
  <si>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</si>
  <si>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</si>
  <si>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</si>
  <si>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</si>
  <si>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</si>
  <si>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</si>
  <si>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</si>
  <si>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</si>
  <si>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</si>
  <si>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</si>
  <si>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</si>
  <si>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</si>
  <si>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</si>
  <si>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</si>
  <si>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</si>
  <si>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</si>
  <si>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</si>
  <si>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</si>
  <si>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</si>
  <si>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</si>
  <si>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</si>
  <si>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</si>
  <si>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</si>
  <si>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</si>
  <si>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</si>
  <si>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</si>
  <si>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</si>
  <si>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</si>
  <si>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</si>
  <si>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</si>
  <si>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</si>
  <si>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</si>
  <si>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</si>
  <si>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</si>
  <si>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</si>
  <si>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</si>
  <si>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</si>
  <si>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</si>
  <si>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</si>
  <si>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</si>
  <si>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</si>
  <si>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</si>
  <si>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</si>
  <si>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</si>
  <si>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</si>
  <si>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</si>
  <si>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</si>
  <si>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</si>
  <si>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</si>
  <si>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</si>
  <si>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</si>
  <si>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</si>
  <si>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</si>
  <si>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</si>
  <si>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</si>
  <si>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</si>
  <si>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</si>
  <si>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</si>
  <si>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</si>
  <si>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</si>
  <si>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</si>
  <si>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</si>
  <si>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</si>
  <si>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</si>
  <si>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</si>
  <si>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</si>
  <si>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</si>
  <si>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</si>
  <si>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</si>
  <si>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</si>
  <si>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</si>
  <si>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</si>
  <si>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</si>
  <si>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</si>
  <si>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</si>
  <si>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</si>
  <si>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</si>
  <si>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</si>
  <si>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</si>
  <si>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</si>
  <si>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</si>
  <si>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</si>
  <si>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</si>
  <si>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</si>
  <si>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</si>
  <si>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</si>
  <si>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</si>
  <si>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</si>
  <si>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</si>
  <si>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</si>
  <si>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</si>
  <si>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</si>
  <si>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</si>
  <si>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</si>
  <si>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</si>
  <si>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</si>
  <si>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</si>
  <si>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</si>
  <si>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</si>
  <si>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</si>
  <si>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</si>
  <si>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</si>
  <si>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</si>
  <si>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</si>
  <si>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</si>
  <si>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</si>
  <si>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</si>
  <si>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</si>
  <si>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</si>
  <si>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</si>
  <si>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</si>
  <si>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</si>
  <si>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</si>
  <si>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</si>
  <si>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</si>
  <si>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</si>
  <si>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</si>
  <si>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</si>
  <si>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</si>
  <si>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</si>
  <si>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</si>
  <si>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</si>
  <si>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</si>
  <si>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</si>
  <si>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</si>
  <si>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</si>
  <si>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</si>
  <si>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</si>
  <si>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</si>
  <si>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</si>
  <si>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</si>
  <si>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</si>
  <si>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</si>
  <si>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</si>
  <si>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</si>
  <si>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</si>
  <si>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</si>
  <si>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</si>
  <si>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</si>
  <si>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</si>
  <si>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</si>
  <si>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</si>
  <si>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</si>
  <si>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</si>
  <si>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</si>
  <si>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</si>
  <si>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</si>
  <si>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</si>
  <si>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</si>
  <si>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</si>
  <si>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</si>
  <si>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</si>
  <si>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</si>
  <si>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</si>
  <si>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</si>
  <si>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</si>
  <si>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</si>
  <si>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</si>
  <si>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</si>
  <si>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</si>
  <si>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</si>
  <si>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</si>
  <si>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</si>
  <si>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</si>
  <si>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</si>
  <si>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</si>
  <si>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</si>
  <si>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</si>
  <si>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</si>
  <si>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</si>
  <si>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</si>
  <si>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</si>
  <si>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</si>
  <si>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</si>
  <si>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</si>
  <si>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</si>
  <si>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</si>
  <si>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</si>
  <si>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</si>
  <si>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</si>
  <si>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</si>
  <si>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</si>
  <si>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</si>
  <si>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</si>
  <si>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</si>
  <si>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</si>
  <si>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</si>
  <si>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</si>
  <si>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</si>
  <si>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</si>
  <si>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</si>
  <si>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</si>
  <si>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</si>
  <si>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</si>
  <si>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</si>
  <si>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</si>
  <si>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</si>
  <si>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</si>
  <si>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</si>
  <si>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</si>
  <si>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</si>
  <si>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</si>
  <si>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</si>
  <si>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</si>
  <si>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</si>
  <si>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</si>
  <si>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</si>
  <si>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</si>
  <si>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</si>
  <si>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</si>
  <si>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</si>
  <si>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</si>
  <si>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</si>
  <si>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</si>
  <si>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</si>
  <si>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</si>
  <si>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</si>
  <si>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</si>
  <si>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</si>
  <si>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</si>
  <si>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</si>
  <si>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</si>
  <si>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</si>
  <si>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</si>
  <si>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</si>
  <si>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</si>
  <si>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</si>
  <si>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</si>
  <si>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</si>
  <si>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</si>
  <si>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</si>
  <si>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</si>
  <si>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</si>
  <si>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</si>
  <si>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</si>
  <si>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</si>
  <si>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</si>
  <si>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</si>
  <si>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</si>
  <si>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</si>
  <si>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</si>
  <si>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</si>
  <si>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</si>
  <si>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</si>
  <si>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</si>
  <si>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</si>
  <si>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</si>
  <si>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</si>
  <si>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</si>
  <si>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</si>
  <si>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</si>
  <si>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</si>
  <si>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</si>
  <si>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</si>
  <si>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</si>
  <si>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</si>
  <si>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</si>
  <si>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</si>
  <si>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</si>
  <si>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</si>
  <si>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</si>
  <si>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</si>
  <si>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</si>
  <si>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</si>
  <si>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</si>
  <si>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</si>
  <si>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</si>
  <si>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</si>
  <si>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</si>
  <si>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</si>
  <si>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</si>
  <si>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</si>
  <si>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</si>
  <si>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</si>
  <si>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</si>
  <si>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</si>
  <si>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</si>
  <si>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</si>
  <si>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</si>
  <si>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</si>
  <si>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</si>
  <si>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</si>
  <si>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</si>
  <si>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</si>
  <si>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</si>
  <si>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</si>
  <si>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</si>
  <si>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</si>
  <si>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</si>
  <si>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</si>
  <si>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</si>
  <si>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</si>
  <si>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</si>
  <si>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</si>
  <si>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</si>
  <si>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</si>
  <si>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</si>
  <si>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</si>
  <si>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</si>
  <si>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</si>
  <si>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</si>
  <si>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</si>
  <si>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</si>
  <si>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</si>
  <si>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</si>
  <si>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</si>
  <si>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</si>
  <si>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</si>
  <si>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</si>
  <si>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</si>
  <si>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</si>
  <si>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</si>
  <si>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</si>
  <si>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</si>
  <si>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</si>
  <si>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</si>
  <si>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</si>
  <si>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</si>
  <si>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</si>
  <si>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</si>
  <si>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</si>
  <si>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</si>
  <si>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</si>
  <si>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</si>
  <si>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</si>
  <si>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</si>
  <si>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</si>
  <si>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</si>
  <si>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</si>
  <si>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</si>
  <si>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</si>
  <si>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</si>
  <si>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</si>
  <si>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</si>
  <si>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</si>
  <si>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</si>
  <si>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</si>
  <si>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</si>
  <si>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</si>
  <si>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</si>
  <si>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</si>
  <si>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</si>
  <si>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</si>
  <si>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</si>
  <si>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</si>
  <si>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</si>
  <si>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</si>
  <si>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</si>
  <si>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</si>
  <si>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</si>
  <si>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</si>
  <si>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</si>
  <si>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</si>
  <si>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</si>
  <si>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</si>
  <si>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</si>
  <si>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</si>
  <si>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</si>
  <si>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</si>
  <si>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</si>
  <si>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</si>
  <si>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</si>
  <si>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</si>
  <si>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</si>
  <si>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</si>
  <si>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</si>
  <si>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</si>
  <si>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</si>
  <si>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</si>
  <si>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</si>
  <si>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</si>
  <si>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</si>
  <si>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</si>
  <si>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</si>
  <si>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</si>
  <si>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</si>
  <si>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</si>
  <si>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</si>
  <si>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</si>
  <si>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</si>
  <si>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</si>
  <si>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</si>
  <si>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</si>
  <si>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</si>
  <si>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</si>
  <si>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</si>
  <si>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</si>
  <si>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</si>
  <si>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</si>
  <si>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</si>
  <si>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</si>
  <si>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</si>
  <si>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</si>
  <si>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</si>
  <si>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</si>
  <si>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</si>
  <si>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</si>
  <si>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</si>
  <si>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</si>
  <si>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</si>
  <si>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</si>
  <si>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</si>
  <si>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</si>
  <si>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</si>
  <si>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</si>
  <si>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</si>
  <si>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</si>
  <si>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</si>
  <si>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</si>
  <si>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</si>
  <si>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</si>
  <si>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</si>
  <si>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</si>
  <si>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</si>
  <si>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</si>
  <si>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</si>
  <si>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</si>
  <si>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</si>
  <si>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</si>
  <si>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</si>
  <si>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</si>
  <si>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</si>
  <si>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</si>
  <si>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</si>
  <si>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</si>
  <si>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</si>
  <si>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</si>
  <si>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</si>
  <si>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</si>
  <si>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</si>
  <si>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</si>
  <si>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</si>
  <si>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</si>
  <si>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</si>
  <si>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</si>
  <si>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</si>
  <si>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</si>
  <si>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</si>
  <si>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</si>
  <si>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</si>
  <si>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</si>
  <si>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</si>
  <si>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</si>
  <si>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</si>
  <si>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</si>
  <si>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</si>
  <si>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</si>
  <si>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</si>
  <si>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</si>
  <si>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</si>
  <si>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</si>
  <si>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</si>
  <si>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</si>
  <si>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</si>
  <si>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</si>
  <si>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</si>
  <si>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</si>
  <si>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</si>
  <si>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</si>
  <si>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</si>
  <si>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</si>
  <si>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</si>
  <si>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</si>
  <si>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</si>
  <si>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</si>
  <si>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</si>
  <si>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</si>
  <si>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</si>
  <si>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</si>
  <si>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</si>
  <si>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</si>
  <si>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</si>
  <si>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</si>
  <si>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</si>
  <si>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</si>
  <si>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</si>
  <si>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</si>
  <si>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</si>
  <si>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</si>
  <si>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</si>
  <si>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</si>
  <si>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</si>
  <si>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</si>
  <si>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</si>
  <si>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</si>
  <si>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</si>
  <si>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</si>
  <si>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</si>
  <si>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</si>
  <si>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</si>
  <si>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</si>
  <si>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</si>
  <si>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</si>
  <si>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</si>
  <si>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</si>
  <si>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</si>
  <si>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</si>
  <si>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</si>
  <si>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</si>
  <si>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</si>
  <si>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</si>
  <si>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</si>
  <si>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</si>
  <si>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</si>
  <si>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</si>
  <si>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</si>
  <si>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</si>
  <si>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</si>
  <si>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</si>
  <si>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</si>
  <si>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</si>
  <si>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</si>
  <si>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</si>
  <si>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</si>
  <si>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</si>
  <si>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</si>
  <si>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</si>
  <si>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</si>
  <si>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</si>
  <si>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</si>
  <si>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</si>
  <si>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</si>
  <si>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</si>
  <si>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</si>
  <si>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</si>
  <si>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</si>
  <si>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</si>
  <si>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</si>
  <si>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</si>
  <si>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</si>
  <si>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</si>
  <si>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</si>
  <si>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</si>
  <si>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</si>
  <si>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</si>
  <si>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</si>
  <si>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</si>
  <si>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</si>
  <si>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</si>
  <si>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</si>
  <si>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</si>
  <si>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</si>
  <si>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</si>
  <si>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</si>
  <si>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</si>
  <si>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</si>
  <si>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</si>
  <si>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</si>
  <si>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</si>
  <si>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</si>
  <si>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</si>
  <si>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</si>
  <si>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</si>
  <si>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</si>
  <si>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</si>
  <si>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</si>
  <si>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</si>
  <si>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</si>
  <si>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</si>
  <si>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</si>
  <si>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</si>
  <si>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</si>
  <si>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</si>
  <si>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</si>
  <si>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</si>
  <si>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</si>
  <si>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</si>
  <si>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</si>
  <si>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</si>
  <si>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</si>
  <si>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</si>
  <si>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</si>
  <si>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</si>
  <si>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</si>
  <si>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</si>
  <si>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Profit of Rs.191.50/-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</si>
  <si>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</si>
  <si>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</si>
  <si>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</si>
  <si>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</si>
  <si>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</si>
  <si>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</si>
  <si>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</si>
  <si>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</si>
  <si>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80-110</t>
  </si>
  <si>
    <t>COLPAL DEC FUT</t>
  </si>
  <si>
    <t>1520-1550</t>
  </si>
  <si>
    <t>HDFC DEC FUT</t>
  </si>
  <si>
    <t>2940-2980</t>
  </si>
  <si>
    <t xml:space="preserve">HINDUNILVR DEC FUT </t>
  </si>
  <si>
    <t>2420-2460</t>
  </si>
  <si>
    <t xml:space="preserve">ASIANPAINT </t>
  </si>
  <si>
    <t>3160-3170</t>
  </si>
  <si>
    <t>3250-3300</t>
  </si>
  <si>
    <t xml:space="preserve">DRREDDY 4650 CE DEC </t>
  </si>
  <si>
    <t>145-170</t>
  </si>
  <si>
    <t>Profit of Rs.110/-</t>
  </si>
  <si>
    <t>NIFTY 17600 PE 25-NOV</t>
  </si>
  <si>
    <t>110-140</t>
  </si>
  <si>
    <t>Profit of Rs.17.5/-</t>
  </si>
  <si>
    <t>Profit of Rs.35/-</t>
  </si>
  <si>
    <t>SIEMENS DEC FUT</t>
  </si>
  <si>
    <t>2370-2390</t>
  </si>
  <si>
    <t>Loss of Rs.37/-</t>
  </si>
  <si>
    <t>NAVEEN GUPTA</t>
  </si>
  <si>
    <t>SCTL</t>
  </si>
  <si>
    <t>770-775</t>
  </si>
  <si>
    <t>820-860</t>
  </si>
  <si>
    <t>375-395</t>
  </si>
  <si>
    <t>2200-2250</t>
  </si>
  <si>
    <t>ASIANPAINT DEC FUT</t>
  </si>
  <si>
    <t>3230-3300</t>
  </si>
  <si>
    <t>NIFTY 17550 PE 25-NOV</t>
  </si>
  <si>
    <t>40-50</t>
  </si>
  <si>
    <t>BANKNIFTY 37400 PE 25-NOV</t>
  </si>
  <si>
    <t>Profit of Rs.19/-</t>
  </si>
  <si>
    <t>HDFC 2860 CE DEC</t>
  </si>
  <si>
    <t>65-75</t>
  </si>
  <si>
    <t>Profit of Rs. 18.5/-</t>
  </si>
  <si>
    <t>3150-3200</t>
  </si>
  <si>
    <t>2150-2170</t>
  </si>
  <si>
    <t>200-202</t>
  </si>
  <si>
    <t>214-224</t>
  </si>
  <si>
    <t xml:space="preserve">SUNPHARMA 800 CE DEC </t>
  </si>
  <si>
    <t>25-33</t>
  </si>
  <si>
    <t>Loss of Rs.21.5/-</t>
  </si>
  <si>
    <t>AMRAAGRI</t>
  </si>
  <si>
    <t>AVI</t>
  </si>
  <si>
    <t>DDIL</t>
  </si>
  <si>
    <t>Loss of Rs.41/-</t>
  </si>
  <si>
    <t>Loss of Rs.36/-</t>
  </si>
  <si>
    <t>130-150</t>
  </si>
  <si>
    <t>Loss of Rs.6.5/-</t>
  </si>
  <si>
    <t>530-560</t>
  </si>
  <si>
    <t>1130-1138</t>
  </si>
  <si>
    <t>1180-1200</t>
  </si>
  <si>
    <t>INFY DEC FUT</t>
  </si>
  <si>
    <t>1750-1780</t>
  </si>
  <si>
    <t>NIFTY 16700 PE 02-DEC</t>
  </si>
  <si>
    <t>BHAVIN JAYESHKUMAR BHIMANI</t>
  </si>
  <si>
    <t>BCLENTERPR</t>
  </si>
  <si>
    <t>JAYASEELAN SINGARAVELU</t>
  </si>
  <si>
    <t>GGL</t>
  </si>
  <si>
    <t>YACOOBALI AIYUB MOHAMMED</t>
  </si>
  <si>
    <t>LELAVOIR</t>
  </si>
  <si>
    <t>OSIAJEE</t>
  </si>
  <si>
    <t>PANAFIC</t>
  </si>
  <si>
    <t>PARESH DHIRAJLAL SHAH</t>
  </si>
  <si>
    <t>SELLWIN</t>
  </si>
  <si>
    <t>RESPONCE INVESTMENTS LTD</t>
  </si>
  <si>
    <t>VANRAJ DADBHAI KAHOR</t>
  </si>
  <si>
    <t>Profit of Rs.27.5/-</t>
  </si>
  <si>
    <t>740-745</t>
  </si>
  <si>
    <t>765-780</t>
  </si>
  <si>
    <t>NIFTY 17500 CE 09-DEC</t>
  </si>
  <si>
    <t>1660-1700</t>
  </si>
  <si>
    <t>Profit of Rs.52.5/-</t>
  </si>
  <si>
    <t>NIFTY 17100 CE 02-DEC</t>
  </si>
  <si>
    <t>140-170</t>
  </si>
  <si>
    <t>Profit of Rs.19.40/-</t>
  </si>
  <si>
    <t>Profit of Rs.31/-</t>
  </si>
  <si>
    <t>Profit of Rs.0.50/-</t>
  </si>
  <si>
    <t>Profit of Rs.40.5/-</t>
  </si>
  <si>
    <t>Loss of Rs.85/-</t>
  </si>
  <si>
    <t>Profit of Rs.90/-</t>
  </si>
  <si>
    <t>ANUROOP</t>
  </si>
  <si>
    <t>MANOHARRAMCHANDRAWAGLEHUF</t>
  </si>
  <si>
    <t>NEETA BIPIN SHAH</t>
  </si>
  <si>
    <t>KAPIL KUMAR SHARMA</t>
  </si>
  <si>
    <t>ANCHAL KUMAR TIWARI</t>
  </si>
  <si>
    <t>DAHYABHAI PATEL</t>
  </si>
  <si>
    <t>ABHINAY MAULIK JOSHI</t>
  </si>
  <si>
    <t>CANOPYFIN</t>
  </si>
  <si>
    <t>SHIV PARVATI LEASING LIMITED</t>
  </si>
  <si>
    <t>MWF LOGISTICS LIMITED</t>
  </si>
  <si>
    <t>INTELLECT STOCK BROKING LIMITED</t>
  </si>
  <si>
    <t>PRANESH DEALMARK PRIVATE LIMITED</t>
  </si>
  <si>
    <t>OLGA TRADING PRIVATE LIMITED</t>
  </si>
  <si>
    <t>ARCHANA CHIMANLAL PARETA</t>
  </si>
  <si>
    <t>JINAL NEERAJ RAMNANI</t>
  </si>
  <si>
    <t>NARAYANSWAMY VENKITKRISHNAN</t>
  </si>
  <si>
    <t>DML</t>
  </si>
  <si>
    <t>KINGSMAN WEALTH MANAGEMENT PRIVATE LIMITED</t>
  </si>
  <si>
    <t>EARUM</t>
  </si>
  <si>
    <t>AKSHAY RAJENDRABHAI OSWAL</t>
  </si>
  <si>
    <t>HGIND</t>
  </si>
  <si>
    <t>SANJEEV KRISHNA BHALOTIA</t>
  </si>
  <si>
    <t>AANCHAL VINOD BHANDARI</t>
  </si>
  <si>
    <t>MAXIMUS</t>
  </si>
  <si>
    <t>HARSHA RAJESHBHAI JHAVERI</t>
  </si>
  <si>
    <t>MUKESH MANUBHAI SHAH</t>
  </si>
  <si>
    <t>MFLINDIA</t>
  </si>
  <si>
    <t>KAMLESH NAVINCHANDRA SHAH</t>
  </si>
  <si>
    <t>NATURAL</t>
  </si>
  <si>
    <t>RAJESHKUMAR RAMESHCHANDRA GUPTA</t>
  </si>
  <si>
    <t>NEWLIGHT</t>
  </si>
  <si>
    <t>ANKUSH PATEL</t>
  </si>
  <si>
    <t>KAUSHIK MAHESH WAGHELA</t>
  </si>
  <si>
    <t>MONIKA RAJPUT</t>
  </si>
  <si>
    <t>MANISH NITIN THAKUR</t>
  </si>
  <si>
    <t>OMNIPOTENT</t>
  </si>
  <si>
    <t>SERNET FINANCIAL SERVICES PRIVATE LIMITED</t>
  </si>
  <si>
    <t>DEEPTHI BALAGIRI</t>
  </si>
  <si>
    <t>TURBOT MARKETING PRIVATE LIMITED .</t>
  </si>
  <si>
    <t>GAMINI DINESH GARG</t>
  </si>
  <si>
    <t>REEMA SAROYA</t>
  </si>
  <si>
    <t>FRANCISASSISI KATTIKATT ANTONY</t>
  </si>
  <si>
    <t>PURPLE</t>
  </si>
  <si>
    <t>SHAIKH ASRAFALI NURULHUDA</t>
  </si>
  <si>
    <t>RAHUL DEEPAK PARIKH</t>
  </si>
  <si>
    <t>WONDERLAND SUPPLIERS PRIVATE LIMITED</t>
  </si>
  <si>
    <t>RGRL</t>
  </si>
  <si>
    <t>AMARJEET SINGH TOOR</t>
  </si>
  <si>
    <t>SKIFL</t>
  </si>
  <si>
    <t>BEELINE BROKING LIMITED</t>
  </si>
  <si>
    <t>MOHAMEDAMIN MOHAMMAD NATHANI</t>
  </si>
  <si>
    <t>SPMLINFRA</t>
  </si>
  <si>
    <t>SSPNFIN</t>
  </si>
  <si>
    <t>ESPS FINSERVE PRIVATE LIMITED.</t>
  </si>
  <si>
    <t>SAROJ GUPTA</t>
  </si>
  <si>
    <t>TOYAMIND</t>
  </si>
  <si>
    <t>NISHCHAYA TRADINGS PRIVATE LIMITED</t>
  </si>
  <si>
    <t>ECOTEK GENERAL TRADING LLC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</si>
</sst>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7" fontId="1" fillId="28" borderId="1" xfId="0" applyNumberFormat="1" applyFont="1" applyFill="1" applyBorder="1" applyAlignment="1">
      <alignment horizontal="center" vertical="center"/>
    </xf>
    <xf numFmtId="167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6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0" fontId="0" fillId="13" borderId="0" xfId="0" applyFont="1" applyFill="1" applyBorder="1" applyAlignment="1"/>
    <xf numFmtId="0" fontId="36" fillId="24" borderId="21" xfId="0" applyFont="1" applyFill="1" applyBorder="1"/>
    <xf numFmtId="1" fontId="35" fillId="24" borderId="23" xfId="0" applyNumberFormat="1" applyFont="1" applyFill="1" applyBorder="1" applyAlignment="1">
      <alignment horizontal="center" vertical="center"/>
    </xf>
    <xf numFmtId="1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25" borderId="1" xfId="0" applyNumberFormat="1" applyFont="1" applyFill="1" applyBorder="1" applyAlignment="1">
      <alignment horizontal="center" vertical="center"/>
    </xf>
    <xf numFmtId="0" fontId="36" fillId="18" borderId="21" xfId="0" applyFont="1" applyFill="1" applyBorder="1"/>
    <xf numFmtId="0" fontId="35" fillId="18" borderId="21" xfId="0" applyFont="1" applyFill="1" applyBorder="1"/>
    <xf numFmtId="165" fontId="35" fillId="20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30" borderId="1" xfId="0" applyFont="1" applyFill="1" applyBorder="1" applyAlignment="1">
      <alignment horizontal="center" vertical="center"/>
    </xf>
    <xf numFmtId="165" fontId="35" fillId="30" borderId="1" xfId="0" applyNumberFormat="1" applyFont="1" applyFill="1" applyBorder="1" applyAlignment="1">
      <alignment horizontal="center" vertical="center"/>
    </xf>
    <xf numFmtId="15" fontId="1" fillId="30" borderId="1" xfId="0" applyNumberFormat="1" applyFont="1" applyFill="1" applyBorder="1" applyAlignment="1">
      <alignment horizontal="center" vertical="center"/>
    </xf>
    <xf numFmtId="0" fontId="36" fillId="30" borderId="1" xfId="0" applyFont="1" applyFill="1" applyBorder="1"/>
    <xf numFmtId="43" fontId="35" fillId="30" borderId="1" xfId="0" applyNumberFormat="1" applyFont="1" applyFill="1" applyBorder="1" applyAlignment="1">
      <alignment horizontal="center" vertical="top"/>
    </xf>
    <xf numFmtId="0" fontId="35" fillId="30" borderId="1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0" fontId="35" fillId="11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F17" sqref="F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52" t="s">
        <v>16</v>
      </c>
      <c r="B9" s="554" t="s">
        <v>17</v>
      </c>
      <c r="C9" s="554" t="s">
        <v>18</v>
      </c>
      <c r="D9" s="554" t="s">
        <v>19</v>
      </c>
      <c r="E9" s="26" t="s">
        <v>20</v>
      </c>
      <c r="F9" s="26" t="s">
        <v>21</v>
      </c>
      <c r="G9" s="549" t="s">
        <v>22</v>
      </c>
      <c r="H9" s="550"/>
      <c r="I9" s="551"/>
      <c r="J9" s="549" t="s">
        <v>23</v>
      </c>
      <c r="K9" s="550"/>
      <c r="L9" s="551"/>
      <c r="M9" s="26"/>
      <c r="N9" s="27"/>
      <c r="O9" s="27"/>
      <c r="P9" s="27"/>
    </row>
    <row r="10" spans="1:16" ht="59.25" customHeight="1">
      <c r="A10" s="553"/>
      <c r="B10" s="555"/>
      <c r="C10" s="555"/>
      <c r="D10" s="5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35780.199999999997</v>
      </c>
      <c r="F11" s="35">
        <v>36091.633333333331</v>
      </c>
      <c r="G11" s="36">
        <v>35334.266666666663</v>
      </c>
      <c r="H11" s="36">
        <v>34888.333333333328</v>
      </c>
      <c r="I11" s="36">
        <v>34130.96666666666</v>
      </c>
      <c r="J11" s="36">
        <v>36537.566666666666</v>
      </c>
      <c r="K11" s="36">
        <v>37294.933333333334</v>
      </c>
      <c r="L11" s="36">
        <v>37740.866666666669</v>
      </c>
      <c r="M11" s="37">
        <v>36849</v>
      </c>
      <c r="N11" s="37">
        <v>35645.699999999997</v>
      </c>
      <c r="O11" s="38">
        <v>2744050</v>
      </c>
      <c r="P11" s="39">
        <v>4.2017923596870968E-2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17033.599999999999</v>
      </c>
      <c r="F12" s="40">
        <v>17126.866666666665</v>
      </c>
      <c r="G12" s="41">
        <v>16906.73333333333</v>
      </c>
      <c r="H12" s="41">
        <v>16779.866666666665</v>
      </c>
      <c r="I12" s="41">
        <v>16559.73333333333</v>
      </c>
      <c r="J12" s="41">
        <v>17253.73333333333</v>
      </c>
      <c r="K12" s="41">
        <v>17473.866666666669</v>
      </c>
      <c r="L12" s="41">
        <v>17600.73333333333</v>
      </c>
      <c r="M12" s="31">
        <v>17347</v>
      </c>
      <c r="N12" s="31">
        <v>17000</v>
      </c>
      <c r="O12" s="42">
        <v>11968000</v>
      </c>
      <c r="P12" s="43">
        <v>3.5320985838732839E-2</v>
      </c>
    </row>
    <row r="13" spans="1:16" ht="12.75" customHeight="1">
      <c r="A13" s="31">
        <v>3</v>
      </c>
      <c r="B13" s="32" t="s">
        <v>35</v>
      </c>
      <c r="C13" s="33" t="s">
        <v>847</v>
      </c>
      <c r="D13" s="34">
        <v>44558</v>
      </c>
      <c r="E13" s="40">
        <v>17909.900000000001</v>
      </c>
      <c r="F13" s="40">
        <v>17919.883333333335</v>
      </c>
      <c r="G13" s="41">
        <v>17899.916666666672</v>
      </c>
      <c r="H13" s="41">
        <v>17889.933333333338</v>
      </c>
      <c r="I13" s="41">
        <v>17869.966666666674</v>
      </c>
      <c r="J13" s="41">
        <v>17929.866666666669</v>
      </c>
      <c r="K13" s="41">
        <v>17949.833333333336</v>
      </c>
      <c r="L13" s="41">
        <v>17959.816666666666</v>
      </c>
      <c r="M13" s="31">
        <v>17939.849999999999</v>
      </c>
      <c r="N13" s="31">
        <v>17909.900000000001</v>
      </c>
      <c r="O13" s="42">
        <v>320</v>
      </c>
      <c r="P13" s="43">
        <v>-0.66666666666666663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938.3</v>
      </c>
      <c r="F14" s="40">
        <v>943</v>
      </c>
      <c r="G14" s="41">
        <v>927.3</v>
      </c>
      <c r="H14" s="41">
        <v>916.3</v>
      </c>
      <c r="I14" s="41">
        <v>900.59999999999991</v>
      </c>
      <c r="J14" s="41">
        <v>954</v>
      </c>
      <c r="K14" s="41">
        <v>969.7</v>
      </c>
      <c r="L14" s="41">
        <v>980.7</v>
      </c>
      <c r="M14" s="31">
        <v>958.7</v>
      </c>
      <c r="N14" s="31">
        <v>932</v>
      </c>
      <c r="O14" s="42">
        <v>2234650</v>
      </c>
      <c r="P14" s="43">
        <v>-1.2396694214876033E-2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19156.25</v>
      </c>
      <c r="F15" s="40">
        <v>19201.916666666668</v>
      </c>
      <c r="G15" s="41">
        <v>19003.833333333336</v>
      </c>
      <c r="H15" s="41">
        <v>18851.416666666668</v>
      </c>
      <c r="I15" s="41">
        <v>18653.333333333336</v>
      </c>
      <c r="J15" s="41">
        <v>19354.333333333336</v>
      </c>
      <c r="K15" s="41">
        <v>19552.416666666672</v>
      </c>
      <c r="L15" s="41">
        <v>19704.833333333336</v>
      </c>
      <c r="M15" s="31">
        <v>19400</v>
      </c>
      <c r="N15" s="31">
        <v>19049.5</v>
      </c>
      <c r="O15" s="42">
        <v>28575</v>
      </c>
      <c r="P15" s="43">
        <v>1.2400354295837024E-2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256.05</v>
      </c>
      <c r="F16" s="40">
        <v>257.88333333333338</v>
      </c>
      <c r="G16" s="41">
        <v>250.91666666666674</v>
      </c>
      <c r="H16" s="41">
        <v>245.78333333333336</v>
      </c>
      <c r="I16" s="41">
        <v>238.81666666666672</v>
      </c>
      <c r="J16" s="41">
        <v>263.01666666666677</v>
      </c>
      <c r="K16" s="41">
        <v>269.98333333333335</v>
      </c>
      <c r="L16" s="41">
        <v>275.11666666666679</v>
      </c>
      <c r="M16" s="31">
        <v>264.85000000000002</v>
      </c>
      <c r="N16" s="31">
        <v>252.75</v>
      </c>
      <c r="O16" s="42">
        <v>10995400</v>
      </c>
      <c r="P16" s="43">
        <v>3.3214709371292999E-3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2294.6</v>
      </c>
      <c r="F17" s="40">
        <v>2300.9833333333336</v>
      </c>
      <c r="G17" s="41">
        <v>2272.9666666666672</v>
      </c>
      <c r="H17" s="41">
        <v>2251.3333333333335</v>
      </c>
      <c r="I17" s="41">
        <v>2223.3166666666671</v>
      </c>
      <c r="J17" s="41">
        <v>2322.6166666666672</v>
      </c>
      <c r="K17" s="41">
        <v>2350.6333333333337</v>
      </c>
      <c r="L17" s="41">
        <v>2372.2666666666673</v>
      </c>
      <c r="M17" s="31">
        <v>2329</v>
      </c>
      <c r="N17" s="31">
        <v>2279.35</v>
      </c>
      <c r="O17" s="42">
        <v>2047500</v>
      </c>
      <c r="P17" s="43">
        <v>-6.1012812690665037E-4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1665</v>
      </c>
      <c r="F18" s="40">
        <v>1681.6333333333332</v>
      </c>
      <c r="G18" s="41">
        <v>1639.3666666666663</v>
      </c>
      <c r="H18" s="41">
        <v>1613.7333333333331</v>
      </c>
      <c r="I18" s="41">
        <v>1571.4666666666662</v>
      </c>
      <c r="J18" s="41">
        <v>1707.2666666666664</v>
      </c>
      <c r="K18" s="41">
        <v>1749.5333333333333</v>
      </c>
      <c r="L18" s="41">
        <v>1775.1666666666665</v>
      </c>
      <c r="M18" s="31">
        <v>1723.9</v>
      </c>
      <c r="N18" s="31">
        <v>1656</v>
      </c>
      <c r="O18" s="42">
        <v>21162500</v>
      </c>
      <c r="P18" s="43">
        <v>-1.2228990174799878E-2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686.5</v>
      </c>
      <c r="F19" s="40">
        <v>694.81666666666661</v>
      </c>
      <c r="G19" s="41">
        <v>674.83333333333326</v>
      </c>
      <c r="H19" s="41">
        <v>663.16666666666663</v>
      </c>
      <c r="I19" s="41">
        <v>643.18333333333328</v>
      </c>
      <c r="J19" s="41">
        <v>706.48333333333323</v>
      </c>
      <c r="K19" s="41">
        <v>726.46666666666658</v>
      </c>
      <c r="L19" s="41">
        <v>738.13333333333321</v>
      </c>
      <c r="M19" s="31">
        <v>714.8</v>
      </c>
      <c r="N19" s="31">
        <v>683.15</v>
      </c>
      <c r="O19" s="42">
        <v>90621250</v>
      </c>
      <c r="P19" s="43">
        <v>1.2542074609980587E-2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3604.55</v>
      </c>
      <c r="F20" s="40">
        <v>3571.9166666666665</v>
      </c>
      <c r="G20" s="41">
        <v>3524.833333333333</v>
      </c>
      <c r="H20" s="41">
        <v>3445.1166666666663</v>
      </c>
      <c r="I20" s="41">
        <v>3398.0333333333328</v>
      </c>
      <c r="J20" s="41">
        <v>3651.6333333333332</v>
      </c>
      <c r="K20" s="41">
        <v>3698.7166666666662</v>
      </c>
      <c r="L20" s="41">
        <v>3778.4333333333334</v>
      </c>
      <c r="M20" s="31">
        <v>3619</v>
      </c>
      <c r="N20" s="31">
        <v>3492.2</v>
      </c>
      <c r="O20" s="42">
        <v>540400</v>
      </c>
      <c r="P20" s="43">
        <v>0.1444303261329945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619.25</v>
      </c>
      <c r="F21" s="40">
        <v>619.35</v>
      </c>
      <c r="G21" s="41">
        <v>613.80000000000007</v>
      </c>
      <c r="H21" s="41">
        <v>608.35</v>
      </c>
      <c r="I21" s="41">
        <v>602.80000000000007</v>
      </c>
      <c r="J21" s="41">
        <v>624.80000000000007</v>
      </c>
      <c r="K21" s="41">
        <v>630.35</v>
      </c>
      <c r="L21" s="41">
        <v>635.80000000000007</v>
      </c>
      <c r="M21" s="31">
        <v>624.9</v>
      </c>
      <c r="N21" s="31">
        <v>613.9</v>
      </c>
      <c r="O21" s="42">
        <v>10022000</v>
      </c>
      <c r="P21" s="43">
        <v>-1.648675171736997E-2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375.25</v>
      </c>
      <c r="F22" s="40">
        <v>374.3</v>
      </c>
      <c r="G22" s="41">
        <v>369.20000000000005</v>
      </c>
      <c r="H22" s="41">
        <v>363.15000000000003</v>
      </c>
      <c r="I22" s="41">
        <v>358.05000000000007</v>
      </c>
      <c r="J22" s="41">
        <v>380.35</v>
      </c>
      <c r="K22" s="41">
        <v>385.45000000000005</v>
      </c>
      <c r="L22" s="41">
        <v>391.5</v>
      </c>
      <c r="M22" s="31">
        <v>379.4</v>
      </c>
      <c r="N22" s="31">
        <v>368.25</v>
      </c>
      <c r="O22" s="42">
        <v>13408500</v>
      </c>
      <c r="P22" s="43">
        <v>-5.1766203458152117E-2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809.5</v>
      </c>
      <c r="F23" s="40">
        <v>807.48333333333323</v>
      </c>
      <c r="G23" s="41">
        <v>798.96666666666647</v>
      </c>
      <c r="H23" s="41">
        <v>788.43333333333328</v>
      </c>
      <c r="I23" s="41">
        <v>779.91666666666652</v>
      </c>
      <c r="J23" s="41">
        <v>818.01666666666642</v>
      </c>
      <c r="K23" s="41">
        <v>826.53333333333308</v>
      </c>
      <c r="L23" s="41">
        <v>837.06666666666638</v>
      </c>
      <c r="M23" s="31">
        <v>816</v>
      </c>
      <c r="N23" s="31">
        <v>796.95</v>
      </c>
      <c r="O23" s="42">
        <v>1898300</v>
      </c>
      <c r="P23" s="43">
        <v>-9.2379958246346563E-3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5705.25</v>
      </c>
      <c r="F24" s="40">
        <v>5727.3166666666666</v>
      </c>
      <c r="G24" s="41">
        <v>5621.9333333333334</v>
      </c>
      <c r="H24" s="41">
        <v>5538.6166666666668</v>
      </c>
      <c r="I24" s="41">
        <v>5433.2333333333336</v>
      </c>
      <c r="J24" s="41">
        <v>5810.6333333333332</v>
      </c>
      <c r="K24" s="41">
        <v>5916.0166666666664</v>
      </c>
      <c r="L24" s="41">
        <v>5999.333333333333</v>
      </c>
      <c r="M24" s="31">
        <v>5832.7</v>
      </c>
      <c r="N24" s="31">
        <v>5644</v>
      </c>
      <c r="O24" s="42">
        <v>1894500</v>
      </c>
      <c r="P24" s="43">
        <v>2.9899429192715411E-2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205.35</v>
      </c>
      <c r="F25" s="40">
        <v>207.14999999999998</v>
      </c>
      <c r="G25" s="41">
        <v>202.59999999999997</v>
      </c>
      <c r="H25" s="41">
        <v>199.85</v>
      </c>
      <c r="I25" s="41">
        <v>195.29999999999998</v>
      </c>
      <c r="J25" s="41">
        <v>209.89999999999995</v>
      </c>
      <c r="K25" s="41">
        <v>214.44999999999996</v>
      </c>
      <c r="L25" s="41">
        <v>217.19999999999993</v>
      </c>
      <c r="M25" s="31">
        <v>211.7</v>
      </c>
      <c r="N25" s="31">
        <v>204.4</v>
      </c>
      <c r="O25" s="42">
        <v>12155000</v>
      </c>
      <c r="P25" s="43">
        <v>5.4435046627629581E-2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44560</v>
      </c>
      <c r="E26" s="40">
        <v>119.8</v>
      </c>
      <c r="F26" s="40">
        <v>121.18333333333332</v>
      </c>
      <c r="G26" s="41">
        <v>117.76666666666665</v>
      </c>
      <c r="H26" s="41">
        <v>115.73333333333333</v>
      </c>
      <c r="I26" s="41">
        <v>112.31666666666666</v>
      </c>
      <c r="J26" s="41">
        <v>123.21666666666664</v>
      </c>
      <c r="K26" s="41">
        <v>126.6333333333333</v>
      </c>
      <c r="L26" s="41">
        <v>128.66666666666663</v>
      </c>
      <c r="M26" s="31">
        <v>124.6</v>
      </c>
      <c r="N26" s="31">
        <v>119.15</v>
      </c>
      <c r="O26" s="42">
        <v>46395000</v>
      </c>
      <c r="P26" s="43">
        <v>1.6364353312302838E-2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44560</v>
      </c>
      <c r="E27" s="40">
        <v>3154.9</v>
      </c>
      <c r="F27" s="40">
        <v>3158.8833333333337</v>
      </c>
      <c r="G27" s="41">
        <v>3118.8166666666675</v>
      </c>
      <c r="H27" s="41">
        <v>3082.733333333334</v>
      </c>
      <c r="I27" s="41">
        <v>3042.6666666666679</v>
      </c>
      <c r="J27" s="41">
        <v>3194.9666666666672</v>
      </c>
      <c r="K27" s="41">
        <v>3235.0333333333338</v>
      </c>
      <c r="L27" s="41">
        <v>3271.1166666666668</v>
      </c>
      <c r="M27" s="31">
        <v>3198.95</v>
      </c>
      <c r="N27" s="31">
        <v>3122.8</v>
      </c>
      <c r="O27" s="42">
        <v>4037850</v>
      </c>
      <c r="P27" s="43">
        <v>3.4311842004149697E-2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44560</v>
      </c>
      <c r="E28" s="40">
        <v>2197.65</v>
      </c>
      <c r="F28" s="40">
        <v>2174.7333333333331</v>
      </c>
      <c r="G28" s="41">
        <v>2142.9666666666662</v>
      </c>
      <c r="H28" s="41">
        <v>2088.2833333333333</v>
      </c>
      <c r="I28" s="41">
        <v>2056.5166666666664</v>
      </c>
      <c r="J28" s="41">
        <v>2229.4166666666661</v>
      </c>
      <c r="K28" s="41">
        <v>2261.1833333333334</v>
      </c>
      <c r="L28" s="41">
        <v>2315.8666666666659</v>
      </c>
      <c r="M28" s="31">
        <v>2206.5</v>
      </c>
      <c r="N28" s="31">
        <v>2120.0500000000002</v>
      </c>
      <c r="O28" s="42">
        <v>451550</v>
      </c>
      <c r="P28" s="43">
        <v>-4.312354312354312E-2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44560</v>
      </c>
      <c r="E29" s="40">
        <v>8699.6</v>
      </c>
      <c r="F29" s="40">
        <v>8658.2999999999993</v>
      </c>
      <c r="G29" s="41">
        <v>8566.3499999999985</v>
      </c>
      <c r="H29" s="41">
        <v>8433.0999999999985</v>
      </c>
      <c r="I29" s="41">
        <v>8341.1499999999978</v>
      </c>
      <c r="J29" s="41">
        <v>8791.5499999999993</v>
      </c>
      <c r="K29" s="41">
        <v>8883.5</v>
      </c>
      <c r="L29" s="41">
        <v>9016.75</v>
      </c>
      <c r="M29" s="31">
        <v>8750.25</v>
      </c>
      <c r="N29" s="31">
        <v>8525.0499999999993</v>
      </c>
      <c r="O29" s="42">
        <v>41550</v>
      </c>
      <c r="P29" s="43">
        <v>9.1074681238615673E-3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1096.3499999999999</v>
      </c>
      <c r="F30" s="40">
        <v>1108.4166666666667</v>
      </c>
      <c r="G30" s="41">
        <v>1075.9333333333334</v>
      </c>
      <c r="H30" s="41">
        <v>1055.5166666666667</v>
      </c>
      <c r="I30" s="41">
        <v>1023.0333333333333</v>
      </c>
      <c r="J30" s="41">
        <v>1128.8333333333335</v>
      </c>
      <c r="K30" s="41">
        <v>1161.3166666666666</v>
      </c>
      <c r="L30" s="41">
        <v>1181.7333333333336</v>
      </c>
      <c r="M30" s="31">
        <v>1140.9000000000001</v>
      </c>
      <c r="N30" s="31">
        <v>1088</v>
      </c>
      <c r="O30" s="42">
        <v>3782500</v>
      </c>
      <c r="P30" s="43">
        <v>-9.244585314315901E-4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661.7</v>
      </c>
      <c r="F31" s="40">
        <v>662.15</v>
      </c>
      <c r="G31" s="41">
        <v>650.54999999999995</v>
      </c>
      <c r="H31" s="41">
        <v>639.4</v>
      </c>
      <c r="I31" s="41">
        <v>627.79999999999995</v>
      </c>
      <c r="J31" s="41">
        <v>673.3</v>
      </c>
      <c r="K31" s="41">
        <v>684.90000000000009</v>
      </c>
      <c r="L31" s="41">
        <v>696.05</v>
      </c>
      <c r="M31" s="31">
        <v>673.75</v>
      </c>
      <c r="N31" s="31">
        <v>651</v>
      </c>
      <c r="O31" s="42">
        <v>15941950</v>
      </c>
      <c r="P31" s="43">
        <v>3.6578033663123236E-3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656.45</v>
      </c>
      <c r="F32" s="40">
        <v>662.18333333333339</v>
      </c>
      <c r="G32" s="41">
        <v>645.36666666666679</v>
      </c>
      <c r="H32" s="41">
        <v>634.28333333333342</v>
      </c>
      <c r="I32" s="41">
        <v>617.46666666666681</v>
      </c>
      <c r="J32" s="41">
        <v>673.26666666666677</v>
      </c>
      <c r="K32" s="41">
        <v>690.08333333333337</v>
      </c>
      <c r="L32" s="41">
        <v>701.16666666666674</v>
      </c>
      <c r="M32" s="31">
        <v>679</v>
      </c>
      <c r="N32" s="31">
        <v>651.1</v>
      </c>
      <c r="O32" s="42">
        <v>62352000</v>
      </c>
      <c r="P32" s="43">
        <v>8.422932111943485E-3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3254.35</v>
      </c>
      <c r="F33" s="40">
        <v>3277.8166666666662</v>
      </c>
      <c r="G33" s="41">
        <v>3217.9333333333325</v>
      </c>
      <c r="H33" s="41">
        <v>3181.5166666666664</v>
      </c>
      <c r="I33" s="41">
        <v>3121.6333333333328</v>
      </c>
      <c r="J33" s="41">
        <v>3314.2333333333322</v>
      </c>
      <c r="K33" s="41">
        <v>3374.1166666666663</v>
      </c>
      <c r="L33" s="41">
        <v>3410.5333333333319</v>
      </c>
      <c r="M33" s="31">
        <v>3337.7</v>
      </c>
      <c r="N33" s="31">
        <v>3241.4</v>
      </c>
      <c r="O33" s="42">
        <v>3365500</v>
      </c>
      <c r="P33" s="43">
        <v>7.147405284941101E-2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17287.2</v>
      </c>
      <c r="F34" s="40">
        <v>17283.216666666667</v>
      </c>
      <c r="G34" s="41">
        <v>16988.133333333335</v>
      </c>
      <c r="H34" s="41">
        <v>16689.066666666669</v>
      </c>
      <c r="I34" s="41">
        <v>16393.983333333337</v>
      </c>
      <c r="J34" s="41">
        <v>17582.283333333333</v>
      </c>
      <c r="K34" s="41">
        <v>17877.366666666661</v>
      </c>
      <c r="L34" s="41">
        <v>18176.433333333331</v>
      </c>
      <c r="M34" s="31">
        <v>17578.3</v>
      </c>
      <c r="N34" s="31">
        <v>16984.150000000001</v>
      </c>
      <c r="O34" s="42">
        <v>637600</v>
      </c>
      <c r="P34" s="43">
        <v>1.2384884090187362E-2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7024</v>
      </c>
      <c r="F35" s="40">
        <v>7030.666666666667</v>
      </c>
      <c r="G35" s="41">
        <v>6844.3333333333339</v>
      </c>
      <c r="H35" s="41">
        <v>6664.666666666667</v>
      </c>
      <c r="I35" s="41">
        <v>6478.3333333333339</v>
      </c>
      <c r="J35" s="41">
        <v>7210.3333333333339</v>
      </c>
      <c r="K35" s="41">
        <v>7396.6666666666679</v>
      </c>
      <c r="L35" s="41">
        <v>7576.3333333333339</v>
      </c>
      <c r="M35" s="31">
        <v>7217</v>
      </c>
      <c r="N35" s="31">
        <v>6851</v>
      </c>
      <c r="O35" s="42">
        <v>4201250</v>
      </c>
      <c r="P35" s="43">
        <v>-6.5413891531874405E-4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2185.1</v>
      </c>
      <c r="F36" s="40">
        <v>2203.35</v>
      </c>
      <c r="G36" s="41">
        <v>2159.3999999999996</v>
      </c>
      <c r="H36" s="41">
        <v>2133.6999999999998</v>
      </c>
      <c r="I36" s="41">
        <v>2089.7499999999995</v>
      </c>
      <c r="J36" s="41">
        <v>2229.0499999999997</v>
      </c>
      <c r="K36" s="41">
        <v>2272.9999999999995</v>
      </c>
      <c r="L36" s="41">
        <v>2298.6999999999998</v>
      </c>
      <c r="M36" s="31">
        <v>2247.3000000000002</v>
      </c>
      <c r="N36" s="31">
        <v>2177.65</v>
      </c>
      <c r="O36" s="42">
        <v>1715000</v>
      </c>
      <c r="P36" s="43">
        <v>4.5221843003412969E-2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273.2</v>
      </c>
      <c r="F37" s="40">
        <v>275.93333333333334</v>
      </c>
      <c r="G37" s="41">
        <v>267.4666666666667</v>
      </c>
      <c r="H37" s="41">
        <v>261.73333333333335</v>
      </c>
      <c r="I37" s="41">
        <v>253.26666666666671</v>
      </c>
      <c r="J37" s="41">
        <v>281.66666666666669</v>
      </c>
      <c r="K37" s="41">
        <v>290.13333333333327</v>
      </c>
      <c r="L37" s="41">
        <v>295.86666666666667</v>
      </c>
      <c r="M37" s="31">
        <v>284.39999999999998</v>
      </c>
      <c r="N37" s="31">
        <v>270.2</v>
      </c>
      <c r="O37" s="42">
        <v>23868000</v>
      </c>
      <c r="P37" s="43">
        <v>-2.0320614134116052E-3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85.8</v>
      </c>
      <c r="F38" s="40">
        <v>86.75</v>
      </c>
      <c r="G38" s="41">
        <v>84.4</v>
      </c>
      <c r="H38" s="41">
        <v>83</v>
      </c>
      <c r="I38" s="41">
        <v>80.650000000000006</v>
      </c>
      <c r="J38" s="41">
        <v>88.15</v>
      </c>
      <c r="K38" s="41">
        <v>90.5</v>
      </c>
      <c r="L38" s="41">
        <v>91.9</v>
      </c>
      <c r="M38" s="31">
        <v>89.1</v>
      </c>
      <c r="N38" s="31">
        <v>85.35</v>
      </c>
      <c r="O38" s="42">
        <v>135193500</v>
      </c>
      <c r="P38" s="43">
        <v>-6.9186197353627947E-4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1888.45</v>
      </c>
      <c r="F39" s="40">
        <v>1905.45</v>
      </c>
      <c r="G39" s="41">
        <v>1861</v>
      </c>
      <c r="H39" s="41">
        <v>1833.55</v>
      </c>
      <c r="I39" s="41">
        <v>1789.1</v>
      </c>
      <c r="J39" s="41">
        <v>1932.9</v>
      </c>
      <c r="K39" s="41">
        <v>1977.3500000000004</v>
      </c>
      <c r="L39" s="41">
        <v>2004.8000000000002</v>
      </c>
      <c r="M39" s="31">
        <v>1949.9</v>
      </c>
      <c r="N39" s="31">
        <v>1878</v>
      </c>
      <c r="O39" s="42">
        <v>1702800</v>
      </c>
      <c r="P39" s="43">
        <v>2.9255319148936171E-2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203.7</v>
      </c>
      <c r="F40" s="40">
        <v>202.33333333333334</v>
      </c>
      <c r="G40" s="41">
        <v>199.41666666666669</v>
      </c>
      <c r="H40" s="41">
        <v>195.13333333333335</v>
      </c>
      <c r="I40" s="41">
        <v>192.2166666666667</v>
      </c>
      <c r="J40" s="41">
        <v>206.61666666666667</v>
      </c>
      <c r="K40" s="41">
        <v>209.53333333333336</v>
      </c>
      <c r="L40" s="41">
        <v>213.81666666666666</v>
      </c>
      <c r="M40" s="31">
        <v>205.25</v>
      </c>
      <c r="N40" s="31">
        <v>198.05</v>
      </c>
      <c r="O40" s="42">
        <v>20949400</v>
      </c>
      <c r="P40" s="43">
        <v>-8.8458994708994709E-2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754.6</v>
      </c>
      <c r="F41" s="40">
        <v>755.58333333333337</v>
      </c>
      <c r="G41" s="41">
        <v>740.81666666666672</v>
      </c>
      <c r="H41" s="41">
        <v>727.0333333333333</v>
      </c>
      <c r="I41" s="41">
        <v>712.26666666666665</v>
      </c>
      <c r="J41" s="41">
        <v>769.36666666666679</v>
      </c>
      <c r="K41" s="41">
        <v>784.13333333333344</v>
      </c>
      <c r="L41" s="41">
        <v>797.91666666666686</v>
      </c>
      <c r="M41" s="31">
        <v>770.35</v>
      </c>
      <c r="N41" s="31">
        <v>741.8</v>
      </c>
      <c r="O41" s="42">
        <v>4073300</v>
      </c>
      <c r="P41" s="43">
        <v>5.8302372106316093E-2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696.05</v>
      </c>
      <c r="F42" s="40">
        <v>702.51666666666677</v>
      </c>
      <c r="G42" s="41">
        <v>686.53333333333353</v>
      </c>
      <c r="H42" s="41">
        <v>677.01666666666677</v>
      </c>
      <c r="I42" s="41">
        <v>661.03333333333353</v>
      </c>
      <c r="J42" s="41">
        <v>712.03333333333353</v>
      </c>
      <c r="K42" s="41">
        <v>728.01666666666688</v>
      </c>
      <c r="L42" s="41">
        <v>737.53333333333353</v>
      </c>
      <c r="M42" s="31">
        <v>718.5</v>
      </c>
      <c r="N42" s="31">
        <v>693</v>
      </c>
      <c r="O42" s="42">
        <v>9173250</v>
      </c>
      <c r="P42" s="43">
        <v>-4.4602405874082172E-2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731</v>
      </c>
      <c r="F43" s="40">
        <v>736.5</v>
      </c>
      <c r="G43" s="41">
        <v>721</v>
      </c>
      <c r="H43" s="41">
        <v>711</v>
      </c>
      <c r="I43" s="41">
        <v>695.5</v>
      </c>
      <c r="J43" s="41">
        <v>746.5</v>
      </c>
      <c r="K43" s="41">
        <v>762</v>
      </c>
      <c r="L43" s="41">
        <v>772</v>
      </c>
      <c r="M43" s="31">
        <v>752</v>
      </c>
      <c r="N43" s="31">
        <v>726.5</v>
      </c>
      <c r="O43" s="42">
        <v>62815992</v>
      </c>
      <c r="P43" s="43">
        <v>1.5587629463349434E-2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58.95</v>
      </c>
      <c r="F44" s="40">
        <v>59.116666666666674</v>
      </c>
      <c r="G44" s="41">
        <v>57.283333333333346</v>
      </c>
      <c r="H44" s="41">
        <v>55.616666666666674</v>
      </c>
      <c r="I44" s="41">
        <v>53.783333333333346</v>
      </c>
      <c r="J44" s="41">
        <v>60.783333333333346</v>
      </c>
      <c r="K44" s="41">
        <v>62.616666666666674</v>
      </c>
      <c r="L44" s="41">
        <v>64.283333333333346</v>
      </c>
      <c r="M44" s="31">
        <v>60.95</v>
      </c>
      <c r="N44" s="31">
        <v>57.45</v>
      </c>
      <c r="O44" s="42">
        <v>103761000</v>
      </c>
      <c r="P44" s="43">
        <v>-1.1404561824729893E-2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361.5</v>
      </c>
      <c r="F45" s="40">
        <v>364.31666666666666</v>
      </c>
      <c r="G45" s="41">
        <v>356.63333333333333</v>
      </c>
      <c r="H45" s="41">
        <v>351.76666666666665</v>
      </c>
      <c r="I45" s="41">
        <v>344.08333333333331</v>
      </c>
      <c r="J45" s="41">
        <v>369.18333333333334</v>
      </c>
      <c r="K45" s="41">
        <v>376.86666666666662</v>
      </c>
      <c r="L45" s="41">
        <v>381.73333333333335</v>
      </c>
      <c r="M45" s="31">
        <v>372</v>
      </c>
      <c r="N45" s="31">
        <v>359.45</v>
      </c>
      <c r="O45" s="42">
        <v>15278900</v>
      </c>
      <c r="P45" s="43">
        <v>4.4989775051124746E-2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16111.8</v>
      </c>
      <c r="F46" s="40">
        <v>16264.85</v>
      </c>
      <c r="G46" s="41">
        <v>15879.7</v>
      </c>
      <c r="H46" s="41">
        <v>15647.6</v>
      </c>
      <c r="I46" s="41">
        <v>15262.45</v>
      </c>
      <c r="J46" s="41">
        <v>16496.95</v>
      </c>
      <c r="K46" s="41">
        <v>16882.099999999999</v>
      </c>
      <c r="L46" s="41">
        <v>17114.2</v>
      </c>
      <c r="M46" s="31">
        <v>16650</v>
      </c>
      <c r="N46" s="31">
        <v>16032.75</v>
      </c>
      <c r="O46" s="42">
        <v>145600</v>
      </c>
      <c r="P46" s="43">
        <v>-4.7846889952153108E-3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370.75</v>
      </c>
      <c r="F47" s="40">
        <v>373.36666666666662</v>
      </c>
      <c r="G47" s="41">
        <v>366.83333333333326</v>
      </c>
      <c r="H47" s="41">
        <v>362.91666666666663</v>
      </c>
      <c r="I47" s="41">
        <v>356.38333333333327</v>
      </c>
      <c r="J47" s="41">
        <v>377.28333333333325</v>
      </c>
      <c r="K47" s="41">
        <v>383.81666666666666</v>
      </c>
      <c r="L47" s="41">
        <v>387.73333333333323</v>
      </c>
      <c r="M47" s="31">
        <v>379.9</v>
      </c>
      <c r="N47" s="31">
        <v>369.45</v>
      </c>
      <c r="O47" s="42">
        <v>30807000</v>
      </c>
      <c r="P47" s="43">
        <v>-1.416969068602039E-2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3554.2</v>
      </c>
      <c r="F48" s="40">
        <v>3548.0333333333333</v>
      </c>
      <c r="G48" s="41">
        <v>3521.1666666666665</v>
      </c>
      <c r="H48" s="41">
        <v>3488.1333333333332</v>
      </c>
      <c r="I48" s="41">
        <v>3461.2666666666664</v>
      </c>
      <c r="J48" s="41">
        <v>3581.0666666666666</v>
      </c>
      <c r="K48" s="41">
        <v>3607.9333333333334</v>
      </c>
      <c r="L48" s="41">
        <v>3640.9666666666667</v>
      </c>
      <c r="M48" s="31">
        <v>3574.9</v>
      </c>
      <c r="N48" s="31">
        <v>3515</v>
      </c>
      <c r="O48" s="42">
        <v>1463600</v>
      </c>
      <c r="P48" s="43">
        <v>2.1211275467485347E-2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44560</v>
      </c>
      <c r="E49" s="40">
        <v>476.3</v>
      </c>
      <c r="F49" s="40">
        <v>481.23333333333335</v>
      </c>
      <c r="G49" s="41">
        <v>466.06666666666672</v>
      </c>
      <c r="H49" s="41">
        <v>455.83333333333337</v>
      </c>
      <c r="I49" s="41">
        <v>440.66666666666674</v>
      </c>
      <c r="J49" s="41">
        <v>491.4666666666667</v>
      </c>
      <c r="K49" s="41">
        <v>506.63333333333333</v>
      </c>
      <c r="L49" s="41">
        <v>516.86666666666667</v>
      </c>
      <c r="M49" s="31">
        <v>496.4</v>
      </c>
      <c r="N49" s="31">
        <v>471</v>
      </c>
      <c r="O49" s="42">
        <v>3931200</v>
      </c>
      <c r="P49" s="43">
        <v>6.7796610169491525E-2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467.15</v>
      </c>
      <c r="F50" s="40">
        <v>463.7833333333333</v>
      </c>
      <c r="G50" s="41">
        <v>453.36666666666662</v>
      </c>
      <c r="H50" s="41">
        <v>439.58333333333331</v>
      </c>
      <c r="I50" s="41">
        <v>429.16666666666663</v>
      </c>
      <c r="J50" s="41">
        <v>477.56666666666661</v>
      </c>
      <c r="K50" s="41">
        <v>487.98333333333335</v>
      </c>
      <c r="L50" s="41">
        <v>501.76666666666659</v>
      </c>
      <c r="M50" s="31">
        <v>474.2</v>
      </c>
      <c r="N50" s="31">
        <v>450</v>
      </c>
      <c r="O50" s="42">
        <v>19024500</v>
      </c>
      <c r="P50" s="43">
        <v>-1.1883677083928469E-2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199.35</v>
      </c>
      <c r="F51" s="40">
        <v>201.53333333333333</v>
      </c>
      <c r="G51" s="41">
        <v>195.91666666666666</v>
      </c>
      <c r="H51" s="41">
        <v>192.48333333333332</v>
      </c>
      <c r="I51" s="41">
        <v>186.86666666666665</v>
      </c>
      <c r="J51" s="41">
        <v>204.96666666666667</v>
      </c>
      <c r="K51" s="41">
        <v>210.58333333333334</v>
      </c>
      <c r="L51" s="41">
        <v>214.01666666666668</v>
      </c>
      <c r="M51" s="31">
        <v>207.15</v>
      </c>
      <c r="N51" s="31">
        <v>198.1</v>
      </c>
      <c r="O51" s="42">
        <v>49674600</v>
      </c>
      <c r="P51" s="43">
        <v>-1.4112027789839341E-3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44560</v>
      </c>
      <c r="E52" s="40">
        <v>590.29999999999995</v>
      </c>
      <c r="F52" s="40">
        <v>588.2166666666667</v>
      </c>
      <c r="G52" s="41">
        <v>579.08333333333337</v>
      </c>
      <c r="H52" s="41">
        <v>567.86666666666667</v>
      </c>
      <c r="I52" s="41">
        <v>558.73333333333335</v>
      </c>
      <c r="J52" s="41">
        <v>599.43333333333339</v>
      </c>
      <c r="K52" s="41">
        <v>608.56666666666661</v>
      </c>
      <c r="L52" s="41">
        <v>619.78333333333342</v>
      </c>
      <c r="M52" s="31">
        <v>597.35</v>
      </c>
      <c r="N52" s="31">
        <v>577</v>
      </c>
      <c r="O52" s="42">
        <v>4341675</v>
      </c>
      <c r="P52" s="43">
        <v>-3.718918918918919E-2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44560</v>
      </c>
      <c r="E53" s="40">
        <v>364.7</v>
      </c>
      <c r="F53" s="40">
        <v>368.38333333333338</v>
      </c>
      <c r="G53" s="41">
        <v>359.71666666666675</v>
      </c>
      <c r="H53" s="41">
        <v>354.73333333333335</v>
      </c>
      <c r="I53" s="41">
        <v>346.06666666666672</v>
      </c>
      <c r="J53" s="41">
        <v>373.36666666666679</v>
      </c>
      <c r="K53" s="41">
        <v>382.03333333333342</v>
      </c>
      <c r="L53" s="41">
        <v>387.01666666666682</v>
      </c>
      <c r="M53" s="31">
        <v>377.05</v>
      </c>
      <c r="N53" s="31">
        <v>363.4</v>
      </c>
      <c r="O53" s="42">
        <v>1707000</v>
      </c>
      <c r="P53" s="43">
        <v>-1.0434782608695653E-2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551.15</v>
      </c>
      <c r="F54" s="40">
        <v>554.11666666666667</v>
      </c>
      <c r="G54" s="41">
        <v>542.08333333333337</v>
      </c>
      <c r="H54" s="41">
        <v>533.01666666666665</v>
      </c>
      <c r="I54" s="41">
        <v>520.98333333333335</v>
      </c>
      <c r="J54" s="41">
        <v>563.18333333333339</v>
      </c>
      <c r="K54" s="41">
        <v>575.2166666666667</v>
      </c>
      <c r="L54" s="41">
        <v>584.28333333333342</v>
      </c>
      <c r="M54" s="31">
        <v>566.15</v>
      </c>
      <c r="N54" s="31">
        <v>545.04999999999995</v>
      </c>
      <c r="O54" s="42">
        <v>8915000</v>
      </c>
      <c r="P54" s="43">
        <v>0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975.35</v>
      </c>
      <c r="F55" s="40">
        <v>973.81666666666661</v>
      </c>
      <c r="G55" s="41">
        <v>960.83333333333326</v>
      </c>
      <c r="H55" s="41">
        <v>946.31666666666661</v>
      </c>
      <c r="I55" s="41">
        <v>933.33333333333326</v>
      </c>
      <c r="J55" s="41">
        <v>988.33333333333326</v>
      </c>
      <c r="K55" s="41">
        <v>1001.3166666666666</v>
      </c>
      <c r="L55" s="41">
        <v>1015.8333333333333</v>
      </c>
      <c r="M55" s="31">
        <v>986.8</v>
      </c>
      <c r="N55" s="31">
        <v>959.3</v>
      </c>
      <c r="O55" s="42">
        <v>10778300</v>
      </c>
      <c r="P55" s="43">
        <v>9.4356851524928474E-3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152.69999999999999</v>
      </c>
      <c r="F56" s="40">
        <v>154.5</v>
      </c>
      <c r="G56" s="41">
        <v>150.19999999999999</v>
      </c>
      <c r="H56" s="41">
        <v>147.69999999999999</v>
      </c>
      <c r="I56" s="41">
        <v>143.39999999999998</v>
      </c>
      <c r="J56" s="41">
        <v>157</v>
      </c>
      <c r="K56" s="41">
        <v>161.30000000000001</v>
      </c>
      <c r="L56" s="41">
        <v>163.80000000000001</v>
      </c>
      <c r="M56" s="31">
        <v>158.80000000000001</v>
      </c>
      <c r="N56" s="31">
        <v>152</v>
      </c>
      <c r="O56" s="42">
        <v>58249800</v>
      </c>
      <c r="P56" s="43">
        <v>5.0728313645916371E-3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5218.3</v>
      </c>
      <c r="F57" s="40">
        <v>5245.833333333333</v>
      </c>
      <c r="G57" s="41">
        <v>5145.6666666666661</v>
      </c>
      <c r="H57" s="41">
        <v>5073.0333333333328</v>
      </c>
      <c r="I57" s="41">
        <v>4972.8666666666659</v>
      </c>
      <c r="J57" s="41">
        <v>5318.4666666666662</v>
      </c>
      <c r="K57" s="41">
        <v>5418.6333333333323</v>
      </c>
      <c r="L57" s="41">
        <v>5491.2666666666664</v>
      </c>
      <c r="M57" s="31">
        <v>5346</v>
      </c>
      <c r="N57" s="31">
        <v>5173.2</v>
      </c>
      <c r="O57" s="42">
        <v>802600</v>
      </c>
      <c r="P57" s="43">
        <v>9.7647702407002185E-2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1439.7</v>
      </c>
      <c r="F58" s="40">
        <v>1446.5666666666666</v>
      </c>
      <c r="G58" s="41">
        <v>1421.3333333333333</v>
      </c>
      <c r="H58" s="41">
        <v>1402.9666666666667</v>
      </c>
      <c r="I58" s="41">
        <v>1377.7333333333333</v>
      </c>
      <c r="J58" s="41">
        <v>1464.9333333333332</v>
      </c>
      <c r="K58" s="41">
        <v>1490.1666666666667</v>
      </c>
      <c r="L58" s="41">
        <v>1508.5333333333331</v>
      </c>
      <c r="M58" s="31">
        <v>1471.8</v>
      </c>
      <c r="N58" s="31">
        <v>1428.2</v>
      </c>
      <c r="O58" s="42">
        <v>3543400</v>
      </c>
      <c r="P58" s="43">
        <v>3.538555941910411E-2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620.79999999999995</v>
      </c>
      <c r="F59" s="40">
        <v>616.80000000000007</v>
      </c>
      <c r="G59" s="41">
        <v>606.00000000000011</v>
      </c>
      <c r="H59" s="41">
        <v>591.20000000000005</v>
      </c>
      <c r="I59" s="41">
        <v>580.40000000000009</v>
      </c>
      <c r="J59" s="41">
        <v>631.60000000000014</v>
      </c>
      <c r="K59" s="41">
        <v>642.40000000000009</v>
      </c>
      <c r="L59" s="41">
        <v>657.20000000000016</v>
      </c>
      <c r="M59" s="31">
        <v>627.6</v>
      </c>
      <c r="N59" s="31">
        <v>602</v>
      </c>
      <c r="O59" s="42">
        <v>5789260</v>
      </c>
      <c r="P59" s="43">
        <v>-5.1782876056275282E-2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740.2</v>
      </c>
      <c r="F60" s="40">
        <v>739.56666666666661</v>
      </c>
      <c r="G60" s="41">
        <v>732.73333333333323</v>
      </c>
      <c r="H60" s="41">
        <v>725.26666666666665</v>
      </c>
      <c r="I60" s="41">
        <v>718.43333333333328</v>
      </c>
      <c r="J60" s="41">
        <v>747.03333333333319</v>
      </c>
      <c r="K60" s="41">
        <v>753.86666666666667</v>
      </c>
      <c r="L60" s="41">
        <v>761.33333333333314</v>
      </c>
      <c r="M60" s="31">
        <v>746.4</v>
      </c>
      <c r="N60" s="31">
        <v>732.1</v>
      </c>
      <c r="O60" s="42">
        <v>1439375</v>
      </c>
      <c r="P60" s="43">
        <v>-2.5985275010827198E-3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448.05</v>
      </c>
      <c r="F61" s="40">
        <v>450.68333333333334</v>
      </c>
      <c r="G61" s="41">
        <v>438.36666666666667</v>
      </c>
      <c r="H61" s="41">
        <v>428.68333333333334</v>
      </c>
      <c r="I61" s="41">
        <v>416.36666666666667</v>
      </c>
      <c r="J61" s="41">
        <v>460.36666666666667</v>
      </c>
      <c r="K61" s="41">
        <v>472.68333333333339</v>
      </c>
      <c r="L61" s="41">
        <v>482.36666666666667</v>
      </c>
      <c r="M61" s="31">
        <v>463</v>
      </c>
      <c r="N61" s="31">
        <v>441</v>
      </c>
      <c r="O61" s="42">
        <v>1224300</v>
      </c>
      <c r="P61" s="43">
        <v>-6.8619246861924679E-2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144.75</v>
      </c>
      <c r="F62" s="40">
        <v>145.86666666666667</v>
      </c>
      <c r="G62" s="41">
        <v>143.13333333333335</v>
      </c>
      <c r="H62" s="41">
        <v>141.51666666666668</v>
      </c>
      <c r="I62" s="41">
        <v>138.78333333333336</v>
      </c>
      <c r="J62" s="41">
        <v>147.48333333333335</v>
      </c>
      <c r="K62" s="41">
        <v>150.2166666666667</v>
      </c>
      <c r="L62" s="41">
        <v>151.83333333333334</v>
      </c>
      <c r="M62" s="31">
        <v>148.6</v>
      </c>
      <c r="N62" s="31">
        <v>144.25</v>
      </c>
      <c r="O62" s="42">
        <v>9081700</v>
      </c>
      <c r="P62" s="43">
        <v>9.3682493497332809E-4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878.15</v>
      </c>
      <c r="F63" s="40">
        <v>883.25</v>
      </c>
      <c r="G63" s="41">
        <v>869.1</v>
      </c>
      <c r="H63" s="41">
        <v>860.05000000000007</v>
      </c>
      <c r="I63" s="41">
        <v>845.90000000000009</v>
      </c>
      <c r="J63" s="41">
        <v>892.3</v>
      </c>
      <c r="K63" s="41">
        <v>906.45</v>
      </c>
      <c r="L63" s="41">
        <v>915.49999999999989</v>
      </c>
      <c r="M63" s="31">
        <v>897.4</v>
      </c>
      <c r="N63" s="31">
        <v>874.2</v>
      </c>
      <c r="O63" s="42">
        <v>1301400</v>
      </c>
      <c r="P63" s="43">
        <v>-1.8107741059302851E-2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596.9</v>
      </c>
      <c r="F64" s="40">
        <v>598.43333333333328</v>
      </c>
      <c r="G64" s="41">
        <v>592.51666666666654</v>
      </c>
      <c r="H64" s="41">
        <v>588.13333333333321</v>
      </c>
      <c r="I64" s="41">
        <v>582.21666666666647</v>
      </c>
      <c r="J64" s="41">
        <v>602.81666666666661</v>
      </c>
      <c r="K64" s="41">
        <v>608.73333333333335</v>
      </c>
      <c r="L64" s="41">
        <v>613.11666666666667</v>
      </c>
      <c r="M64" s="31">
        <v>604.35</v>
      </c>
      <c r="N64" s="31">
        <v>594.04999999999995</v>
      </c>
      <c r="O64" s="42">
        <v>10110000</v>
      </c>
      <c r="P64" s="43">
        <v>9.8316132536664852E-2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1876.2</v>
      </c>
      <c r="F65" s="40">
        <v>1884.0666666666668</v>
      </c>
      <c r="G65" s="41">
        <v>1857.0333333333338</v>
      </c>
      <c r="H65" s="41">
        <v>1837.866666666667</v>
      </c>
      <c r="I65" s="41">
        <v>1810.8333333333339</v>
      </c>
      <c r="J65" s="41">
        <v>1903.2333333333336</v>
      </c>
      <c r="K65" s="41">
        <v>1930.2666666666669</v>
      </c>
      <c r="L65" s="41">
        <v>1949.4333333333334</v>
      </c>
      <c r="M65" s="31">
        <v>1911.1</v>
      </c>
      <c r="N65" s="31">
        <v>1864.9</v>
      </c>
      <c r="O65" s="42">
        <v>423000</v>
      </c>
      <c r="P65" s="43">
        <v>-7.624633431085044E-3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2121.4</v>
      </c>
      <c r="F66" s="40">
        <v>2126.7999999999997</v>
      </c>
      <c r="G66" s="41">
        <v>2088.4499999999994</v>
      </c>
      <c r="H66" s="41">
        <v>2055.4999999999995</v>
      </c>
      <c r="I66" s="41">
        <v>2017.1499999999992</v>
      </c>
      <c r="J66" s="41">
        <v>2159.7499999999995</v>
      </c>
      <c r="K66" s="41">
        <v>2198.1</v>
      </c>
      <c r="L66" s="41">
        <v>2231.0499999999997</v>
      </c>
      <c r="M66" s="31">
        <v>2165.15</v>
      </c>
      <c r="N66" s="31">
        <v>2093.85</v>
      </c>
      <c r="O66" s="42">
        <v>2726000</v>
      </c>
      <c r="P66" s="43">
        <v>-5.1496172581767571E-2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44560</v>
      </c>
      <c r="E67" s="40">
        <v>247.2</v>
      </c>
      <c r="F67" s="40">
        <v>251.69999999999996</v>
      </c>
      <c r="G67" s="41">
        <v>241.19999999999993</v>
      </c>
      <c r="H67" s="41">
        <v>235.19999999999996</v>
      </c>
      <c r="I67" s="41">
        <v>224.69999999999993</v>
      </c>
      <c r="J67" s="41">
        <v>257.69999999999993</v>
      </c>
      <c r="K67" s="41">
        <v>268.2</v>
      </c>
      <c r="L67" s="41">
        <v>274.19999999999993</v>
      </c>
      <c r="M67" s="31">
        <v>262.2</v>
      </c>
      <c r="N67" s="31">
        <v>245.7</v>
      </c>
      <c r="O67" s="42">
        <v>13896600</v>
      </c>
      <c r="P67" s="43">
        <v>3.2291132752434649E-2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4894.75</v>
      </c>
      <c r="F68" s="40">
        <v>4906.2166666666662</v>
      </c>
      <c r="G68" s="41">
        <v>4846.4333333333325</v>
      </c>
      <c r="H68" s="41">
        <v>4798.1166666666659</v>
      </c>
      <c r="I68" s="41">
        <v>4738.3333333333321</v>
      </c>
      <c r="J68" s="41">
        <v>4954.5333333333328</v>
      </c>
      <c r="K68" s="41">
        <v>5014.3166666666675</v>
      </c>
      <c r="L68" s="41">
        <v>5062.6333333333332</v>
      </c>
      <c r="M68" s="31">
        <v>4966</v>
      </c>
      <c r="N68" s="31">
        <v>4857.8999999999996</v>
      </c>
      <c r="O68" s="42">
        <v>1998600</v>
      </c>
      <c r="P68" s="43">
        <v>-1.6983016983016983E-3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5102.1499999999996</v>
      </c>
      <c r="F69" s="40">
        <v>5107.2</v>
      </c>
      <c r="G69" s="41">
        <v>5019.95</v>
      </c>
      <c r="H69" s="41">
        <v>4937.75</v>
      </c>
      <c r="I69" s="41">
        <v>4850.5</v>
      </c>
      <c r="J69" s="41">
        <v>5189.3999999999996</v>
      </c>
      <c r="K69" s="41">
        <v>5276.65</v>
      </c>
      <c r="L69" s="41">
        <v>5358.8499999999995</v>
      </c>
      <c r="M69" s="31">
        <v>5194.45</v>
      </c>
      <c r="N69" s="31">
        <v>5025</v>
      </c>
      <c r="O69" s="42">
        <v>370750</v>
      </c>
      <c r="P69" s="43">
        <v>-5.4811982154238367E-2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376.3</v>
      </c>
      <c r="F70" s="40">
        <v>380.91666666666669</v>
      </c>
      <c r="G70" s="41">
        <v>369.48333333333335</v>
      </c>
      <c r="H70" s="41">
        <v>362.66666666666669</v>
      </c>
      <c r="I70" s="41">
        <v>351.23333333333335</v>
      </c>
      <c r="J70" s="41">
        <v>387.73333333333335</v>
      </c>
      <c r="K70" s="41">
        <v>399.16666666666663</v>
      </c>
      <c r="L70" s="41">
        <v>405.98333333333335</v>
      </c>
      <c r="M70" s="31">
        <v>392.35</v>
      </c>
      <c r="N70" s="31">
        <v>374.1</v>
      </c>
      <c r="O70" s="42">
        <v>33853050</v>
      </c>
      <c r="P70" s="43">
        <v>2.130519189606252E-2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4684.95</v>
      </c>
      <c r="F71" s="40">
        <v>4702.8999999999996</v>
      </c>
      <c r="G71" s="41">
        <v>4647.8999999999996</v>
      </c>
      <c r="H71" s="41">
        <v>4610.8500000000004</v>
      </c>
      <c r="I71" s="41">
        <v>4555.8500000000004</v>
      </c>
      <c r="J71" s="41">
        <v>4739.9499999999989</v>
      </c>
      <c r="K71" s="41">
        <v>4794.9499999999989</v>
      </c>
      <c r="L71" s="41">
        <v>4831.9999999999982</v>
      </c>
      <c r="M71" s="31">
        <v>4757.8999999999996</v>
      </c>
      <c r="N71" s="31">
        <v>4665.8500000000004</v>
      </c>
      <c r="O71" s="42">
        <v>2666750</v>
      </c>
      <c r="P71" s="43">
        <v>3.4827318587504853E-2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2379.0500000000002</v>
      </c>
      <c r="F72" s="40">
        <v>2400.8833333333332</v>
      </c>
      <c r="G72" s="41">
        <v>2347.7666666666664</v>
      </c>
      <c r="H72" s="41">
        <v>2316.4833333333331</v>
      </c>
      <c r="I72" s="41">
        <v>2263.3666666666663</v>
      </c>
      <c r="J72" s="41">
        <v>2432.1666666666665</v>
      </c>
      <c r="K72" s="41">
        <v>2485.2833333333333</v>
      </c>
      <c r="L72" s="41">
        <v>2516.5666666666666</v>
      </c>
      <c r="M72" s="31">
        <v>2454</v>
      </c>
      <c r="N72" s="31">
        <v>2369.6</v>
      </c>
      <c r="O72" s="42">
        <v>3702650</v>
      </c>
      <c r="P72" s="43">
        <v>1.6918196674036337E-2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1852.25</v>
      </c>
      <c r="F73" s="40">
        <v>1860.1499999999999</v>
      </c>
      <c r="G73" s="41">
        <v>1837.2999999999997</v>
      </c>
      <c r="H73" s="41">
        <v>1822.35</v>
      </c>
      <c r="I73" s="41">
        <v>1799.4999999999998</v>
      </c>
      <c r="J73" s="41">
        <v>1875.0999999999997</v>
      </c>
      <c r="K73" s="41">
        <v>1897.9499999999996</v>
      </c>
      <c r="L73" s="41">
        <v>1912.8999999999996</v>
      </c>
      <c r="M73" s="31">
        <v>1883</v>
      </c>
      <c r="N73" s="31">
        <v>1845.2</v>
      </c>
      <c r="O73" s="42">
        <v>6177050</v>
      </c>
      <c r="P73" s="43">
        <v>-6.4578910120311394E-3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162.9</v>
      </c>
      <c r="F74" s="40">
        <v>164.00000000000003</v>
      </c>
      <c r="G74" s="41">
        <v>160.95000000000005</v>
      </c>
      <c r="H74" s="41">
        <v>159.00000000000003</v>
      </c>
      <c r="I74" s="41">
        <v>155.95000000000005</v>
      </c>
      <c r="J74" s="41">
        <v>165.95000000000005</v>
      </c>
      <c r="K74" s="41">
        <v>169.00000000000006</v>
      </c>
      <c r="L74" s="41">
        <v>170.95000000000005</v>
      </c>
      <c r="M74" s="31">
        <v>167.05</v>
      </c>
      <c r="N74" s="31">
        <v>162.05000000000001</v>
      </c>
      <c r="O74" s="42">
        <v>26514000</v>
      </c>
      <c r="P74" s="43">
        <v>-1.0080645161290322E-2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86.85</v>
      </c>
      <c r="F75" s="40">
        <v>87.84999999999998</v>
      </c>
      <c r="G75" s="41">
        <v>85.399999999999963</v>
      </c>
      <c r="H75" s="41">
        <v>83.949999999999989</v>
      </c>
      <c r="I75" s="41">
        <v>81.499999999999972</v>
      </c>
      <c r="J75" s="41">
        <v>89.299999999999955</v>
      </c>
      <c r="K75" s="41">
        <v>91.749999999999972</v>
      </c>
      <c r="L75" s="41">
        <v>93.199999999999946</v>
      </c>
      <c r="M75" s="31">
        <v>90.3</v>
      </c>
      <c r="N75" s="31">
        <v>86.4</v>
      </c>
      <c r="O75" s="42">
        <v>99280000</v>
      </c>
      <c r="P75" s="43">
        <v>-3.9129126116183403E-3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44560</v>
      </c>
      <c r="E76" s="40">
        <v>169.3</v>
      </c>
      <c r="F76" s="40">
        <v>168</v>
      </c>
      <c r="G76" s="41">
        <v>165</v>
      </c>
      <c r="H76" s="41">
        <v>160.69999999999999</v>
      </c>
      <c r="I76" s="41">
        <v>157.69999999999999</v>
      </c>
      <c r="J76" s="41">
        <v>172.3</v>
      </c>
      <c r="K76" s="41">
        <v>175.3</v>
      </c>
      <c r="L76" s="41">
        <v>179.60000000000002</v>
      </c>
      <c r="M76" s="31">
        <v>171</v>
      </c>
      <c r="N76" s="31">
        <v>163.69999999999999</v>
      </c>
      <c r="O76" s="42">
        <v>5878600</v>
      </c>
      <c r="P76" s="43">
        <v>-3.5409556313993173E-2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129.9</v>
      </c>
      <c r="F77" s="40">
        <v>131.15</v>
      </c>
      <c r="G77" s="41">
        <v>128.20000000000002</v>
      </c>
      <c r="H77" s="41">
        <v>126.5</v>
      </c>
      <c r="I77" s="41">
        <v>123.55000000000001</v>
      </c>
      <c r="J77" s="41">
        <v>132.85000000000002</v>
      </c>
      <c r="K77" s="41">
        <v>135.80000000000001</v>
      </c>
      <c r="L77" s="41">
        <v>137.50000000000003</v>
      </c>
      <c r="M77" s="31">
        <v>134.1</v>
      </c>
      <c r="N77" s="31">
        <v>129.44999999999999</v>
      </c>
      <c r="O77" s="42">
        <v>43816300</v>
      </c>
      <c r="P77" s="43">
        <v>1.7566227510978891E-2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524.79999999999995</v>
      </c>
      <c r="F78" s="40">
        <v>521.4</v>
      </c>
      <c r="G78" s="41">
        <v>511.25</v>
      </c>
      <c r="H78" s="41">
        <v>497.70000000000005</v>
      </c>
      <c r="I78" s="41">
        <v>487.55000000000007</v>
      </c>
      <c r="J78" s="41">
        <v>534.94999999999993</v>
      </c>
      <c r="K78" s="41">
        <v>545.0999999999998</v>
      </c>
      <c r="L78" s="41">
        <v>558.64999999999986</v>
      </c>
      <c r="M78" s="31">
        <v>531.54999999999995</v>
      </c>
      <c r="N78" s="31">
        <v>507.85</v>
      </c>
      <c r="O78" s="42">
        <v>9513950</v>
      </c>
      <c r="P78" s="43">
        <v>-1.8740362946269719E-2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37.700000000000003</v>
      </c>
      <c r="F79" s="40">
        <v>38.15</v>
      </c>
      <c r="G79" s="41">
        <v>37.049999999999997</v>
      </c>
      <c r="H79" s="41">
        <v>36.4</v>
      </c>
      <c r="I79" s="41">
        <v>35.299999999999997</v>
      </c>
      <c r="J79" s="41">
        <v>38.799999999999997</v>
      </c>
      <c r="K79" s="41">
        <v>39.900000000000006</v>
      </c>
      <c r="L79" s="41">
        <v>40.549999999999997</v>
      </c>
      <c r="M79" s="31">
        <v>39.25</v>
      </c>
      <c r="N79" s="31">
        <v>37.5</v>
      </c>
      <c r="O79" s="42">
        <v>120420000</v>
      </c>
      <c r="P79" s="43">
        <v>2.078962426091932E-2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925.6</v>
      </c>
      <c r="F80" s="40">
        <v>926.65</v>
      </c>
      <c r="G80" s="41">
        <v>918.75</v>
      </c>
      <c r="H80" s="41">
        <v>911.9</v>
      </c>
      <c r="I80" s="41">
        <v>904</v>
      </c>
      <c r="J80" s="41">
        <v>933.5</v>
      </c>
      <c r="K80" s="41">
        <v>941.39999999999986</v>
      </c>
      <c r="L80" s="41">
        <v>948.25</v>
      </c>
      <c r="M80" s="31">
        <v>934.55</v>
      </c>
      <c r="N80" s="31">
        <v>919.8</v>
      </c>
      <c r="O80" s="42">
        <v>4842000</v>
      </c>
      <c r="P80" s="43">
        <v>4.1476565740356701E-3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2002.9</v>
      </c>
      <c r="F81" s="40">
        <v>2046.6333333333332</v>
      </c>
      <c r="G81" s="41">
        <v>1921.2666666666664</v>
      </c>
      <c r="H81" s="41">
        <v>1839.6333333333332</v>
      </c>
      <c r="I81" s="41">
        <v>1714.2666666666664</v>
      </c>
      <c r="J81" s="41">
        <v>2128.2666666666664</v>
      </c>
      <c r="K81" s="41">
        <v>2253.6333333333332</v>
      </c>
      <c r="L81" s="41">
        <v>2335.2666666666664</v>
      </c>
      <c r="M81" s="31">
        <v>2172</v>
      </c>
      <c r="N81" s="31">
        <v>1965</v>
      </c>
      <c r="O81" s="42">
        <v>3418350</v>
      </c>
      <c r="P81" s="43">
        <v>0.75651302605210424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300.7</v>
      </c>
      <c r="F82" s="40">
        <v>297.31666666666666</v>
      </c>
      <c r="G82" s="41">
        <v>291.63333333333333</v>
      </c>
      <c r="H82" s="41">
        <v>282.56666666666666</v>
      </c>
      <c r="I82" s="41">
        <v>276.88333333333333</v>
      </c>
      <c r="J82" s="41">
        <v>306.38333333333333</v>
      </c>
      <c r="K82" s="41">
        <v>312.06666666666661</v>
      </c>
      <c r="L82" s="41">
        <v>321.13333333333333</v>
      </c>
      <c r="M82" s="31">
        <v>303</v>
      </c>
      <c r="N82" s="31">
        <v>288.25</v>
      </c>
      <c r="O82" s="42">
        <v>14043000</v>
      </c>
      <c r="P82" s="43">
        <v>-6.1430451952610796E-3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44560</v>
      </c>
      <c r="E83" s="40">
        <v>1668.8</v>
      </c>
      <c r="F83" s="40">
        <v>1679.9333333333334</v>
      </c>
      <c r="G83" s="41">
        <v>1645.9166666666667</v>
      </c>
      <c r="H83" s="41">
        <v>1623.0333333333333</v>
      </c>
      <c r="I83" s="41">
        <v>1589.0166666666667</v>
      </c>
      <c r="J83" s="41">
        <v>1702.8166666666668</v>
      </c>
      <c r="K83" s="41">
        <v>1736.8333333333333</v>
      </c>
      <c r="L83" s="41">
        <v>1759.7166666666669</v>
      </c>
      <c r="M83" s="31">
        <v>1713.95</v>
      </c>
      <c r="N83" s="31">
        <v>1657.05</v>
      </c>
      <c r="O83" s="42">
        <v>10994825</v>
      </c>
      <c r="P83" s="43">
        <v>3.3117607676857841E-2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313.7</v>
      </c>
      <c r="F84" s="40">
        <v>312.7833333333333</v>
      </c>
      <c r="G84" s="41">
        <v>303.86666666666662</v>
      </c>
      <c r="H84" s="41">
        <v>294.0333333333333</v>
      </c>
      <c r="I84" s="41">
        <v>285.11666666666662</v>
      </c>
      <c r="J84" s="41">
        <v>322.61666666666662</v>
      </c>
      <c r="K84" s="41">
        <v>331.53333333333336</v>
      </c>
      <c r="L84" s="41">
        <v>341.36666666666662</v>
      </c>
      <c r="M84" s="31">
        <v>321.7</v>
      </c>
      <c r="N84" s="31">
        <v>302.95</v>
      </c>
      <c r="O84" s="42">
        <v>1062500</v>
      </c>
      <c r="P84" s="43">
        <v>0.14678899082568808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671.2</v>
      </c>
      <c r="F85" s="40">
        <v>668.81666666666672</v>
      </c>
      <c r="G85" s="41">
        <v>657.93333333333339</v>
      </c>
      <c r="H85" s="41">
        <v>644.66666666666663</v>
      </c>
      <c r="I85" s="41">
        <v>633.7833333333333</v>
      </c>
      <c r="J85" s="41">
        <v>682.08333333333348</v>
      </c>
      <c r="K85" s="41">
        <v>692.96666666666692</v>
      </c>
      <c r="L85" s="41">
        <v>706.23333333333358</v>
      </c>
      <c r="M85" s="31">
        <v>679.7</v>
      </c>
      <c r="N85" s="31">
        <v>655.55</v>
      </c>
      <c r="O85" s="42">
        <v>1995000</v>
      </c>
      <c r="P85" s="43">
        <v>-7.462686567164179E-3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1278.1500000000001</v>
      </c>
      <c r="F86" s="40">
        <v>1288.3333333333333</v>
      </c>
      <c r="G86" s="41">
        <v>1262.8166666666666</v>
      </c>
      <c r="H86" s="41">
        <v>1247.4833333333333</v>
      </c>
      <c r="I86" s="41">
        <v>1221.9666666666667</v>
      </c>
      <c r="J86" s="41">
        <v>1303.6666666666665</v>
      </c>
      <c r="K86" s="41">
        <v>1329.1833333333334</v>
      </c>
      <c r="L86" s="41">
        <v>1344.5166666666664</v>
      </c>
      <c r="M86" s="31">
        <v>1313.85</v>
      </c>
      <c r="N86" s="31">
        <v>1273</v>
      </c>
      <c r="O86" s="42">
        <v>2738375</v>
      </c>
      <c r="P86" s="43">
        <v>-1.5203279808677828E-2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1364.7</v>
      </c>
      <c r="F87" s="40">
        <v>1368.0999999999997</v>
      </c>
      <c r="G87" s="41">
        <v>1324.9499999999994</v>
      </c>
      <c r="H87" s="41">
        <v>1285.1999999999996</v>
      </c>
      <c r="I87" s="41">
        <v>1242.0499999999993</v>
      </c>
      <c r="J87" s="41">
        <v>1407.8499999999995</v>
      </c>
      <c r="K87" s="41">
        <v>1450.9999999999995</v>
      </c>
      <c r="L87" s="41">
        <v>1490.7499999999995</v>
      </c>
      <c r="M87" s="31">
        <v>1411.25</v>
      </c>
      <c r="N87" s="31">
        <v>1328.35</v>
      </c>
      <c r="O87" s="42">
        <v>3672000</v>
      </c>
      <c r="P87" s="43">
        <v>0.23221476510067113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1142.8499999999999</v>
      </c>
      <c r="F88" s="40">
        <v>1147.1333333333332</v>
      </c>
      <c r="G88" s="41">
        <v>1134.7666666666664</v>
      </c>
      <c r="H88" s="41">
        <v>1126.6833333333332</v>
      </c>
      <c r="I88" s="41">
        <v>1114.3166666666664</v>
      </c>
      <c r="J88" s="41">
        <v>1155.2166666666665</v>
      </c>
      <c r="K88" s="41">
        <v>1167.5833333333333</v>
      </c>
      <c r="L88" s="41">
        <v>1175.6666666666665</v>
      </c>
      <c r="M88" s="31">
        <v>1159.5</v>
      </c>
      <c r="N88" s="31">
        <v>1139.05</v>
      </c>
      <c r="O88" s="42">
        <v>23835700</v>
      </c>
      <c r="P88" s="43">
        <v>4.6320882752109516E-3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2683.95</v>
      </c>
      <c r="F89" s="40">
        <v>2707.8166666666666</v>
      </c>
      <c r="G89" s="41">
        <v>2642.833333333333</v>
      </c>
      <c r="H89" s="41">
        <v>2601.7166666666662</v>
      </c>
      <c r="I89" s="41">
        <v>2536.7333333333327</v>
      </c>
      <c r="J89" s="41">
        <v>2748.9333333333334</v>
      </c>
      <c r="K89" s="41">
        <v>2813.916666666667</v>
      </c>
      <c r="L89" s="41">
        <v>2855.0333333333338</v>
      </c>
      <c r="M89" s="31">
        <v>2772.8</v>
      </c>
      <c r="N89" s="31">
        <v>2666.7</v>
      </c>
      <c r="O89" s="42">
        <v>13121700</v>
      </c>
      <c r="P89" s="43">
        <v>1.2008329477093937E-2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2520.5</v>
      </c>
      <c r="F90" s="40">
        <v>2535.1</v>
      </c>
      <c r="G90" s="41">
        <v>2496.9499999999998</v>
      </c>
      <c r="H90" s="41">
        <v>2473.4</v>
      </c>
      <c r="I90" s="41">
        <v>2435.25</v>
      </c>
      <c r="J90" s="41">
        <v>2558.6499999999996</v>
      </c>
      <c r="K90" s="41">
        <v>2596.8000000000002</v>
      </c>
      <c r="L90" s="41">
        <v>2620.3499999999995</v>
      </c>
      <c r="M90" s="31">
        <v>2573.25</v>
      </c>
      <c r="N90" s="31">
        <v>2511.5500000000002</v>
      </c>
      <c r="O90" s="42">
        <v>3288600</v>
      </c>
      <c r="P90" s="43">
        <v>1.4123596891575182E-2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1494.6</v>
      </c>
      <c r="F91" s="40">
        <v>1504.6166666666668</v>
      </c>
      <c r="G91" s="41">
        <v>1479.2333333333336</v>
      </c>
      <c r="H91" s="41">
        <v>1463.8666666666668</v>
      </c>
      <c r="I91" s="41">
        <v>1438.4833333333336</v>
      </c>
      <c r="J91" s="41">
        <v>1519.9833333333336</v>
      </c>
      <c r="K91" s="41">
        <v>1545.3666666666668</v>
      </c>
      <c r="L91" s="41">
        <v>1560.7333333333336</v>
      </c>
      <c r="M91" s="31">
        <v>1530</v>
      </c>
      <c r="N91" s="31">
        <v>1489.25</v>
      </c>
      <c r="O91" s="42">
        <v>34821600</v>
      </c>
      <c r="P91" s="43">
        <v>-4.6735726331004576E-2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681.55</v>
      </c>
      <c r="F92" s="40">
        <v>682.6</v>
      </c>
      <c r="G92" s="41">
        <v>674.1</v>
      </c>
      <c r="H92" s="41">
        <v>666.65</v>
      </c>
      <c r="I92" s="41">
        <v>658.15</v>
      </c>
      <c r="J92" s="41">
        <v>690.05000000000007</v>
      </c>
      <c r="K92" s="41">
        <v>698.55000000000007</v>
      </c>
      <c r="L92" s="41">
        <v>706.00000000000011</v>
      </c>
      <c r="M92" s="31">
        <v>691.1</v>
      </c>
      <c r="N92" s="31">
        <v>675.15</v>
      </c>
      <c r="O92" s="42">
        <v>18390900</v>
      </c>
      <c r="P92" s="43">
        <v>0.12343770998521704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2451.9</v>
      </c>
      <c r="F93" s="40">
        <v>2467.4</v>
      </c>
      <c r="G93" s="41">
        <v>2413.9</v>
      </c>
      <c r="H93" s="41">
        <v>2375.9</v>
      </c>
      <c r="I93" s="41">
        <v>2322.4</v>
      </c>
      <c r="J93" s="41">
        <v>2505.4</v>
      </c>
      <c r="K93" s="41">
        <v>2558.9</v>
      </c>
      <c r="L93" s="41">
        <v>2596.9</v>
      </c>
      <c r="M93" s="31">
        <v>2520.9</v>
      </c>
      <c r="N93" s="31">
        <v>2429.4</v>
      </c>
      <c r="O93" s="42">
        <v>5051100</v>
      </c>
      <c r="P93" s="43">
        <v>4.7598307615729217E-2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413.7</v>
      </c>
      <c r="F94" s="40">
        <v>418.89999999999992</v>
      </c>
      <c r="G94" s="41">
        <v>406.39999999999986</v>
      </c>
      <c r="H94" s="41">
        <v>399.09999999999997</v>
      </c>
      <c r="I94" s="41">
        <v>386.59999999999991</v>
      </c>
      <c r="J94" s="41">
        <v>426.19999999999982</v>
      </c>
      <c r="K94" s="41">
        <v>438.69999999999993</v>
      </c>
      <c r="L94" s="41">
        <v>445.99999999999977</v>
      </c>
      <c r="M94" s="31">
        <v>431.4</v>
      </c>
      <c r="N94" s="31">
        <v>411.6</v>
      </c>
      <c r="O94" s="42">
        <v>35214850</v>
      </c>
      <c r="P94" s="43">
        <v>4.7619047619047616E-2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295.75</v>
      </c>
      <c r="F95" s="40">
        <v>297.68333333333334</v>
      </c>
      <c r="G95" s="41">
        <v>292.36666666666667</v>
      </c>
      <c r="H95" s="41">
        <v>288.98333333333335</v>
      </c>
      <c r="I95" s="41">
        <v>283.66666666666669</v>
      </c>
      <c r="J95" s="41">
        <v>301.06666666666666</v>
      </c>
      <c r="K95" s="41">
        <v>306.38333333333338</v>
      </c>
      <c r="L95" s="41">
        <v>309.76666666666665</v>
      </c>
      <c r="M95" s="31">
        <v>303</v>
      </c>
      <c r="N95" s="31">
        <v>294.3</v>
      </c>
      <c r="O95" s="42">
        <v>13132800</v>
      </c>
      <c r="P95" s="43">
        <v>-5.9268342530145101E-3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2326.0500000000002</v>
      </c>
      <c r="F96" s="40">
        <v>2336.0166666666669</v>
      </c>
      <c r="G96" s="41">
        <v>2306.0333333333338</v>
      </c>
      <c r="H96" s="41">
        <v>2286.0166666666669</v>
      </c>
      <c r="I96" s="41">
        <v>2256.0333333333338</v>
      </c>
      <c r="J96" s="41">
        <v>2356.0333333333338</v>
      </c>
      <c r="K96" s="41">
        <v>2386.0166666666664</v>
      </c>
      <c r="L96" s="41">
        <v>2406.0333333333338</v>
      </c>
      <c r="M96" s="31">
        <v>2366</v>
      </c>
      <c r="N96" s="31">
        <v>2316</v>
      </c>
      <c r="O96" s="42">
        <v>11731800</v>
      </c>
      <c r="P96" s="43">
        <v>6.5761861935519042E-2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229.1</v>
      </c>
      <c r="F97" s="40">
        <v>232.46666666666667</v>
      </c>
      <c r="G97" s="41">
        <v>223.58333333333334</v>
      </c>
      <c r="H97" s="41">
        <v>218.06666666666666</v>
      </c>
      <c r="I97" s="41">
        <v>209.18333333333334</v>
      </c>
      <c r="J97" s="41">
        <v>237.98333333333335</v>
      </c>
      <c r="K97" s="41">
        <v>246.86666666666667</v>
      </c>
      <c r="L97" s="41">
        <v>252.38333333333335</v>
      </c>
      <c r="M97" s="31">
        <v>241.35</v>
      </c>
      <c r="N97" s="31">
        <v>226.95</v>
      </c>
      <c r="O97" s="42">
        <v>51460000</v>
      </c>
      <c r="P97" s="43">
        <v>-4.168109918023323E-2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715.85</v>
      </c>
      <c r="F98" s="40">
        <v>720.93333333333339</v>
      </c>
      <c r="G98" s="41">
        <v>708.06666666666683</v>
      </c>
      <c r="H98" s="41">
        <v>700.28333333333342</v>
      </c>
      <c r="I98" s="41">
        <v>687.41666666666686</v>
      </c>
      <c r="J98" s="41">
        <v>728.71666666666681</v>
      </c>
      <c r="K98" s="41">
        <v>741.58333333333337</v>
      </c>
      <c r="L98" s="41">
        <v>749.36666666666679</v>
      </c>
      <c r="M98" s="31">
        <v>733.8</v>
      </c>
      <c r="N98" s="31">
        <v>713.15</v>
      </c>
      <c r="O98" s="42">
        <v>102704250</v>
      </c>
      <c r="P98" s="43">
        <v>3.2912022568244048E-2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1441.15</v>
      </c>
      <c r="F99" s="40">
        <v>1442.5333333333335</v>
      </c>
      <c r="G99" s="41">
        <v>1428.666666666667</v>
      </c>
      <c r="H99" s="41">
        <v>1416.1833333333334</v>
      </c>
      <c r="I99" s="41">
        <v>1402.3166666666668</v>
      </c>
      <c r="J99" s="41">
        <v>1455.0166666666671</v>
      </c>
      <c r="K99" s="41">
        <v>1468.8833333333334</v>
      </c>
      <c r="L99" s="41">
        <v>1481.3666666666672</v>
      </c>
      <c r="M99" s="31">
        <v>1456.4</v>
      </c>
      <c r="N99" s="31">
        <v>1430.05</v>
      </c>
      <c r="O99" s="42">
        <v>2811800</v>
      </c>
      <c r="P99" s="43">
        <v>1.3635667228435729E-2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595.4</v>
      </c>
      <c r="F100" s="40">
        <v>595.4</v>
      </c>
      <c r="G100" s="41">
        <v>586.79999999999995</v>
      </c>
      <c r="H100" s="41">
        <v>578.19999999999993</v>
      </c>
      <c r="I100" s="41">
        <v>569.59999999999991</v>
      </c>
      <c r="J100" s="41">
        <v>604</v>
      </c>
      <c r="K100" s="41">
        <v>612.60000000000014</v>
      </c>
      <c r="L100" s="41">
        <v>621.20000000000005</v>
      </c>
      <c r="M100" s="31">
        <v>604</v>
      </c>
      <c r="N100" s="31">
        <v>586.79999999999995</v>
      </c>
      <c r="O100" s="42">
        <v>4674000</v>
      </c>
      <c r="P100" s="43">
        <v>2.0635440550278415E-2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11.05</v>
      </c>
      <c r="F101" s="40">
        <v>11.216666666666669</v>
      </c>
      <c r="G101" s="41">
        <v>10.783333333333337</v>
      </c>
      <c r="H101" s="41">
        <v>10.516666666666667</v>
      </c>
      <c r="I101" s="41">
        <v>10.083333333333336</v>
      </c>
      <c r="J101" s="41">
        <v>11.483333333333338</v>
      </c>
      <c r="K101" s="41">
        <v>11.916666666666668</v>
      </c>
      <c r="L101" s="41">
        <v>12.183333333333339</v>
      </c>
      <c r="M101" s="31">
        <v>11.65</v>
      </c>
      <c r="N101" s="31">
        <v>10.95</v>
      </c>
      <c r="O101" s="42">
        <v>954030000</v>
      </c>
      <c r="P101" s="43">
        <v>5.6675453558691267E-2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44.7</v>
      </c>
      <c r="F102" s="40">
        <v>45.216666666666669</v>
      </c>
      <c r="G102" s="41">
        <v>43.983333333333334</v>
      </c>
      <c r="H102" s="41">
        <v>43.266666666666666</v>
      </c>
      <c r="I102" s="41">
        <v>42.033333333333331</v>
      </c>
      <c r="J102" s="41">
        <v>45.933333333333337</v>
      </c>
      <c r="K102" s="41">
        <v>47.166666666666671</v>
      </c>
      <c r="L102" s="41">
        <v>47.88333333333334</v>
      </c>
      <c r="M102" s="31">
        <v>46.45</v>
      </c>
      <c r="N102" s="31">
        <v>44.5</v>
      </c>
      <c r="O102" s="42">
        <v>162672000</v>
      </c>
      <c r="P102" s="43">
        <v>5.6709325911395462E-3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44560</v>
      </c>
      <c r="E103" s="40">
        <v>744.35</v>
      </c>
      <c r="F103" s="40">
        <v>751.79999999999984</v>
      </c>
      <c r="G103" s="41">
        <v>727.59999999999968</v>
      </c>
      <c r="H103" s="41">
        <v>710.8499999999998</v>
      </c>
      <c r="I103" s="41">
        <v>686.64999999999964</v>
      </c>
      <c r="J103" s="41">
        <v>768.54999999999973</v>
      </c>
      <c r="K103" s="41">
        <v>792.74999999999977</v>
      </c>
      <c r="L103" s="41">
        <v>809.49999999999977</v>
      </c>
      <c r="M103" s="31">
        <v>776</v>
      </c>
      <c r="N103" s="31">
        <v>735.05</v>
      </c>
      <c r="O103" s="42">
        <v>12450000</v>
      </c>
      <c r="P103" s="43">
        <v>1.0039549741405538E-2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484.7</v>
      </c>
      <c r="F104" s="40">
        <v>485.84999999999997</v>
      </c>
      <c r="G104" s="41">
        <v>479.89999999999992</v>
      </c>
      <c r="H104" s="41">
        <v>475.09999999999997</v>
      </c>
      <c r="I104" s="41">
        <v>469.14999999999992</v>
      </c>
      <c r="J104" s="41">
        <v>490.64999999999992</v>
      </c>
      <c r="K104" s="41">
        <v>496.59999999999997</v>
      </c>
      <c r="L104" s="41">
        <v>501.39999999999992</v>
      </c>
      <c r="M104" s="31">
        <v>491.8</v>
      </c>
      <c r="N104" s="31">
        <v>481.05</v>
      </c>
      <c r="O104" s="42">
        <v>11259875</v>
      </c>
      <c r="P104" s="43">
        <v>6.1094819159335288E-4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180.2</v>
      </c>
      <c r="F105" s="40">
        <v>180.18333333333331</v>
      </c>
      <c r="G105" s="41">
        <v>174.41666666666663</v>
      </c>
      <c r="H105" s="41">
        <v>168.63333333333333</v>
      </c>
      <c r="I105" s="41">
        <v>162.86666666666665</v>
      </c>
      <c r="J105" s="41">
        <v>185.96666666666661</v>
      </c>
      <c r="K105" s="41">
        <v>191.73333333333332</v>
      </c>
      <c r="L105" s="41">
        <v>197.51666666666659</v>
      </c>
      <c r="M105" s="31">
        <v>185.95</v>
      </c>
      <c r="N105" s="31">
        <v>174.4</v>
      </c>
      <c r="O105" s="42">
        <v>15251424</v>
      </c>
      <c r="P105" s="43">
        <v>-0.15620827770360482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44560</v>
      </c>
      <c r="E106" s="40">
        <v>184.75</v>
      </c>
      <c r="F106" s="40">
        <v>186.5</v>
      </c>
      <c r="G106" s="41">
        <v>182.2</v>
      </c>
      <c r="H106" s="41">
        <v>179.64999999999998</v>
      </c>
      <c r="I106" s="41">
        <v>175.34999999999997</v>
      </c>
      <c r="J106" s="41">
        <v>189.05</v>
      </c>
      <c r="K106" s="41">
        <v>193.35000000000002</v>
      </c>
      <c r="L106" s="41">
        <v>195.90000000000003</v>
      </c>
      <c r="M106" s="31">
        <v>190.8</v>
      </c>
      <c r="N106" s="31">
        <v>183.95</v>
      </c>
      <c r="O106" s="42">
        <v>10721300</v>
      </c>
      <c r="P106" s="43">
        <v>1.7336268574573474E-2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7465.9</v>
      </c>
      <c r="F107" s="40">
        <v>7442.4833333333327</v>
      </c>
      <c r="G107" s="41">
        <v>7374.3166666666657</v>
      </c>
      <c r="H107" s="41">
        <v>7282.7333333333327</v>
      </c>
      <c r="I107" s="41">
        <v>7214.5666666666657</v>
      </c>
      <c r="J107" s="41">
        <v>7534.0666666666657</v>
      </c>
      <c r="K107" s="41">
        <v>7602.2333333333318</v>
      </c>
      <c r="L107" s="41">
        <v>7693.8166666666657</v>
      </c>
      <c r="M107" s="31">
        <v>7510.65</v>
      </c>
      <c r="N107" s="31">
        <v>7350.9</v>
      </c>
      <c r="O107" s="42">
        <v>171375</v>
      </c>
      <c r="P107" s="43">
        <v>-3.9232781168265039E-3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1907.9</v>
      </c>
      <c r="F108" s="40">
        <v>1924.8166666666668</v>
      </c>
      <c r="G108" s="41">
        <v>1877.6833333333336</v>
      </c>
      <c r="H108" s="41">
        <v>1847.4666666666667</v>
      </c>
      <c r="I108" s="41">
        <v>1800.3333333333335</v>
      </c>
      <c r="J108" s="41">
        <v>1955.0333333333338</v>
      </c>
      <c r="K108" s="41">
        <v>2002.166666666667</v>
      </c>
      <c r="L108" s="41">
        <v>2032.3833333333339</v>
      </c>
      <c r="M108" s="31">
        <v>1971.95</v>
      </c>
      <c r="N108" s="31">
        <v>1894.6</v>
      </c>
      <c r="O108" s="42">
        <v>3913500</v>
      </c>
      <c r="P108" s="43">
        <v>2.3050326546292738E-3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884.55</v>
      </c>
      <c r="F109" s="40">
        <v>898.33333333333337</v>
      </c>
      <c r="G109" s="41">
        <v>865.36666666666679</v>
      </c>
      <c r="H109" s="41">
        <v>846.18333333333339</v>
      </c>
      <c r="I109" s="41">
        <v>813.21666666666681</v>
      </c>
      <c r="J109" s="41">
        <v>917.51666666666677</v>
      </c>
      <c r="K109" s="41">
        <v>950.48333333333323</v>
      </c>
      <c r="L109" s="41">
        <v>969.66666666666674</v>
      </c>
      <c r="M109" s="31">
        <v>931.3</v>
      </c>
      <c r="N109" s="31">
        <v>879.15</v>
      </c>
      <c r="O109" s="42">
        <v>27253800</v>
      </c>
      <c r="P109" s="43">
        <v>5.3784860557768927E-3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284.5</v>
      </c>
      <c r="F110" s="40">
        <v>283.75</v>
      </c>
      <c r="G110" s="41">
        <v>280.14999999999998</v>
      </c>
      <c r="H110" s="41">
        <v>275.79999999999995</v>
      </c>
      <c r="I110" s="41">
        <v>272.19999999999993</v>
      </c>
      <c r="J110" s="41">
        <v>288.10000000000002</v>
      </c>
      <c r="K110" s="41">
        <v>291.70000000000005</v>
      </c>
      <c r="L110" s="41">
        <v>296.05000000000007</v>
      </c>
      <c r="M110" s="31">
        <v>287.35000000000002</v>
      </c>
      <c r="N110" s="31">
        <v>279.39999999999998</v>
      </c>
      <c r="O110" s="42">
        <v>13686400</v>
      </c>
      <c r="P110" s="43">
        <v>4.0933278755628325E-4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1718</v>
      </c>
      <c r="F111" s="40">
        <v>1717.7666666666667</v>
      </c>
      <c r="G111" s="41">
        <v>1703.1333333333332</v>
      </c>
      <c r="H111" s="41">
        <v>1688.2666666666667</v>
      </c>
      <c r="I111" s="41">
        <v>1673.6333333333332</v>
      </c>
      <c r="J111" s="41">
        <v>1732.6333333333332</v>
      </c>
      <c r="K111" s="41">
        <v>1747.2666666666669</v>
      </c>
      <c r="L111" s="41">
        <v>1762.1333333333332</v>
      </c>
      <c r="M111" s="31">
        <v>1732.4</v>
      </c>
      <c r="N111" s="31">
        <v>1702.9</v>
      </c>
      <c r="O111" s="42">
        <v>38197800</v>
      </c>
      <c r="P111" s="43">
        <v>-1.1375018440729554E-2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119.25</v>
      </c>
      <c r="F112" s="40">
        <v>119.53333333333335</v>
      </c>
      <c r="G112" s="41">
        <v>117.7166666666667</v>
      </c>
      <c r="H112" s="41">
        <v>116.18333333333335</v>
      </c>
      <c r="I112" s="41">
        <v>114.3666666666667</v>
      </c>
      <c r="J112" s="41">
        <v>121.06666666666669</v>
      </c>
      <c r="K112" s="41">
        <v>122.88333333333333</v>
      </c>
      <c r="L112" s="41">
        <v>124.41666666666669</v>
      </c>
      <c r="M112" s="31">
        <v>121.35</v>
      </c>
      <c r="N112" s="31">
        <v>118</v>
      </c>
      <c r="O112" s="42">
        <v>34372000</v>
      </c>
      <c r="P112" s="43">
        <v>2.5402365716501844E-2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2105</v>
      </c>
      <c r="F113" s="40">
        <v>2094.9833333333331</v>
      </c>
      <c r="G113" s="41">
        <v>2028.0166666666664</v>
      </c>
      <c r="H113" s="41">
        <v>1951.0333333333333</v>
      </c>
      <c r="I113" s="41">
        <v>1884.0666666666666</v>
      </c>
      <c r="J113" s="41">
        <v>2171.9666666666662</v>
      </c>
      <c r="K113" s="41">
        <v>2238.9333333333325</v>
      </c>
      <c r="L113" s="41">
        <v>2315.9166666666661</v>
      </c>
      <c r="M113" s="31">
        <v>2161.9499999999998</v>
      </c>
      <c r="N113" s="31">
        <v>2018</v>
      </c>
      <c r="O113" s="42">
        <v>2769300</v>
      </c>
      <c r="P113" s="43">
        <v>-0.3049861652267209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797.4</v>
      </c>
      <c r="F114" s="40">
        <v>802.98333333333323</v>
      </c>
      <c r="G114" s="41">
        <v>784.51666666666642</v>
      </c>
      <c r="H114" s="41">
        <v>771.63333333333321</v>
      </c>
      <c r="I114" s="41">
        <v>753.1666666666664</v>
      </c>
      <c r="J114" s="41">
        <v>815.86666666666645</v>
      </c>
      <c r="K114" s="41">
        <v>834.33333333333337</v>
      </c>
      <c r="L114" s="41">
        <v>847.21666666666647</v>
      </c>
      <c r="M114" s="31">
        <v>821.45</v>
      </c>
      <c r="N114" s="31">
        <v>790.1</v>
      </c>
      <c r="O114" s="42">
        <v>10913500</v>
      </c>
      <c r="P114" s="43">
        <v>0.10805391273447217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222</v>
      </c>
      <c r="F115" s="40">
        <v>222.75</v>
      </c>
      <c r="G115" s="41">
        <v>219.75</v>
      </c>
      <c r="H115" s="41">
        <v>217.5</v>
      </c>
      <c r="I115" s="41">
        <v>214.5</v>
      </c>
      <c r="J115" s="41">
        <v>225</v>
      </c>
      <c r="K115" s="41">
        <v>228</v>
      </c>
      <c r="L115" s="41">
        <v>230.25</v>
      </c>
      <c r="M115" s="31">
        <v>225.75</v>
      </c>
      <c r="N115" s="31">
        <v>220.5</v>
      </c>
      <c r="O115" s="42">
        <v>235961600</v>
      </c>
      <c r="P115" s="43">
        <v>-2.6375231628636741E-3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344.75</v>
      </c>
      <c r="F116" s="40">
        <v>349.38333333333338</v>
      </c>
      <c r="G116" s="41">
        <v>338.76666666666677</v>
      </c>
      <c r="H116" s="41">
        <v>332.78333333333336</v>
      </c>
      <c r="I116" s="41">
        <v>322.16666666666674</v>
      </c>
      <c r="J116" s="41">
        <v>355.36666666666679</v>
      </c>
      <c r="K116" s="41">
        <v>365.98333333333346</v>
      </c>
      <c r="L116" s="41">
        <v>371.96666666666681</v>
      </c>
      <c r="M116" s="31">
        <v>360</v>
      </c>
      <c r="N116" s="31">
        <v>343.4</v>
      </c>
      <c r="O116" s="42">
        <v>34720000</v>
      </c>
      <c r="P116" s="43">
        <v>-2.083782424373069E-3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44560</v>
      </c>
      <c r="E117" s="40">
        <v>3239.45</v>
      </c>
      <c r="F117" s="40">
        <v>3238.6999999999994</v>
      </c>
      <c r="G117" s="41">
        <v>3180.6999999999989</v>
      </c>
      <c r="H117" s="41">
        <v>3121.9499999999994</v>
      </c>
      <c r="I117" s="41">
        <v>3063.9499999999989</v>
      </c>
      <c r="J117" s="41">
        <v>3297.4499999999989</v>
      </c>
      <c r="K117" s="41">
        <v>3355.45</v>
      </c>
      <c r="L117" s="41">
        <v>3414.1999999999989</v>
      </c>
      <c r="M117" s="31">
        <v>3296.7</v>
      </c>
      <c r="N117" s="31">
        <v>3179.95</v>
      </c>
      <c r="O117" s="42">
        <v>152600</v>
      </c>
      <c r="P117" s="43">
        <v>-2.2883295194508009E-3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610.75</v>
      </c>
      <c r="F118" s="40">
        <v>617.58333333333337</v>
      </c>
      <c r="G118" s="41">
        <v>600.9666666666667</v>
      </c>
      <c r="H118" s="41">
        <v>591.18333333333328</v>
      </c>
      <c r="I118" s="41">
        <v>574.56666666666661</v>
      </c>
      <c r="J118" s="41">
        <v>627.36666666666679</v>
      </c>
      <c r="K118" s="41">
        <v>643.98333333333335</v>
      </c>
      <c r="L118" s="41">
        <v>653.76666666666688</v>
      </c>
      <c r="M118" s="31">
        <v>634.20000000000005</v>
      </c>
      <c r="N118" s="31">
        <v>607.79999999999995</v>
      </c>
      <c r="O118" s="42">
        <v>48213900</v>
      </c>
      <c r="P118" s="43">
        <v>2.5321543408360129E-2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3662.45</v>
      </c>
      <c r="F119" s="40">
        <v>3689.2833333333333</v>
      </c>
      <c r="G119" s="41">
        <v>3623.1666666666665</v>
      </c>
      <c r="H119" s="41">
        <v>3583.8833333333332</v>
      </c>
      <c r="I119" s="41">
        <v>3517.7666666666664</v>
      </c>
      <c r="J119" s="41">
        <v>3728.5666666666666</v>
      </c>
      <c r="K119" s="41">
        <v>3794.6833333333334</v>
      </c>
      <c r="L119" s="41">
        <v>3833.9666666666667</v>
      </c>
      <c r="M119" s="31">
        <v>3755.4</v>
      </c>
      <c r="N119" s="31">
        <v>3650</v>
      </c>
      <c r="O119" s="42">
        <v>1472250</v>
      </c>
      <c r="P119" s="43">
        <v>1.5306122448979591E-3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1967.55</v>
      </c>
      <c r="F120" s="40">
        <v>1988.2</v>
      </c>
      <c r="G120" s="41">
        <v>1935.45</v>
      </c>
      <c r="H120" s="41">
        <v>1903.35</v>
      </c>
      <c r="I120" s="41">
        <v>1850.6</v>
      </c>
      <c r="J120" s="41">
        <v>2020.3000000000002</v>
      </c>
      <c r="K120" s="41">
        <v>2073.0500000000002</v>
      </c>
      <c r="L120" s="41">
        <v>2105.1500000000005</v>
      </c>
      <c r="M120" s="31">
        <v>2040.95</v>
      </c>
      <c r="N120" s="31">
        <v>1956.1</v>
      </c>
      <c r="O120" s="42">
        <v>12885200</v>
      </c>
      <c r="P120" s="43">
        <v>-3.0750714608093876E-2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75.3</v>
      </c>
      <c r="F121" s="40">
        <v>75.533333333333331</v>
      </c>
      <c r="G121" s="41">
        <v>73.266666666666666</v>
      </c>
      <c r="H121" s="41">
        <v>71.233333333333334</v>
      </c>
      <c r="I121" s="41">
        <v>68.966666666666669</v>
      </c>
      <c r="J121" s="41">
        <v>77.566666666666663</v>
      </c>
      <c r="K121" s="41">
        <v>79.833333333333314</v>
      </c>
      <c r="L121" s="41">
        <v>81.86666666666666</v>
      </c>
      <c r="M121" s="31">
        <v>77.8</v>
      </c>
      <c r="N121" s="31">
        <v>73.5</v>
      </c>
      <c r="O121" s="42">
        <v>70008780</v>
      </c>
      <c r="P121" s="43">
        <v>-1.1964735516372796E-2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3807.25</v>
      </c>
      <c r="F122" s="40">
        <v>3796.0333333333333</v>
      </c>
      <c r="G122" s="41">
        <v>3674.2666666666664</v>
      </c>
      <c r="H122" s="41">
        <v>3541.2833333333333</v>
      </c>
      <c r="I122" s="41">
        <v>3419.5166666666664</v>
      </c>
      <c r="J122" s="41">
        <v>3929.0166666666664</v>
      </c>
      <c r="K122" s="41">
        <v>4050.7833333333338</v>
      </c>
      <c r="L122" s="41">
        <v>4183.7666666666664</v>
      </c>
      <c r="M122" s="31">
        <v>3917.8</v>
      </c>
      <c r="N122" s="31">
        <v>3663.05</v>
      </c>
      <c r="O122" s="42">
        <v>478500</v>
      </c>
      <c r="P122" s="43">
        <v>2.2982362373062535E-2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510.05</v>
      </c>
      <c r="F123" s="40">
        <v>509.68333333333334</v>
      </c>
      <c r="G123" s="41">
        <v>497.36666666666667</v>
      </c>
      <c r="H123" s="41">
        <v>484.68333333333334</v>
      </c>
      <c r="I123" s="41">
        <v>472.36666666666667</v>
      </c>
      <c r="J123" s="41">
        <v>522.36666666666667</v>
      </c>
      <c r="K123" s="41">
        <v>534.68333333333339</v>
      </c>
      <c r="L123" s="41">
        <v>547.36666666666667</v>
      </c>
      <c r="M123" s="31">
        <v>522</v>
      </c>
      <c r="N123" s="31">
        <v>497</v>
      </c>
      <c r="O123" s="42">
        <v>3070800</v>
      </c>
      <c r="P123" s="43">
        <v>2.9571514785757393E-2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372.4</v>
      </c>
      <c r="F124" s="40">
        <v>376.63333333333338</v>
      </c>
      <c r="G124" s="41">
        <v>366.41666666666674</v>
      </c>
      <c r="H124" s="41">
        <v>360.43333333333334</v>
      </c>
      <c r="I124" s="41">
        <v>350.2166666666667</v>
      </c>
      <c r="J124" s="41">
        <v>382.61666666666679</v>
      </c>
      <c r="K124" s="41">
        <v>392.83333333333337</v>
      </c>
      <c r="L124" s="41">
        <v>398.81666666666683</v>
      </c>
      <c r="M124" s="31">
        <v>386.85</v>
      </c>
      <c r="N124" s="31">
        <v>370.65</v>
      </c>
      <c r="O124" s="42">
        <v>13786000</v>
      </c>
      <c r="P124" s="43">
        <v>1.9976324356318437E-2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1769.9</v>
      </c>
      <c r="F125" s="40">
        <v>1777.2333333333333</v>
      </c>
      <c r="G125" s="41">
        <v>1750.4666666666667</v>
      </c>
      <c r="H125" s="41">
        <v>1731.0333333333333</v>
      </c>
      <c r="I125" s="41">
        <v>1704.2666666666667</v>
      </c>
      <c r="J125" s="41">
        <v>1796.6666666666667</v>
      </c>
      <c r="K125" s="41">
        <v>1823.4333333333336</v>
      </c>
      <c r="L125" s="41">
        <v>1842.8666666666668</v>
      </c>
      <c r="M125" s="31">
        <v>1804</v>
      </c>
      <c r="N125" s="31">
        <v>1757.8</v>
      </c>
      <c r="O125" s="42">
        <v>11743800</v>
      </c>
      <c r="P125" s="43">
        <v>3.0110455439552125E-2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6832.25</v>
      </c>
      <c r="F126" s="40">
        <v>6857.4333333333334</v>
      </c>
      <c r="G126" s="41">
        <v>6754.8666666666668</v>
      </c>
      <c r="H126" s="41">
        <v>6677.4833333333336</v>
      </c>
      <c r="I126" s="41">
        <v>6574.916666666667</v>
      </c>
      <c r="J126" s="41">
        <v>6934.8166666666666</v>
      </c>
      <c r="K126" s="41">
        <v>7037.3833333333341</v>
      </c>
      <c r="L126" s="41">
        <v>7114.7666666666664</v>
      </c>
      <c r="M126" s="31">
        <v>6960</v>
      </c>
      <c r="N126" s="31">
        <v>6780.05</v>
      </c>
      <c r="O126" s="42">
        <v>502800</v>
      </c>
      <c r="P126" s="43">
        <v>1.4938751120406335E-3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5277.95</v>
      </c>
      <c r="F127" s="40">
        <v>5318.3166666666666</v>
      </c>
      <c r="G127" s="41">
        <v>5175.583333333333</v>
      </c>
      <c r="H127" s="41">
        <v>5073.2166666666662</v>
      </c>
      <c r="I127" s="41">
        <v>4930.4833333333327</v>
      </c>
      <c r="J127" s="41">
        <v>5420.6833333333334</v>
      </c>
      <c r="K127" s="41">
        <v>5563.416666666667</v>
      </c>
      <c r="L127" s="41">
        <v>5665.7833333333338</v>
      </c>
      <c r="M127" s="31">
        <v>5461.05</v>
      </c>
      <c r="N127" s="31">
        <v>5215.95</v>
      </c>
      <c r="O127" s="42">
        <v>489600</v>
      </c>
      <c r="P127" s="43">
        <v>-2.0408163265306121E-2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886.25</v>
      </c>
      <c r="F128" s="40">
        <v>889.81666666666661</v>
      </c>
      <c r="G128" s="41">
        <v>877.63333333333321</v>
      </c>
      <c r="H128" s="41">
        <v>869.01666666666665</v>
      </c>
      <c r="I128" s="41">
        <v>856.83333333333326</v>
      </c>
      <c r="J128" s="41">
        <v>898.43333333333317</v>
      </c>
      <c r="K128" s="41">
        <v>910.61666666666656</v>
      </c>
      <c r="L128" s="41">
        <v>919.23333333333312</v>
      </c>
      <c r="M128" s="31">
        <v>902</v>
      </c>
      <c r="N128" s="31">
        <v>881.2</v>
      </c>
      <c r="O128" s="42">
        <v>8999800</v>
      </c>
      <c r="P128" s="43">
        <v>4.7072784810126583E-2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838</v>
      </c>
      <c r="F129" s="40">
        <v>844.98333333333323</v>
      </c>
      <c r="G129" s="41">
        <v>825.91666666666652</v>
      </c>
      <c r="H129" s="41">
        <v>813.83333333333326</v>
      </c>
      <c r="I129" s="41">
        <v>794.76666666666654</v>
      </c>
      <c r="J129" s="41">
        <v>857.06666666666649</v>
      </c>
      <c r="K129" s="41">
        <v>876.13333333333333</v>
      </c>
      <c r="L129" s="41">
        <v>888.21666666666647</v>
      </c>
      <c r="M129" s="31">
        <v>864.05</v>
      </c>
      <c r="N129" s="31">
        <v>832.9</v>
      </c>
      <c r="O129" s="42">
        <v>11200700</v>
      </c>
      <c r="P129" s="43">
        <v>4.5133899412148924E-2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155.4</v>
      </c>
      <c r="F130" s="40">
        <v>157.06666666666669</v>
      </c>
      <c r="G130" s="41">
        <v>153.43333333333339</v>
      </c>
      <c r="H130" s="41">
        <v>151.4666666666667</v>
      </c>
      <c r="I130" s="41">
        <v>147.8333333333334</v>
      </c>
      <c r="J130" s="41">
        <v>159.03333333333339</v>
      </c>
      <c r="K130" s="41">
        <v>162.66666666666666</v>
      </c>
      <c r="L130" s="41">
        <v>164.63333333333338</v>
      </c>
      <c r="M130" s="31">
        <v>160.69999999999999</v>
      </c>
      <c r="N130" s="31">
        <v>155.1</v>
      </c>
      <c r="O130" s="42">
        <v>25452000</v>
      </c>
      <c r="P130" s="43">
        <v>8.7190868738110331E-3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163.95</v>
      </c>
      <c r="F131" s="40">
        <v>165.63333333333333</v>
      </c>
      <c r="G131" s="41">
        <v>161.71666666666664</v>
      </c>
      <c r="H131" s="41">
        <v>159.48333333333332</v>
      </c>
      <c r="I131" s="41">
        <v>155.56666666666663</v>
      </c>
      <c r="J131" s="41">
        <v>167.86666666666665</v>
      </c>
      <c r="K131" s="41">
        <v>171.78333333333333</v>
      </c>
      <c r="L131" s="41">
        <v>174.01666666666665</v>
      </c>
      <c r="M131" s="31">
        <v>169.55</v>
      </c>
      <c r="N131" s="31">
        <v>163.4</v>
      </c>
      <c r="O131" s="42">
        <v>20229000</v>
      </c>
      <c r="P131" s="43">
        <v>-2.303680092726746E-2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540</v>
      </c>
      <c r="F132" s="40">
        <v>539.61666666666667</v>
      </c>
      <c r="G132" s="41">
        <v>534.38333333333333</v>
      </c>
      <c r="H132" s="41">
        <v>528.76666666666665</v>
      </c>
      <c r="I132" s="41">
        <v>523.5333333333333</v>
      </c>
      <c r="J132" s="41">
        <v>545.23333333333335</v>
      </c>
      <c r="K132" s="41">
        <v>550.4666666666667</v>
      </c>
      <c r="L132" s="41">
        <v>556.08333333333337</v>
      </c>
      <c r="M132" s="31">
        <v>544.85</v>
      </c>
      <c r="N132" s="31">
        <v>534</v>
      </c>
      <c r="O132" s="42">
        <v>7367000</v>
      </c>
      <c r="P132" s="43">
        <v>5.1227168949771688E-2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7090.3</v>
      </c>
      <c r="F133" s="40">
        <v>7142.9333333333334</v>
      </c>
      <c r="G133" s="41">
        <v>7004.166666666667</v>
      </c>
      <c r="H133" s="41">
        <v>6918.0333333333338</v>
      </c>
      <c r="I133" s="41">
        <v>6779.2666666666673</v>
      </c>
      <c r="J133" s="41">
        <v>7229.0666666666666</v>
      </c>
      <c r="K133" s="41">
        <v>7367.833333333333</v>
      </c>
      <c r="L133" s="41">
        <v>7453.9666666666662</v>
      </c>
      <c r="M133" s="31">
        <v>7281.7</v>
      </c>
      <c r="N133" s="31">
        <v>7056.8</v>
      </c>
      <c r="O133" s="42">
        <v>3178400</v>
      </c>
      <c r="P133" s="43">
        <v>7.2696591292608845E-2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886.6</v>
      </c>
      <c r="F134" s="40">
        <v>891.76666666666677</v>
      </c>
      <c r="G134" s="41">
        <v>875.53333333333353</v>
      </c>
      <c r="H134" s="41">
        <v>864.46666666666681</v>
      </c>
      <c r="I134" s="41">
        <v>848.23333333333358</v>
      </c>
      <c r="J134" s="41">
        <v>902.83333333333348</v>
      </c>
      <c r="K134" s="41">
        <v>919.06666666666683</v>
      </c>
      <c r="L134" s="41">
        <v>930.13333333333344</v>
      </c>
      <c r="M134" s="31">
        <v>908</v>
      </c>
      <c r="N134" s="31">
        <v>880.7</v>
      </c>
      <c r="O134" s="42">
        <v>17901250</v>
      </c>
      <c r="P134" s="43">
        <v>3.978799099687795E-2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44560</v>
      </c>
      <c r="E135" s="40">
        <v>1605.2</v>
      </c>
      <c r="F135" s="40">
        <v>1630.7333333333333</v>
      </c>
      <c r="G135" s="41">
        <v>1566.6666666666667</v>
      </c>
      <c r="H135" s="41">
        <v>1528.1333333333334</v>
      </c>
      <c r="I135" s="41">
        <v>1464.0666666666668</v>
      </c>
      <c r="J135" s="41">
        <v>1669.2666666666667</v>
      </c>
      <c r="K135" s="41">
        <v>1733.3333333333333</v>
      </c>
      <c r="L135" s="41">
        <v>1771.8666666666666</v>
      </c>
      <c r="M135" s="31">
        <v>1694.8</v>
      </c>
      <c r="N135" s="31">
        <v>1592.2</v>
      </c>
      <c r="O135" s="42">
        <v>1418900</v>
      </c>
      <c r="P135" s="43">
        <v>4.4307058217413701E-2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3293.4</v>
      </c>
      <c r="F136" s="40">
        <v>3236.5166666666664</v>
      </c>
      <c r="G136" s="41">
        <v>3147.0333333333328</v>
      </c>
      <c r="H136" s="41">
        <v>3000.6666666666665</v>
      </c>
      <c r="I136" s="41">
        <v>2911.1833333333329</v>
      </c>
      <c r="J136" s="41">
        <v>3382.8833333333328</v>
      </c>
      <c r="K136" s="41">
        <v>3472.3666666666663</v>
      </c>
      <c r="L136" s="41">
        <v>3618.7333333333327</v>
      </c>
      <c r="M136" s="31">
        <v>3326</v>
      </c>
      <c r="N136" s="31">
        <v>3090.15</v>
      </c>
      <c r="O136" s="42">
        <v>610400</v>
      </c>
      <c r="P136" s="43">
        <v>3.9473684210526317E-3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941.15</v>
      </c>
      <c r="F137" s="40">
        <v>944.08333333333337</v>
      </c>
      <c r="G137" s="41">
        <v>926.81666666666672</v>
      </c>
      <c r="H137" s="41">
        <v>912.48333333333335</v>
      </c>
      <c r="I137" s="41">
        <v>895.2166666666667</v>
      </c>
      <c r="J137" s="41">
        <v>958.41666666666674</v>
      </c>
      <c r="K137" s="41">
        <v>975.68333333333339</v>
      </c>
      <c r="L137" s="41">
        <v>990.01666666666677</v>
      </c>
      <c r="M137" s="31">
        <v>961.35</v>
      </c>
      <c r="N137" s="31">
        <v>929.75</v>
      </c>
      <c r="O137" s="42">
        <v>1767350</v>
      </c>
      <c r="P137" s="43">
        <v>6.1280249804839967E-2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918.5</v>
      </c>
      <c r="F138" s="40">
        <v>924.15</v>
      </c>
      <c r="G138" s="41">
        <v>910.3</v>
      </c>
      <c r="H138" s="41">
        <v>902.1</v>
      </c>
      <c r="I138" s="41">
        <v>888.25</v>
      </c>
      <c r="J138" s="41">
        <v>932.34999999999991</v>
      </c>
      <c r="K138" s="41">
        <v>946.2</v>
      </c>
      <c r="L138" s="41">
        <v>954.39999999999986</v>
      </c>
      <c r="M138" s="31">
        <v>938</v>
      </c>
      <c r="N138" s="31">
        <v>915.95</v>
      </c>
      <c r="O138" s="42">
        <v>3708000</v>
      </c>
      <c r="P138" s="43">
        <v>-2.4005053695514846E-2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4347.05</v>
      </c>
      <c r="F139" s="40">
        <v>4428.2</v>
      </c>
      <c r="G139" s="41">
        <v>4180.3999999999996</v>
      </c>
      <c r="H139" s="41">
        <v>4013.75</v>
      </c>
      <c r="I139" s="41">
        <v>3765.95</v>
      </c>
      <c r="J139" s="41">
        <v>4594.8499999999995</v>
      </c>
      <c r="K139" s="41">
        <v>4842.6500000000005</v>
      </c>
      <c r="L139" s="41">
        <v>5009.2999999999993</v>
      </c>
      <c r="M139" s="31">
        <v>4676</v>
      </c>
      <c r="N139" s="31">
        <v>4261.55</v>
      </c>
      <c r="O139" s="42">
        <v>2606800</v>
      </c>
      <c r="P139" s="43">
        <v>0.26237288135593223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210.3</v>
      </c>
      <c r="F140" s="40">
        <v>213.26666666666665</v>
      </c>
      <c r="G140" s="41">
        <v>206.0333333333333</v>
      </c>
      <c r="H140" s="41">
        <v>201.76666666666665</v>
      </c>
      <c r="I140" s="41">
        <v>194.5333333333333</v>
      </c>
      <c r="J140" s="41">
        <v>217.5333333333333</v>
      </c>
      <c r="K140" s="41">
        <v>224.76666666666665</v>
      </c>
      <c r="L140" s="41">
        <v>229.0333333333333</v>
      </c>
      <c r="M140" s="31">
        <v>220.5</v>
      </c>
      <c r="N140" s="31">
        <v>209</v>
      </c>
      <c r="O140" s="42">
        <v>28875000</v>
      </c>
      <c r="P140" s="43">
        <v>1.0286554004408524E-2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2904.65</v>
      </c>
      <c r="F141" s="40">
        <v>2953.5333333333333</v>
      </c>
      <c r="G141" s="41">
        <v>2791.1166666666668</v>
      </c>
      <c r="H141" s="41">
        <v>2677.5833333333335</v>
      </c>
      <c r="I141" s="41">
        <v>2515.166666666667</v>
      </c>
      <c r="J141" s="41">
        <v>3067.0666666666666</v>
      </c>
      <c r="K141" s="41">
        <v>3229.4833333333336</v>
      </c>
      <c r="L141" s="41">
        <v>3343.0166666666664</v>
      </c>
      <c r="M141" s="31">
        <v>3115.95</v>
      </c>
      <c r="N141" s="31">
        <v>2840</v>
      </c>
      <c r="O141" s="42">
        <v>2208450</v>
      </c>
      <c r="P141" s="43">
        <v>0.52855066445182719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74748.100000000006</v>
      </c>
      <c r="F142" s="40">
        <v>74749.416666666672</v>
      </c>
      <c r="G142" s="41">
        <v>73398.833333333343</v>
      </c>
      <c r="H142" s="41">
        <v>72049.566666666666</v>
      </c>
      <c r="I142" s="41">
        <v>70698.983333333337</v>
      </c>
      <c r="J142" s="41">
        <v>76098.683333333349</v>
      </c>
      <c r="K142" s="41">
        <v>77449.266666666692</v>
      </c>
      <c r="L142" s="41">
        <v>78798.533333333355</v>
      </c>
      <c r="M142" s="31">
        <v>76100</v>
      </c>
      <c r="N142" s="31">
        <v>73400.149999999994</v>
      </c>
      <c r="O142" s="42">
        <v>66390</v>
      </c>
      <c r="P142" s="43">
        <v>2.2485753888803327E-2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1431.65</v>
      </c>
      <c r="F143" s="40">
        <v>1439.6166666666668</v>
      </c>
      <c r="G143" s="41">
        <v>1417.8333333333335</v>
      </c>
      <c r="H143" s="41">
        <v>1404.0166666666667</v>
      </c>
      <c r="I143" s="41">
        <v>1382.2333333333333</v>
      </c>
      <c r="J143" s="41">
        <v>1453.4333333333336</v>
      </c>
      <c r="K143" s="41">
        <v>1475.2166666666669</v>
      </c>
      <c r="L143" s="41">
        <v>1489.0333333333338</v>
      </c>
      <c r="M143" s="31">
        <v>1461.4</v>
      </c>
      <c r="N143" s="31">
        <v>1425.8</v>
      </c>
      <c r="O143" s="42">
        <v>3753375</v>
      </c>
      <c r="P143" s="43">
        <v>3.8493463374144013E-2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367.9</v>
      </c>
      <c r="F144" s="40">
        <v>370.58333333333331</v>
      </c>
      <c r="G144" s="41">
        <v>363.21666666666664</v>
      </c>
      <c r="H144" s="41">
        <v>358.5333333333333</v>
      </c>
      <c r="I144" s="41">
        <v>351.16666666666663</v>
      </c>
      <c r="J144" s="41">
        <v>375.26666666666665</v>
      </c>
      <c r="K144" s="41">
        <v>382.63333333333333</v>
      </c>
      <c r="L144" s="41">
        <v>387.31666666666666</v>
      </c>
      <c r="M144" s="31">
        <v>377.95</v>
      </c>
      <c r="N144" s="31">
        <v>365.9</v>
      </c>
      <c r="O144" s="42">
        <v>2609600</v>
      </c>
      <c r="P144" s="43">
        <v>1.4934660858742999E-2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88.6</v>
      </c>
      <c r="F145" s="40">
        <v>89.416666666666671</v>
      </c>
      <c r="G145" s="41">
        <v>87.433333333333337</v>
      </c>
      <c r="H145" s="41">
        <v>86.266666666666666</v>
      </c>
      <c r="I145" s="41">
        <v>84.283333333333331</v>
      </c>
      <c r="J145" s="41">
        <v>90.583333333333343</v>
      </c>
      <c r="K145" s="41">
        <v>92.566666666666663</v>
      </c>
      <c r="L145" s="41">
        <v>93.733333333333348</v>
      </c>
      <c r="M145" s="31">
        <v>91.4</v>
      </c>
      <c r="N145" s="31">
        <v>88.25</v>
      </c>
      <c r="O145" s="42">
        <v>91358000</v>
      </c>
      <c r="P145" s="43">
        <v>1.2052730696798493E-2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5823.2</v>
      </c>
      <c r="F146" s="40">
        <v>5859.416666666667</v>
      </c>
      <c r="G146" s="41">
        <v>5735.8333333333339</v>
      </c>
      <c r="H146" s="41">
        <v>5648.4666666666672</v>
      </c>
      <c r="I146" s="41">
        <v>5524.8833333333341</v>
      </c>
      <c r="J146" s="41">
        <v>5946.7833333333338</v>
      </c>
      <c r="K146" s="41">
        <v>6070.3666666666677</v>
      </c>
      <c r="L146" s="41">
        <v>6157.7333333333336</v>
      </c>
      <c r="M146" s="31">
        <v>5983</v>
      </c>
      <c r="N146" s="31">
        <v>5772.05</v>
      </c>
      <c r="O146" s="42">
        <v>944500</v>
      </c>
      <c r="P146" s="43">
        <v>5.2221139117114609E-2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3747.5</v>
      </c>
      <c r="F147" s="40">
        <v>3687.1</v>
      </c>
      <c r="G147" s="41">
        <v>3587.0499999999997</v>
      </c>
      <c r="H147" s="41">
        <v>3426.6</v>
      </c>
      <c r="I147" s="41">
        <v>3326.5499999999997</v>
      </c>
      <c r="J147" s="41">
        <v>3847.5499999999997</v>
      </c>
      <c r="K147" s="41">
        <v>3947.6</v>
      </c>
      <c r="L147" s="41">
        <v>4108.0499999999993</v>
      </c>
      <c r="M147" s="31">
        <v>3787.15</v>
      </c>
      <c r="N147" s="31">
        <v>3526.65</v>
      </c>
      <c r="O147" s="42">
        <v>607725</v>
      </c>
      <c r="P147" s="43">
        <v>0.13582842724978975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19226.5</v>
      </c>
      <c r="F148" s="40">
        <v>19218.166666666668</v>
      </c>
      <c r="G148" s="41">
        <v>18986.333333333336</v>
      </c>
      <c r="H148" s="41">
        <v>18746.166666666668</v>
      </c>
      <c r="I148" s="41">
        <v>18514.333333333336</v>
      </c>
      <c r="J148" s="41">
        <v>19458.333333333336</v>
      </c>
      <c r="K148" s="41">
        <v>19690.166666666672</v>
      </c>
      <c r="L148" s="41">
        <v>19930.333333333336</v>
      </c>
      <c r="M148" s="31">
        <v>19450</v>
      </c>
      <c r="N148" s="31">
        <v>18978</v>
      </c>
      <c r="O148" s="42">
        <v>264675</v>
      </c>
      <c r="P148" s="43">
        <v>3.0317385125532923E-3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132.55000000000001</v>
      </c>
      <c r="F149" s="40">
        <v>134.03333333333333</v>
      </c>
      <c r="G149" s="41">
        <v>130.66666666666666</v>
      </c>
      <c r="H149" s="41">
        <v>128.78333333333333</v>
      </c>
      <c r="I149" s="41">
        <v>125.41666666666666</v>
      </c>
      <c r="J149" s="41">
        <v>135.91666666666666</v>
      </c>
      <c r="K149" s="41">
        <v>139.28333333333333</v>
      </c>
      <c r="L149" s="41">
        <v>141.16666666666666</v>
      </c>
      <c r="M149" s="31">
        <v>137.4</v>
      </c>
      <c r="N149" s="31">
        <v>132.15</v>
      </c>
      <c r="O149" s="42">
        <v>86778400</v>
      </c>
      <c r="P149" s="43">
        <v>-2.3877378109835941E-3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127.45</v>
      </c>
      <c r="F150" s="40">
        <v>127.38333333333333</v>
      </c>
      <c r="G150" s="41">
        <v>125.31666666666666</v>
      </c>
      <c r="H150" s="41">
        <v>123.18333333333334</v>
      </c>
      <c r="I150" s="41">
        <v>121.11666666666667</v>
      </c>
      <c r="J150" s="41">
        <v>129.51666666666665</v>
      </c>
      <c r="K150" s="41">
        <v>131.58333333333331</v>
      </c>
      <c r="L150" s="41">
        <v>133.71666666666664</v>
      </c>
      <c r="M150" s="31">
        <v>129.44999999999999</v>
      </c>
      <c r="N150" s="31">
        <v>125.25</v>
      </c>
      <c r="O150" s="42">
        <v>59565000</v>
      </c>
      <c r="P150" s="43">
        <v>2.5112811457720229E-2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833.15</v>
      </c>
      <c r="F151" s="40">
        <v>838.6</v>
      </c>
      <c r="G151" s="41">
        <v>817.25</v>
      </c>
      <c r="H151" s="41">
        <v>801.35</v>
      </c>
      <c r="I151" s="41">
        <v>780</v>
      </c>
      <c r="J151" s="41">
        <v>854.5</v>
      </c>
      <c r="K151" s="41">
        <v>875.85000000000014</v>
      </c>
      <c r="L151" s="41">
        <v>891.75</v>
      </c>
      <c r="M151" s="31">
        <v>859.95</v>
      </c>
      <c r="N151" s="31">
        <v>822.7</v>
      </c>
      <c r="O151" s="42">
        <v>3145800</v>
      </c>
      <c r="P151" s="43">
        <v>-1.4473684210526316E-2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44560</v>
      </c>
      <c r="E152" s="40">
        <v>4238.05</v>
      </c>
      <c r="F152" s="40">
        <v>4233.9833333333336</v>
      </c>
      <c r="G152" s="41">
        <v>4195.0666666666675</v>
      </c>
      <c r="H152" s="41">
        <v>4152.0833333333339</v>
      </c>
      <c r="I152" s="41">
        <v>4113.1666666666679</v>
      </c>
      <c r="J152" s="41">
        <v>4276.9666666666672</v>
      </c>
      <c r="K152" s="41">
        <v>4315.8833333333332</v>
      </c>
      <c r="L152" s="41">
        <v>4358.8666666666668</v>
      </c>
      <c r="M152" s="31">
        <v>4272.8999999999996</v>
      </c>
      <c r="N152" s="31">
        <v>4191</v>
      </c>
      <c r="O152" s="42">
        <v>639375</v>
      </c>
      <c r="P152" s="43">
        <v>-4.2493448146761516E-2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142.5</v>
      </c>
      <c r="F153" s="40">
        <v>144.06666666666669</v>
      </c>
      <c r="G153" s="41">
        <v>140.28333333333339</v>
      </c>
      <c r="H153" s="41">
        <v>138.06666666666669</v>
      </c>
      <c r="I153" s="41">
        <v>134.28333333333339</v>
      </c>
      <c r="J153" s="41">
        <v>146.28333333333339</v>
      </c>
      <c r="K153" s="41">
        <v>150.06666666666669</v>
      </c>
      <c r="L153" s="41">
        <v>152.28333333333339</v>
      </c>
      <c r="M153" s="31">
        <v>147.85</v>
      </c>
      <c r="N153" s="31">
        <v>141.85</v>
      </c>
      <c r="O153" s="42">
        <v>40917800</v>
      </c>
      <c r="P153" s="43">
        <v>9.409100267654931E-2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38543.949999999997</v>
      </c>
      <c r="F154" s="40">
        <v>38695.966666666667</v>
      </c>
      <c r="G154" s="41">
        <v>38185.933333333334</v>
      </c>
      <c r="H154" s="41">
        <v>37827.916666666664</v>
      </c>
      <c r="I154" s="41">
        <v>37317.883333333331</v>
      </c>
      <c r="J154" s="41">
        <v>39053.983333333337</v>
      </c>
      <c r="K154" s="41">
        <v>39564.016666666677</v>
      </c>
      <c r="L154" s="41">
        <v>39922.03333333334</v>
      </c>
      <c r="M154" s="31">
        <v>39206</v>
      </c>
      <c r="N154" s="31">
        <v>38337.949999999997</v>
      </c>
      <c r="O154" s="42">
        <v>90420</v>
      </c>
      <c r="P154" s="43">
        <v>2.3429541595925297E-2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44560</v>
      </c>
      <c r="E155" s="40">
        <v>2422.3000000000002</v>
      </c>
      <c r="F155" s="40">
        <v>2442.7999999999997</v>
      </c>
      <c r="G155" s="41">
        <v>2367.5999999999995</v>
      </c>
      <c r="H155" s="41">
        <v>2312.8999999999996</v>
      </c>
      <c r="I155" s="41">
        <v>2237.6999999999994</v>
      </c>
      <c r="J155" s="41">
        <v>2497.4999999999995</v>
      </c>
      <c r="K155" s="41">
        <v>2572.6999999999994</v>
      </c>
      <c r="L155" s="41">
        <v>2627.3999999999996</v>
      </c>
      <c r="M155" s="31">
        <v>2518</v>
      </c>
      <c r="N155" s="31">
        <v>2388.1</v>
      </c>
      <c r="O155" s="42">
        <v>3730100</v>
      </c>
      <c r="P155" s="43">
        <v>1.4282509534135946E-2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44560</v>
      </c>
      <c r="E156" s="40">
        <v>4115.5</v>
      </c>
      <c r="F156" s="40">
        <v>4134.1500000000005</v>
      </c>
      <c r="G156" s="41">
        <v>4014.3000000000011</v>
      </c>
      <c r="H156" s="41">
        <v>3913.1000000000004</v>
      </c>
      <c r="I156" s="41">
        <v>3793.2500000000009</v>
      </c>
      <c r="J156" s="41">
        <v>4235.3500000000013</v>
      </c>
      <c r="K156" s="41">
        <v>4355.2000000000016</v>
      </c>
      <c r="L156" s="41">
        <v>4456.4000000000015</v>
      </c>
      <c r="M156" s="31">
        <v>4254</v>
      </c>
      <c r="N156" s="31">
        <v>4032.95</v>
      </c>
      <c r="O156" s="42">
        <v>239400</v>
      </c>
      <c r="P156" s="43">
        <v>-8.6433886662850595E-2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219.9</v>
      </c>
      <c r="F157" s="40">
        <v>220.73333333333335</v>
      </c>
      <c r="G157" s="41">
        <v>218.1166666666667</v>
      </c>
      <c r="H157" s="41">
        <v>216.33333333333334</v>
      </c>
      <c r="I157" s="41">
        <v>213.7166666666667</v>
      </c>
      <c r="J157" s="41">
        <v>222.51666666666671</v>
      </c>
      <c r="K157" s="41">
        <v>225.13333333333338</v>
      </c>
      <c r="L157" s="41">
        <v>226.91666666666671</v>
      </c>
      <c r="M157" s="31">
        <v>223.35</v>
      </c>
      <c r="N157" s="31">
        <v>218.95</v>
      </c>
      <c r="O157" s="42">
        <v>20124000</v>
      </c>
      <c r="P157" s="43">
        <v>1.9143117593436645E-2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116.75</v>
      </c>
      <c r="F158" s="40">
        <v>117.58333333333333</v>
      </c>
      <c r="G158" s="41">
        <v>115.16666666666666</v>
      </c>
      <c r="H158" s="41">
        <v>113.58333333333333</v>
      </c>
      <c r="I158" s="41">
        <v>111.16666666666666</v>
      </c>
      <c r="J158" s="41">
        <v>119.16666666666666</v>
      </c>
      <c r="K158" s="41">
        <v>121.58333333333331</v>
      </c>
      <c r="L158" s="41">
        <v>123.16666666666666</v>
      </c>
      <c r="M158" s="31">
        <v>120</v>
      </c>
      <c r="N158" s="31">
        <v>116</v>
      </c>
      <c r="O158" s="42">
        <v>49190800</v>
      </c>
      <c r="P158" s="43">
        <v>4.6287748912040093E-2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5202.55</v>
      </c>
      <c r="F159" s="40">
        <v>5198.2166666666662</v>
      </c>
      <c r="G159" s="41">
        <v>5114.4333333333325</v>
      </c>
      <c r="H159" s="41">
        <v>5026.3166666666666</v>
      </c>
      <c r="I159" s="41">
        <v>4942.5333333333328</v>
      </c>
      <c r="J159" s="41">
        <v>5286.3333333333321</v>
      </c>
      <c r="K159" s="41">
        <v>5370.1166666666668</v>
      </c>
      <c r="L159" s="41">
        <v>5458.2333333333318</v>
      </c>
      <c r="M159" s="31">
        <v>5282</v>
      </c>
      <c r="N159" s="31">
        <v>5110.1000000000004</v>
      </c>
      <c r="O159" s="42">
        <v>194875</v>
      </c>
      <c r="P159" s="43">
        <v>-9.5298602287166457E-3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2215.5</v>
      </c>
      <c r="F160" s="40">
        <v>2226.3833333333332</v>
      </c>
      <c r="G160" s="41">
        <v>2192.7666666666664</v>
      </c>
      <c r="H160" s="41">
        <v>2170.0333333333333</v>
      </c>
      <c r="I160" s="41">
        <v>2136.4166666666665</v>
      </c>
      <c r="J160" s="41">
        <v>2249.1166666666663</v>
      </c>
      <c r="K160" s="41">
        <v>2282.7333333333331</v>
      </c>
      <c r="L160" s="41">
        <v>2305.4666666666662</v>
      </c>
      <c r="M160" s="31">
        <v>2260</v>
      </c>
      <c r="N160" s="31">
        <v>2203.65</v>
      </c>
      <c r="O160" s="42">
        <v>2943250</v>
      </c>
      <c r="P160" s="43">
        <v>0.10982277526395173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2881.85</v>
      </c>
      <c r="F161" s="40">
        <v>2924.9</v>
      </c>
      <c r="G161" s="41">
        <v>2814.75</v>
      </c>
      <c r="H161" s="41">
        <v>2747.65</v>
      </c>
      <c r="I161" s="41">
        <v>2637.5</v>
      </c>
      <c r="J161" s="41">
        <v>2992</v>
      </c>
      <c r="K161" s="41">
        <v>3102.1500000000005</v>
      </c>
      <c r="L161" s="41">
        <v>3169.25</v>
      </c>
      <c r="M161" s="31">
        <v>3035.05</v>
      </c>
      <c r="N161" s="31">
        <v>2857.8</v>
      </c>
      <c r="O161" s="42">
        <v>1698000</v>
      </c>
      <c r="P161" s="43">
        <v>4.2357274401473299E-2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37.299999999999997</v>
      </c>
      <c r="F162" s="40">
        <v>37.65</v>
      </c>
      <c r="G162" s="41">
        <v>36.699999999999996</v>
      </c>
      <c r="H162" s="41">
        <v>36.099999999999994</v>
      </c>
      <c r="I162" s="41">
        <v>35.149999999999991</v>
      </c>
      <c r="J162" s="41">
        <v>38.25</v>
      </c>
      <c r="K162" s="41">
        <v>39.200000000000003</v>
      </c>
      <c r="L162" s="41">
        <v>39.800000000000004</v>
      </c>
      <c r="M162" s="31">
        <v>38.6</v>
      </c>
      <c r="N162" s="31">
        <v>37.049999999999997</v>
      </c>
      <c r="O162" s="42">
        <v>284496000</v>
      </c>
      <c r="P162" s="43">
        <v>1.5071073814009248E-2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2299.8000000000002</v>
      </c>
      <c r="F163" s="40">
        <v>2281.2833333333333</v>
      </c>
      <c r="G163" s="41">
        <v>2248.5666666666666</v>
      </c>
      <c r="H163" s="41">
        <v>2197.3333333333335</v>
      </c>
      <c r="I163" s="41">
        <v>2164.6166666666668</v>
      </c>
      <c r="J163" s="41">
        <v>2332.5166666666664</v>
      </c>
      <c r="K163" s="41">
        <v>2365.2333333333327</v>
      </c>
      <c r="L163" s="41">
        <v>2416.4666666666662</v>
      </c>
      <c r="M163" s="31">
        <v>2314</v>
      </c>
      <c r="N163" s="31">
        <v>2230.0500000000002</v>
      </c>
      <c r="O163" s="42">
        <v>540300</v>
      </c>
      <c r="P163" s="43">
        <v>-0.13579654510556621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201.45</v>
      </c>
      <c r="F164" s="40">
        <v>200.35</v>
      </c>
      <c r="G164" s="41">
        <v>197.04999999999998</v>
      </c>
      <c r="H164" s="41">
        <v>192.64999999999998</v>
      </c>
      <c r="I164" s="41">
        <v>189.34999999999997</v>
      </c>
      <c r="J164" s="41">
        <v>204.75</v>
      </c>
      <c r="K164" s="41">
        <v>208.05</v>
      </c>
      <c r="L164" s="41">
        <v>212.45000000000002</v>
      </c>
      <c r="M164" s="31">
        <v>203.65</v>
      </c>
      <c r="N164" s="31">
        <v>195.95</v>
      </c>
      <c r="O164" s="42">
        <v>20260067</v>
      </c>
      <c r="P164" s="43">
        <v>0.1091970802919708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1369.95</v>
      </c>
      <c r="F165" s="40">
        <v>1392.9833333333333</v>
      </c>
      <c r="G165" s="41">
        <v>1338.9666666666667</v>
      </c>
      <c r="H165" s="41">
        <v>1307.9833333333333</v>
      </c>
      <c r="I165" s="41">
        <v>1253.9666666666667</v>
      </c>
      <c r="J165" s="41">
        <v>1423.9666666666667</v>
      </c>
      <c r="K165" s="41">
        <v>1477.9833333333336</v>
      </c>
      <c r="L165" s="41">
        <v>1508.9666666666667</v>
      </c>
      <c r="M165" s="31">
        <v>1447</v>
      </c>
      <c r="N165" s="31">
        <v>1362</v>
      </c>
      <c r="O165" s="42">
        <v>2877083</v>
      </c>
      <c r="P165" s="43">
        <v>-5.1268286136089115E-2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941.8</v>
      </c>
      <c r="F166" s="40">
        <v>941.93333333333339</v>
      </c>
      <c r="G166" s="41">
        <v>931.86666666666679</v>
      </c>
      <c r="H166" s="41">
        <v>921.93333333333339</v>
      </c>
      <c r="I166" s="41">
        <v>911.86666666666679</v>
      </c>
      <c r="J166" s="41">
        <v>951.86666666666679</v>
      </c>
      <c r="K166" s="41">
        <v>961.93333333333339</v>
      </c>
      <c r="L166" s="41">
        <v>971.86666666666679</v>
      </c>
      <c r="M166" s="31">
        <v>952</v>
      </c>
      <c r="N166" s="31">
        <v>932</v>
      </c>
      <c r="O166" s="42">
        <v>2148800</v>
      </c>
      <c r="P166" s="43">
        <v>-3.2899770466717673E-2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182.7</v>
      </c>
      <c r="F167" s="40">
        <v>186.2833333333333</v>
      </c>
      <c r="G167" s="41">
        <v>177.96666666666661</v>
      </c>
      <c r="H167" s="41">
        <v>173.23333333333332</v>
      </c>
      <c r="I167" s="41">
        <v>164.91666666666663</v>
      </c>
      <c r="J167" s="41">
        <v>191.01666666666659</v>
      </c>
      <c r="K167" s="41">
        <v>199.33333333333331</v>
      </c>
      <c r="L167" s="41">
        <v>204.06666666666658</v>
      </c>
      <c r="M167" s="31">
        <v>194.6</v>
      </c>
      <c r="N167" s="31">
        <v>181.55</v>
      </c>
      <c r="O167" s="42">
        <v>29843900</v>
      </c>
      <c r="P167" s="43">
        <v>6.2680710450227176E-2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134.30000000000001</v>
      </c>
      <c r="F168" s="40">
        <v>132.83333333333334</v>
      </c>
      <c r="G168" s="41">
        <v>129.11666666666667</v>
      </c>
      <c r="H168" s="41">
        <v>123.93333333333334</v>
      </c>
      <c r="I168" s="41">
        <v>120.21666666666667</v>
      </c>
      <c r="J168" s="41">
        <v>138.01666666666668</v>
      </c>
      <c r="K168" s="41">
        <v>141.73333333333332</v>
      </c>
      <c r="L168" s="41">
        <v>146.91666666666669</v>
      </c>
      <c r="M168" s="31">
        <v>136.55000000000001</v>
      </c>
      <c r="N168" s="31">
        <v>127.65</v>
      </c>
      <c r="O168" s="42">
        <v>47826000</v>
      </c>
      <c r="P168" s="43">
        <v>-0.13377526624646816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44560</v>
      </c>
      <c r="E169" s="40">
        <v>2412.5500000000002</v>
      </c>
      <c r="F169" s="40">
        <v>2430.85</v>
      </c>
      <c r="G169" s="41">
        <v>2382.6999999999998</v>
      </c>
      <c r="H169" s="41">
        <v>2352.85</v>
      </c>
      <c r="I169" s="41">
        <v>2304.6999999999998</v>
      </c>
      <c r="J169" s="41">
        <v>2460.6999999999998</v>
      </c>
      <c r="K169" s="41">
        <v>2508.8500000000004</v>
      </c>
      <c r="L169" s="41">
        <v>2538.6999999999998</v>
      </c>
      <c r="M169" s="31">
        <v>2479</v>
      </c>
      <c r="N169" s="31">
        <v>2401</v>
      </c>
      <c r="O169" s="42">
        <v>35010250</v>
      </c>
      <c r="P169" s="43">
        <v>9.6173949404139668E-3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100.45</v>
      </c>
      <c r="F170" s="40">
        <v>101.93333333333334</v>
      </c>
      <c r="G170" s="41">
        <v>98.26666666666668</v>
      </c>
      <c r="H170" s="41">
        <v>96.083333333333343</v>
      </c>
      <c r="I170" s="41">
        <v>92.416666666666686</v>
      </c>
      <c r="J170" s="41">
        <v>104.11666666666667</v>
      </c>
      <c r="K170" s="41">
        <v>107.78333333333333</v>
      </c>
      <c r="L170" s="41">
        <v>109.96666666666667</v>
      </c>
      <c r="M170" s="31">
        <v>105.6</v>
      </c>
      <c r="N170" s="31">
        <v>99.75</v>
      </c>
      <c r="O170" s="42">
        <v>148518250</v>
      </c>
      <c r="P170" s="43">
        <v>2.0496752504977317E-2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952.25</v>
      </c>
      <c r="F171" s="40">
        <v>957.2166666666667</v>
      </c>
      <c r="G171" s="41">
        <v>937.53333333333342</v>
      </c>
      <c r="H171" s="41">
        <v>922.81666666666672</v>
      </c>
      <c r="I171" s="41">
        <v>903.13333333333344</v>
      </c>
      <c r="J171" s="41">
        <v>971.93333333333339</v>
      </c>
      <c r="K171" s="41">
        <v>991.61666666666679</v>
      </c>
      <c r="L171" s="41">
        <v>1006.3333333333334</v>
      </c>
      <c r="M171" s="31">
        <v>976.9</v>
      </c>
      <c r="N171" s="31">
        <v>942.5</v>
      </c>
      <c r="O171" s="42">
        <v>2865500</v>
      </c>
      <c r="P171" s="43">
        <v>7.0814648729446941E-2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1162.0999999999999</v>
      </c>
      <c r="F172" s="40">
        <v>1157.1166666666666</v>
      </c>
      <c r="G172" s="41">
        <v>1145.2333333333331</v>
      </c>
      <c r="H172" s="41">
        <v>1128.3666666666666</v>
      </c>
      <c r="I172" s="41">
        <v>1116.4833333333331</v>
      </c>
      <c r="J172" s="41">
        <v>1173.9833333333331</v>
      </c>
      <c r="K172" s="41">
        <v>1185.8666666666668</v>
      </c>
      <c r="L172" s="41">
        <v>1202.7333333333331</v>
      </c>
      <c r="M172" s="31">
        <v>1169</v>
      </c>
      <c r="N172" s="31">
        <v>1140.25</v>
      </c>
      <c r="O172" s="42">
        <v>7983750</v>
      </c>
      <c r="P172" s="43">
        <v>9.1003886624324588E-3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461.7</v>
      </c>
      <c r="F173" s="40">
        <v>466.73333333333329</v>
      </c>
      <c r="G173" s="41">
        <v>455.06666666666661</v>
      </c>
      <c r="H173" s="41">
        <v>448.43333333333334</v>
      </c>
      <c r="I173" s="41">
        <v>436.76666666666665</v>
      </c>
      <c r="J173" s="41">
        <v>473.36666666666656</v>
      </c>
      <c r="K173" s="41">
        <v>485.03333333333319</v>
      </c>
      <c r="L173" s="41">
        <v>491.66666666666652</v>
      </c>
      <c r="M173" s="31">
        <v>478.4</v>
      </c>
      <c r="N173" s="31">
        <v>460.1</v>
      </c>
      <c r="O173" s="42">
        <v>112162500</v>
      </c>
      <c r="P173" s="43">
        <v>1.1539189956981683E-2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26167.200000000001</v>
      </c>
      <c r="F174" s="40">
        <v>25963.566666666666</v>
      </c>
      <c r="G174" s="41">
        <v>25577.133333333331</v>
      </c>
      <c r="H174" s="41">
        <v>24987.066666666666</v>
      </c>
      <c r="I174" s="41">
        <v>24600.633333333331</v>
      </c>
      <c r="J174" s="41">
        <v>26553.633333333331</v>
      </c>
      <c r="K174" s="41">
        <v>26940.066666666666</v>
      </c>
      <c r="L174" s="41">
        <v>27530.133333333331</v>
      </c>
      <c r="M174" s="31">
        <v>26350</v>
      </c>
      <c r="N174" s="31">
        <v>25373.5</v>
      </c>
      <c r="O174" s="42">
        <v>180425</v>
      </c>
      <c r="P174" s="43">
        <v>2.0359112116499364E-2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2153.0500000000002</v>
      </c>
      <c r="F175" s="40">
        <v>2148.9</v>
      </c>
      <c r="G175" s="41">
        <v>2129.15</v>
      </c>
      <c r="H175" s="41">
        <v>2105.25</v>
      </c>
      <c r="I175" s="41">
        <v>2085.5</v>
      </c>
      <c r="J175" s="41">
        <v>2172.8000000000002</v>
      </c>
      <c r="K175" s="41">
        <v>2192.5500000000002</v>
      </c>
      <c r="L175" s="41">
        <v>2216.4500000000003</v>
      </c>
      <c r="M175" s="31">
        <v>2168.65</v>
      </c>
      <c r="N175" s="31">
        <v>2125</v>
      </c>
      <c r="O175" s="42">
        <v>1788325</v>
      </c>
      <c r="P175" s="43">
        <v>-5.8095092493502523E-3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2013.5</v>
      </c>
      <c r="F176" s="40">
        <v>2057.7000000000003</v>
      </c>
      <c r="G176" s="41">
        <v>1942.3500000000004</v>
      </c>
      <c r="H176" s="41">
        <v>1871.2</v>
      </c>
      <c r="I176" s="41">
        <v>1755.8500000000001</v>
      </c>
      <c r="J176" s="41">
        <v>2128.8500000000004</v>
      </c>
      <c r="K176" s="41">
        <v>2244.1999999999998</v>
      </c>
      <c r="L176" s="41">
        <v>2315.3500000000008</v>
      </c>
      <c r="M176" s="31">
        <v>2173.0500000000002</v>
      </c>
      <c r="N176" s="31">
        <v>1986.55</v>
      </c>
      <c r="O176" s="42">
        <v>3883250</v>
      </c>
      <c r="P176" s="43">
        <v>0.363500702247191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1409.65</v>
      </c>
      <c r="F177" s="40">
        <v>1420.7</v>
      </c>
      <c r="G177" s="41">
        <v>1390.15</v>
      </c>
      <c r="H177" s="41">
        <v>1370.65</v>
      </c>
      <c r="I177" s="41">
        <v>1340.1000000000001</v>
      </c>
      <c r="J177" s="41">
        <v>1440.2</v>
      </c>
      <c r="K177" s="41">
        <v>1470.7499999999998</v>
      </c>
      <c r="L177" s="41">
        <v>1490.25</v>
      </c>
      <c r="M177" s="31">
        <v>1451.25</v>
      </c>
      <c r="N177" s="31">
        <v>1401.2</v>
      </c>
      <c r="O177" s="42">
        <v>3132000</v>
      </c>
      <c r="P177" s="43">
        <v>-2.4206905338259653E-3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44560</v>
      </c>
      <c r="E178" s="40">
        <v>488.3</v>
      </c>
      <c r="F178" s="40">
        <v>492.35000000000008</v>
      </c>
      <c r="G178" s="41">
        <v>480.80000000000018</v>
      </c>
      <c r="H178" s="41">
        <v>473.30000000000013</v>
      </c>
      <c r="I178" s="41">
        <v>461.75000000000023</v>
      </c>
      <c r="J178" s="41">
        <v>499.85000000000014</v>
      </c>
      <c r="K178" s="41">
        <v>511.4</v>
      </c>
      <c r="L178" s="41">
        <v>518.90000000000009</v>
      </c>
      <c r="M178" s="31">
        <v>503.9</v>
      </c>
      <c r="N178" s="31">
        <v>484.85</v>
      </c>
      <c r="O178" s="42">
        <v>3768975</v>
      </c>
      <c r="P178" s="43">
        <v>5.1605160516051607E-3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756.15</v>
      </c>
      <c r="F179" s="40">
        <v>756.38333333333333</v>
      </c>
      <c r="G179" s="41">
        <v>748.51666666666665</v>
      </c>
      <c r="H179" s="41">
        <v>740.88333333333333</v>
      </c>
      <c r="I179" s="41">
        <v>733.01666666666665</v>
      </c>
      <c r="J179" s="41">
        <v>764.01666666666665</v>
      </c>
      <c r="K179" s="41">
        <v>771.88333333333321</v>
      </c>
      <c r="L179" s="41">
        <v>779.51666666666665</v>
      </c>
      <c r="M179" s="31">
        <v>764.25</v>
      </c>
      <c r="N179" s="31">
        <v>748.75</v>
      </c>
      <c r="O179" s="42">
        <v>32589200</v>
      </c>
      <c r="P179" s="43">
        <v>1.4026833943195679E-2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521.6</v>
      </c>
      <c r="F180" s="40">
        <v>525.9666666666667</v>
      </c>
      <c r="G180" s="41">
        <v>514.23333333333335</v>
      </c>
      <c r="H180" s="41">
        <v>506.86666666666667</v>
      </c>
      <c r="I180" s="41">
        <v>495.13333333333333</v>
      </c>
      <c r="J180" s="41">
        <v>533.33333333333337</v>
      </c>
      <c r="K180" s="41">
        <v>545.06666666666672</v>
      </c>
      <c r="L180" s="41">
        <v>552.43333333333339</v>
      </c>
      <c r="M180" s="31">
        <v>537.70000000000005</v>
      </c>
      <c r="N180" s="31">
        <v>518.6</v>
      </c>
      <c r="O180" s="42">
        <v>11187000</v>
      </c>
      <c r="P180" s="43">
        <v>-1.6354523872329201E-2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597.54999999999995</v>
      </c>
      <c r="F181" s="40">
        <v>595.91666666666663</v>
      </c>
      <c r="G181" s="41">
        <v>589.33333333333326</v>
      </c>
      <c r="H181" s="41">
        <v>581.11666666666667</v>
      </c>
      <c r="I181" s="41">
        <v>574.5333333333333</v>
      </c>
      <c r="J181" s="41">
        <v>604.13333333333321</v>
      </c>
      <c r="K181" s="41">
        <v>610.71666666666647</v>
      </c>
      <c r="L181" s="41">
        <v>618.93333333333317</v>
      </c>
      <c r="M181" s="31">
        <v>602.5</v>
      </c>
      <c r="N181" s="31">
        <v>587.70000000000005</v>
      </c>
      <c r="O181" s="42">
        <v>1112650</v>
      </c>
      <c r="P181" s="43">
        <v>-2.5316455696202531E-2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873.35</v>
      </c>
      <c r="F182" s="40">
        <v>879.5333333333333</v>
      </c>
      <c r="G182" s="41">
        <v>864.06666666666661</v>
      </c>
      <c r="H182" s="41">
        <v>854.7833333333333</v>
      </c>
      <c r="I182" s="41">
        <v>839.31666666666661</v>
      </c>
      <c r="J182" s="41">
        <v>888.81666666666661</v>
      </c>
      <c r="K182" s="41">
        <v>904.2833333333333</v>
      </c>
      <c r="L182" s="41">
        <v>913.56666666666661</v>
      </c>
      <c r="M182" s="31">
        <v>895</v>
      </c>
      <c r="N182" s="31">
        <v>870.25</v>
      </c>
      <c r="O182" s="42">
        <v>7945000</v>
      </c>
      <c r="P182" s="43">
        <v>-9.228083302157377E-3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781.25</v>
      </c>
      <c r="F183" s="40">
        <v>780.25</v>
      </c>
      <c r="G183" s="41">
        <v>769.8</v>
      </c>
      <c r="H183" s="41">
        <v>758.34999999999991</v>
      </c>
      <c r="I183" s="41">
        <v>747.89999999999986</v>
      </c>
      <c r="J183" s="41">
        <v>791.7</v>
      </c>
      <c r="K183" s="41">
        <v>802.15000000000009</v>
      </c>
      <c r="L183" s="41">
        <v>813.60000000000014</v>
      </c>
      <c r="M183" s="31">
        <v>790.7</v>
      </c>
      <c r="N183" s="31">
        <v>768.8</v>
      </c>
      <c r="O183" s="42">
        <v>9321075</v>
      </c>
      <c r="P183" s="43">
        <v>-2.02908832919475E-2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460.3</v>
      </c>
      <c r="F184" s="40">
        <v>466.05</v>
      </c>
      <c r="G184" s="41">
        <v>452.25</v>
      </c>
      <c r="H184" s="41">
        <v>444.2</v>
      </c>
      <c r="I184" s="41">
        <v>430.4</v>
      </c>
      <c r="J184" s="41">
        <v>474.1</v>
      </c>
      <c r="K184" s="41">
        <v>487.90000000000009</v>
      </c>
      <c r="L184" s="41">
        <v>495.95000000000005</v>
      </c>
      <c r="M184" s="31">
        <v>479.85</v>
      </c>
      <c r="N184" s="31">
        <v>458</v>
      </c>
      <c r="O184" s="42">
        <v>93055350</v>
      </c>
      <c r="P184" s="43">
        <v>5.6982689582948318E-3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217.45</v>
      </c>
      <c r="F185" s="40">
        <v>220.06666666666669</v>
      </c>
      <c r="G185" s="41">
        <v>211.48333333333338</v>
      </c>
      <c r="H185" s="41">
        <v>205.51666666666668</v>
      </c>
      <c r="I185" s="41">
        <v>196.93333333333337</v>
      </c>
      <c r="J185" s="41">
        <v>226.03333333333339</v>
      </c>
      <c r="K185" s="41">
        <v>234.6166666666667</v>
      </c>
      <c r="L185" s="41">
        <v>240.5833333333334</v>
      </c>
      <c r="M185" s="31">
        <v>228.65</v>
      </c>
      <c r="N185" s="31">
        <v>214.1</v>
      </c>
      <c r="O185" s="42">
        <v>115850250</v>
      </c>
      <c r="P185" s="43">
        <v>0.12249836494440811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1075.0999999999999</v>
      </c>
      <c r="F186" s="40">
        <v>1091.8833333333334</v>
      </c>
      <c r="G186" s="41">
        <v>1051.8166666666668</v>
      </c>
      <c r="H186" s="41">
        <v>1028.5333333333333</v>
      </c>
      <c r="I186" s="41">
        <v>988.4666666666667</v>
      </c>
      <c r="J186" s="41">
        <v>1115.166666666667</v>
      </c>
      <c r="K186" s="41">
        <v>1155.2333333333336</v>
      </c>
      <c r="L186" s="41">
        <v>1178.5166666666671</v>
      </c>
      <c r="M186" s="31">
        <v>1131.95</v>
      </c>
      <c r="N186" s="31">
        <v>1068.5999999999999</v>
      </c>
      <c r="O186" s="42">
        <v>52916750</v>
      </c>
      <c r="P186" s="43">
        <v>4.5002853593849666E-2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3541.55</v>
      </c>
      <c r="F187" s="40">
        <v>3536.9</v>
      </c>
      <c r="G187" s="41">
        <v>3505.3500000000004</v>
      </c>
      <c r="H187" s="41">
        <v>3469.15</v>
      </c>
      <c r="I187" s="41">
        <v>3437.6000000000004</v>
      </c>
      <c r="J187" s="41">
        <v>3573.1000000000004</v>
      </c>
      <c r="K187" s="41">
        <v>3604.6500000000005</v>
      </c>
      <c r="L187" s="41">
        <v>3640.8500000000004</v>
      </c>
      <c r="M187" s="31">
        <v>3568.45</v>
      </c>
      <c r="N187" s="31">
        <v>3500.7</v>
      </c>
      <c r="O187" s="42">
        <v>12727950</v>
      </c>
      <c r="P187" s="43">
        <v>-1.191252503609856E-2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1547.8</v>
      </c>
      <c r="F188" s="40">
        <v>1559.8333333333333</v>
      </c>
      <c r="G188" s="41">
        <v>1520.6666666666665</v>
      </c>
      <c r="H188" s="41">
        <v>1493.5333333333333</v>
      </c>
      <c r="I188" s="41">
        <v>1454.3666666666666</v>
      </c>
      <c r="J188" s="41">
        <v>1586.9666666666665</v>
      </c>
      <c r="K188" s="41">
        <v>1626.133333333333</v>
      </c>
      <c r="L188" s="41">
        <v>1653.2666666666664</v>
      </c>
      <c r="M188" s="31">
        <v>1599</v>
      </c>
      <c r="N188" s="31">
        <v>1532.7</v>
      </c>
      <c r="O188" s="42">
        <v>10179000</v>
      </c>
      <c r="P188" s="43">
        <v>6.4370412196499152E-2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2380.9</v>
      </c>
      <c r="F189" s="40">
        <v>2372.5500000000002</v>
      </c>
      <c r="G189" s="41">
        <v>2351.1500000000005</v>
      </c>
      <c r="H189" s="41">
        <v>2321.4000000000005</v>
      </c>
      <c r="I189" s="41">
        <v>2300.0000000000009</v>
      </c>
      <c r="J189" s="41">
        <v>2402.3000000000002</v>
      </c>
      <c r="K189" s="41">
        <v>2423.6999999999998</v>
      </c>
      <c r="L189" s="41">
        <v>2453.4499999999998</v>
      </c>
      <c r="M189" s="31">
        <v>2393.9499999999998</v>
      </c>
      <c r="N189" s="31">
        <v>2342.8000000000002</v>
      </c>
      <c r="O189" s="42">
        <v>4670625</v>
      </c>
      <c r="P189" s="43">
        <v>9.4828983627816502E-3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3050.6</v>
      </c>
      <c r="F190" s="40">
        <v>3054.8666666666668</v>
      </c>
      <c r="G190" s="41">
        <v>2990.7333333333336</v>
      </c>
      <c r="H190" s="41">
        <v>2930.8666666666668</v>
      </c>
      <c r="I190" s="41">
        <v>2866.7333333333336</v>
      </c>
      <c r="J190" s="41">
        <v>3114.7333333333336</v>
      </c>
      <c r="K190" s="41">
        <v>3178.8666666666668</v>
      </c>
      <c r="L190" s="41">
        <v>3238.7333333333336</v>
      </c>
      <c r="M190" s="31">
        <v>3119</v>
      </c>
      <c r="N190" s="31">
        <v>2995</v>
      </c>
      <c r="O190" s="42">
        <v>718750</v>
      </c>
      <c r="P190" s="43">
        <v>-9.5627555835168299E-2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546.75</v>
      </c>
      <c r="F191" s="40">
        <v>543.01666666666665</v>
      </c>
      <c r="G191" s="41">
        <v>534.73333333333335</v>
      </c>
      <c r="H191" s="41">
        <v>522.7166666666667</v>
      </c>
      <c r="I191" s="41">
        <v>514.43333333333339</v>
      </c>
      <c r="J191" s="41">
        <v>555.0333333333333</v>
      </c>
      <c r="K191" s="41">
        <v>563.31666666666661</v>
      </c>
      <c r="L191" s="41">
        <v>575.33333333333326</v>
      </c>
      <c r="M191" s="31">
        <v>551.29999999999995</v>
      </c>
      <c r="N191" s="31">
        <v>531</v>
      </c>
      <c r="O191" s="42">
        <v>2988000</v>
      </c>
      <c r="P191" s="43">
        <v>7.9674796747967486E-2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1018.8</v>
      </c>
      <c r="F192" s="40">
        <v>1032.4166666666667</v>
      </c>
      <c r="G192" s="41">
        <v>995.88333333333344</v>
      </c>
      <c r="H192" s="41">
        <v>972.9666666666667</v>
      </c>
      <c r="I192" s="41">
        <v>936.43333333333339</v>
      </c>
      <c r="J192" s="41">
        <v>1055.3333333333335</v>
      </c>
      <c r="K192" s="41">
        <v>1091.8666666666668</v>
      </c>
      <c r="L192" s="41">
        <v>1114.7833333333335</v>
      </c>
      <c r="M192" s="31">
        <v>1068.95</v>
      </c>
      <c r="N192" s="31">
        <v>1009.5</v>
      </c>
      <c r="O192" s="42">
        <v>2275775</v>
      </c>
      <c r="P192" s="43">
        <v>8.7287842050571524E-2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683.6</v>
      </c>
      <c r="F193" s="40">
        <v>684.76666666666677</v>
      </c>
      <c r="G193" s="41">
        <v>675.43333333333351</v>
      </c>
      <c r="H193" s="41">
        <v>667.26666666666677</v>
      </c>
      <c r="I193" s="41">
        <v>657.93333333333351</v>
      </c>
      <c r="J193" s="41">
        <v>692.93333333333351</v>
      </c>
      <c r="K193" s="41">
        <v>702.26666666666677</v>
      </c>
      <c r="L193" s="41">
        <v>710.43333333333351</v>
      </c>
      <c r="M193" s="31">
        <v>694.1</v>
      </c>
      <c r="N193" s="31">
        <v>676.6</v>
      </c>
      <c r="O193" s="42">
        <v>6603800</v>
      </c>
      <c r="P193" s="43">
        <v>0.13964725779173714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1504.05</v>
      </c>
      <c r="F194" s="40">
        <v>1513.7166666666665</v>
      </c>
      <c r="G194" s="41">
        <v>1489.2833333333328</v>
      </c>
      <c r="H194" s="41">
        <v>1474.5166666666664</v>
      </c>
      <c r="I194" s="41">
        <v>1450.0833333333328</v>
      </c>
      <c r="J194" s="41">
        <v>1528.4833333333329</v>
      </c>
      <c r="K194" s="41">
        <v>1552.9166666666667</v>
      </c>
      <c r="L194" s="41">
        <v>1567.6833333333329</v>
      </c>
      <c r="M194" s="31">
        <v>1538.15</v>
      </c>
      <c r="N194" s="31">
        <v>1498.95</v>
      </c>
      <c r="O194" s="42">
        <v>1336300</v>
      </c>
      <c r="P194" s="43">
        <v>-1.2160413971539457E-2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7449.75</v>
      </c>
      <c r="F195" s="40">
        <v>7444.2</v>
      </c>
      <c r="G195" s="41">
        <v>7358.5999999999995</v>
      </c>
      <c r="H195" s="41">
        <v>7267.45</v>
      </c>
      <c r="I195" s="41">
        <v>7181.8499999999995</v>
      </c>
      <c r="J195" s="41">
        <v>7535.3499999999995</v>
      </c>
      <c r="K195" s="41">
        <v>7620.95</v>
      </c>
      <c r="L195" s="41">
        <v>7712.0999999999995</v>
      </c>
      <c r="M195" s="31">
        <v>7529.8</v>
      </c>
      <c r="N195" s="31">
        <v>7353.05</v>
      </c>
      <c r="O195" s="42">
        <v>1787800</v>
      </c>
      <c r="P195" s="43">
        <v>5.1726076689531091E-3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684.25</v>
      </c>
      <c r="F196" s="40">
        <v>690.28333333333342</v>
      </c>
      <c r="G196" s="41">
        <v>675.66666666666686</v>
      </c>
      <c r="H196" s="41">
        <v>667.08333333333348</v>
      </c>
      <c r="I196" s="41">
        <v>652.46666666666692</v>
      </c>
      <c r="J196" s="41">
        <v>698.86666666666679</v>
      </c>
      <c r="K196" s="41">
        <v>713.48333333333335</v>
      </c>
      <c r="L196" s="41">
        <v>722.06666666666672</v>
      </c>
      <c r="M196" s="31">
        <v>704.9</v>
      </c>
      <c r="N196" s="31">
        <v>681.7</v>
      </c>
      <c r="O196" s="42">
        <v>25551500</v>
      </c>
      <c r="P196" s="43">
        <v>4.5487069406112647E-3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339.45</v>
      </c>
      <c r="F197" s="40">
        <v>343.79999999999995</v>
      </c>
      <c r="G197" s="41">
        <v>332.69999999999993</v>
      </c>
      <c r="H197" s="41">
        <v>325.95</v>
      </c>
      <c r="I197" s="41">
        <v>314.84999999999997</v>
      </c>
      <c r="J197" s="41">
        <v>350.5499999999999</v>
      </c>
      <c r="K197" s="41">
        <v>361.64999999999992</v>
      </c>
      <c r="L197" s="41">
        <v>368.39999999999986</v>
      </c>
      <c r="M197" s="31">
        <v>354.9</v>
      </c>
      <c r="N197" s="31">
        <v>337.05</v>
      </c>
      <c r="O197" s="42">
        <v>45793200</v>
      </c>
      <c r="P197" s="43">
        <v>3.4888608659100463E-2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1199.45</v>
      </c>
      <c r="F198" s="40">
        <v>1204.1333333333332</v>
      </c>
      <c r="G198" s="41">
        <v>1170.2666666666664</v>
      </c>
      <c r="H198" s="41">
        <v>1141.0833333333333</v>
      </c>
      <c r="I198" s="41">
        <v>1107.2166666666665</v>
      </c>
      <c r="J198" s="41">
        <v>1233.3166666666664</v>
      </c>
      <c r="K198" s="41">
        <v>1267.1833333333332</v>
      </c>
      <c r="L198" s="41">
        <v>1296.3666666666663</v>
      </c>
      <c r="M198" s="31">
        <v>1238</v>
      </c>
      <c r="N198" s="31">
        <v>1174.95</v>
      </c>
      <c r="O198" s="42">
        <v>1673000</v>
      </c>
      <c r="P198" s="43">
        <v>3.1124807395993836E-2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2034.95</v>
      </c>
      <c r="F199" s="40">
        <v>2031.0666666666666</v>
      </c>
      <c r="G199" s="41">
        <v>1987.1333333333332</v>
      </c>
      <c r="H199" s="41">
        <v>1939.3166666666666</v>
      </c>
      <c r="I199" s="41">
        <v>1895.3833333333332</v>
      </c>
      <c r="J199" s="41">
        <v>2078.8833333333332</v>
      </c>
      <c r="K199" s="41">
        <v>2122.8166666666666</v>
      </c>
      <c r="L199" s="41">
        <v>2170.6333333333332</v>
      </c>
      <c r="M199" s="31">
        <v>2075</v>
      </c>
      <c r="N199" s="31">
        <v>1983.25</v>
      </c>
      <c r="O199" s="42">
        <v>387750</v>
      </c>
      <c r="P199" s="43">
        <v>2.5856496444731738E-3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638.95000000000005</v>
      </c>
      <c r="F200" s="40">
        <v>639.26666666666677</v>
      </c>
      <c r="G200" s="41">
        <v>631.78333333333353</v>
      </c>
      <c r="H200" s="41">
        <v>624.61666666666679</v>
      </c>
      <c r="I200" s="41">
        <v>617.13333333333355</v>
      </c>
      <c r="J200" s="41">
        <v>646.43333333333351</v>
      </c>
      <c r="K200" s="41">
        <v>653.91666666666686</v>
      </c>
      <c r="L200" s="41">
        <v>661.08333333333348</v>
      </c>
      <c r="M200" s="31">
        <v>646.75</v>
      </c>
      <c r="N200" s="31">
        <v>632.1</v>
      </c>
      <c r="O200" s="42">
        <v>29135200</v>
      </c>
      <c r="P200" s="43">
        <v>-1.1856956804862167E-2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324.95</v>
      </c>
      <c r="F201" s="40">
        <v>328.41666666666663</v>
      </c>
      <c r="G201" s="41">
        <v>319.18333333333328</v>
      </c>
      <c r="H201" s="41">
        <v>313.41666666666663</v>
      </c>
      <c r="I201" s="41">
        <v>304.18333333333328</v>
      </c>
      <c r="J201" s="41">
        <v>334.18333333333328</v>
      </c>
      <c r="K201" s="41">
        <v>343.41666666666663</v>
      </c>
      <c r="L201" s="41">
        <v>349.18333333333328</v>
      </c>
      <c r="M201" s="31">
        <v>337.65</v>
      </c>
      <c r="N201" s="31">
        <v>322.64999999999998</v>
      </c>
      <c r="O201" s="42">
        <v>81234000</v>
      </c>
      <c r="P201" s="43">
        <v>-9.4743388082086551E-3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52" t="s">
        <v>16</v>
      </c>
      <c r="B8" s="554"/>
      <c r="C8" s="558" t="s">
        <v>20</v>
      </c>
      <c r="D8" s="558" t="s">
        <v>21</v>
      </c>
      <c r="E8" s="549" t="s">
        <v>22</v>
      </c>
      <c r="F8" s="550"/>
      <c r="G8" s="551"/>
      <c r="H8" s="549" t="s">
        <v>23</v>
      </c>
      <c r="I8" s="550"/>
      <c r="J8" s="551"/>
      <c r="K8" s="26"/>
      <c r="L8" s="53"/>
      <c r="M8" s="53"/>
      <c r="N8" s="1"/>
      <c r="O8" s="1"/>
    </row>
    <row r="9" spans="1:15" ht="36" customHeight="1">
      <c r="A9" s="556"/>
      <c r="B9" s="557"/>
      <c r="C9" s="557"/>
      <c r="D9" s="5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16983.2</v>
      </c>
      <c r="D10" s="35">
        <v>17079.750000000004</v>
      </c>
      <c r="E10" s="35">
        <v>16834.850000000006</v>
      </c>
      <c r="F10" s="35">
        <v>16686.500000000004</v>
      </c>
      <c r="G10" s="35">
        <v>16441.600000000006</v>
      </c>
      <c r="H10" s="35">
        <v>17228.100000000006</v>
      </c>
      <c r="I10" s="35">
        <v>17473.000000000007</v>
      </c>
      <c r="J10" s="35">
        <v>17621.350000000006</v>
      </c>
      <c r="K10" s="37">
        <v>17324.650000000001</v>
      </c>
      <c r="L10" s="37">
        <v>16931.400000000001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35695.300000000003</v>
      </c>
      <c r="D11" s="40">
        <v>35998.616666666669</v>
      </c>
      <c r="E11" s="40">
        <v>35223.03333333334</v>
      </c>
      <c r="F11" s="40">
        <v>34750.76666666667</v>
      </c>
      <c r="G11" s="40">
        <v>33975.183333333342</v>
      </c>
      <c r="H11" s="40">
        <v>36470.883333333339</v>
      </c>
      <c r="I11" s="40">
        <v>37246.466666666667</v>
      </c>
      <c r="J11" s="40">
        <v>37718.733333333337</v>
      </c>
      <c r="K11" s="31">
        <v>36774.199999999997</v>
      </c>
      <c r="L11" s="31">
        <v>35526.35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2254.5500000000002</v>
      </c>
      <c r="D12" s="40">
        <v>2261.6333333333332</v>
      </c>
      <c r="E12" s="40">
        <v>2229.9166666666665</v>
      </c>
      <c r="F12" s="40">
        <v>2205.2833333333333</v>
      </c>
      <c r="G12" s="40">
        <v>2173.5666666666666</v>
      </c>
      <c r="H12" s="40">
        <v>2286.2666666666664</v>
      </c>
      <c r="I12" s="40">
        <v>2317.9833333333336</v>
      </c>
      <c r="J12" s="40">
        <v>2342.6166666666663</v>
      </c>
      <c r="K12" s="31">
        <v>2293.35</v>
      </c>
      <c r="L12" s="31">
        <v>2237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4959.3500000000004</v>
      </c>
      <c r="D13" s="40">
        <v>4983.6333333333332</v>
      </c>
      <c r="E13" s="40">
        <v>4912.5666666666666</v>
      </c>
      <c r="F13" s="40">
        <v>4865.7833333333338</v>
      </c>
      <c r="G13" s="40">
        <v>4794.7166666666672</v>
      </c>
      <c r="H13" s="40">
        <v>5030.4166666666661</v>
      </c>
      <c r="I13" s="40">
        <v>5101.4833333333318</v>
      </c>
      <c r="J13" s="40">
        <v>5148.2666666666655</v>
      </c>
      <c r="K13" s="31">
        <v>5054.7</v>
      </c>
      <c r="L13" s="31">
        <v>4936.8500000000004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35043.75</v>
      </c>
      <c r="D14" s="40">
        <v>35205.516666666663</v>
      </c>
      <c r="E14" s="40">
        <v>34756.833333333328</v>
      </c>
      <c r="F14" s="40">
        <v>34469.916666666664</v>
      </c>
      <c r="G14" s="40">
        <v>34021.23333333333</v>
      </c>
      <c r="H14" s="40">
        <v>35492.433333333327</v>
      </c>
      <c r="I14" s="40">
        <v>35941.116666666661</v>
      </c>
      <c r="J14" s="40">
        <v>36228.033333333326</v>
      </c>
      <c r="K14" s="31">
        <v>35654.199999999997</v>
      </c>
      <c r="L14" s="31">
        <v>34918.6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3820.05</v>
      </c>
      <c r="D15" s="40">
        <v>3837.6666666666665</v>
      </c>
      <c r="E15" s="40">
        <v>3783.4333333333329</v>
      </c>
      <c r="F15" s="40">
        <v>3746.8166666666666</v>
      </c>
      <c r="G15" s="40">
        <v>3692.583333333333</v>
      </c>
      <c r="H15" s="40">
        <v>3874.2833333333328</v>
      </c>
      <c r="I15" s="40">
        <v>3928.5166666666664</v>
      </c>
      <c r="J15" s="40">
        <v>3965.1333333333328</v>
      </c>
      <c r="K15" s="31">
        <v>3891.9</v>
      </c>
      <c r="L15" s="31">
        <v>3801.05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8186.3</v>
      </c>
      <c r="D16" s="40">
        <v>8247.4333333333325</v>
      </c>
      <c r="E16" s="40">
        <v>8095.9166666666642</v>
      </c>
      <c r="F16" s="40">
        <v>8005.5333333333319</v>
      </c>
      <c r="G16" s="40">
        <v>7854.0166666666637</v>
      </c>
      <c r="H16" s="40">
        <v>8337.8166666666657</v>
      </c>
      <c r="I16" s="40">
        <v>8489.3333333333321</v>
      </c>
      <c r="J16" s="40">
        <v>8579.7166666666653</v>
      </c>
      <c r="K16" s="31">
        <v>8398.9500000000007</v>
      </c>
      <c r="L16" s="31">
        <v>8157.05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2286.4</v>
      </c>
      <c r="D17" s="40">
        <v>2293.0666666666671</v>
      </c>
      <c r="E17" s="40">
        <v>2263.1833333333343</v>
      </c>
      <c r="F17" s="40">
        <v>2239.9666666666672</v>
      </c>
      <c r="G17" s="40">
        <v>2210.0833333333344</v>
      </c>
      <c r="H17" s="40">
        <v>2316.2833333333342</v>
      </c>
      <c r="I17" s="40">
        <v>2346.1666666666665</v>
      </c>
      <c r="J17" s="40">
        <v>2369.3833333333341</v>
      </c>
      <c r="K17" s="31">
        <v>2322.9499999999998</v>
      </c>
      <c r="L17" s="31">
        <v>2269.85</v>
      </c>
      <c r="M17" s="31">
        <v>4.1512799999999999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1096.0999999999999</v>
      </c>
      <c r="D18" s="40">
        <v>1105.3833333333332</v>
      </c>
      <c r="E18" s="40">
        <v>1074.7666666666664</v>
      </c>
      <c r="F18" s="40">
        <v>1053.4333333333332</v>
      </c>
      <c r="G18" s="40">
        <v>1022.8166666666664</v>
      </c>
      <c r="H18" s="40">
        <v>1126.7166666666665</v>
      </c>
      <c r="I18" s="40">
        <v>1157.3333333333333</v>
      </c>
      <c r="J18" s="40">
        <v>1178.6666666666665</v>
      </c>
      <c r="K18" s="31">
        <v>1136</v>
      </c>
      <c r="L18" s="31">
        <v>1084.05</v>
      </c>
      <c r="M18" s="31">
        <v>7.4458299999999999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937.3</v>
      </c>
      <c r="D19" s="40">
        <v>941.08333333333337</v>
      </c>
      <c r="E19" s="40">
        <v>927.2166666666667</v>
      </c>
      <c r="F19" s="40">
        <v>917.13333333333333</v>
      </c>
      <c r="G19" s="40">
        <v>903.26666666666665</v>
      </c>
      <c r="H19" s="40">
        <v>951.16666666666674</v>
      </c>
      <c r="I19" s="40">
        <v>965.0333333333333</v>
      </c>
      <c r="J19" s="40">
        <v>975.11666666666679</v>
      </c>
      <c r="K19" s="31">
        <v>954.95</v>
      </c>
      <c r="L19" s="31">
        <v>931</v>
      </c>
      <c r="M19" s="31">
        <v>8.9807900000000007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1662.85</v>
      </c>
      <c r="D20" s="40">
        <v>1676.55</v>
      </c>
      <c r="E20" s="40">
        <v>1634.4499999999998</v>
      </c>
      <c r="F20" s="40">
        <v>1606.05</v>
      </c>
      <c r="G20" s="40">
        <v>1563.9499999999998</v>
      </c>
      <c r="H20" s="40">
        <v>1704.9499999999998</v>
      </c>
      <c r="I20" s="40">
        <v>1747.0499999999997</v>
      </c>
      <c r="J20" s="40">
        <v>1775.4499999999998</v>
      </c>
      <c r="K20" s="31">
        <v>1718.65</v>
      </c>
      <c r="L20" s="31">
        <v>1648.15</v>
      </c>
      <c r="M20" s="31">
        <v>29.523679999999999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1295.4000000000001</v>
      </c>
      <c r="D21" s="40">
        <v>1331.5166666666667</v>
      </c>
      <c r="E21" s="40">
        <v>1249.0333333333333</v>
      </c>
      <c r="F21" s="40">
        <v>1202.6666666666667</v>
      </c>
      <c r="G21" s="40">
        <v>1120.1833333333334</v>
      </c>
      <c r="H21" s="40">
        <v>1377.8833333333332</v>
      </c>
      <c r="I21" s="40">
        <v>1460.3666666666663</v>
      </c>
      <c r="J21" s="40">
        <v>1506.7333333333331</v>
      </c>
      <c r="K21" s="31">
        <v>1414</v>
      </c>
      <c r="L21" s="31">
        <v>1285.1500000000001</v>
      </c>
      <c r="M21" s="31">
        <v>16.519069999999999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683.85</v>
      </c>
      <c r="D22" s="40">
        <v>692.06666666666661</v>
      </c>
      <c r="E22" s="40">
        <v>671.48333333333323</v>
      </c>
      <c r="F22" s="40">
        <v>659.11666666666667</v>
      </c>
      <c r="G22" s="40">
        <v>638.5333333333333</v>
      </c>
      <c r="H22" s="40">
        <v>704.43333333333317</v>
      </c>
      <c r="I22" s="40">
        <v>725.01666666666665</v>
      </c>
      <c r="J22" s="40">
        <v>737.3833333333331</v>
      </c>
      <c r="K22" s="31">
        <v>712.65</v>
      </c>
      <c r="L22" s="31">
        <v>679.7</v>
      </c>
      <c r="M22" s="31">
        <v>61.907339999999998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1599.85</v>
      </c>
      <c r="D23" s="40">
        <v>1604.2833333333335</v>
      </c>
      <c r="E23" s="40">
        <v>1551.5666666666671</v>
      </c>
      <c r="F23" s="40">
        <v>1503.2833333333335</v>
      </c>
      <c r="G23" s="40">
        <v>1450.5666666666671</v>
      </c>
      <c r="H23" s="40">
        <v>1652.5666666666671</v>
      </c>
      <c r="I23" s="40">
        <v>1705.2833333333338</v>
      </c>
      <c r="J23" s="40">
        <v>1753.5666666666671</v>
      </c>
      <c r="K23" s="31">
        <v>1657</v>
      </c>
      <c r="L23" s="31">
        <v>1556</v>
      </c>
      <c r="M23" s="31">
        <v>13.93526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1799.5</v>
      </c>
      <c r="D24" s="40">
        <v>1821.5</v>
      </c>
      <c r="E24" s="40">
        <v>1777.5</v>
      </c>
      <c r="F24" s="40">
        <v>1755.5</v>
      </c>
      <c r="G24" s="40">
        <v>1711.5</v>
      </c>
      <c r="H24" s="40">
        <v>1843.5</v>
      </c>
      <c r="I24" s="40">
        <v>1887.5</v>
      </c>
      <c r="J24" s="40">
        <v>1909.5</v>
      </c>
      <c r="K24" s="31">
        <v>1865.5</v>
      </c>
      <c r="L24" s="31">
        <v>1799.5</v>
      </c>
      <c r="M24" s="31">
        <v>9.6631699999999991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109.1</v>
      </c>
      <c r="D25" s="40">
        <v>108.59999999999998</v>
      </c>
      <c r="E25" s="40">
        <v>105.84999999999997</v>
      </c>
      <c r="F25" s="40">
        <v>102.59999999999998</v>
      </c>
      <c r="G25" s="40">
        <v>99.849999999999966</v>
      </c>
      <c r="H25" s="40">
        <v>111.84999999999997</v>
      </c>
      <c r="I25" s="40">
        <v>114.6</v>
      </c>
      <c r="J25" s="40">
        <v>117.84999999999997</v>
      </c>
      <c r="K25" s="31">
        <v>111.35</v>
      </c>
      <c r="L25" s="31">
        <v>105.35</v>
      </c>
      <c r="M25" s="31">
        <v>63.307969999999997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255.1</v>
      </c>
      <c r="D26" s="40">
        <v>256.7</v>
      </c>
      <c r="E26" s="40">
        <v>249.39999999999998</v>
      </c>
      <c r="F26" s="40">
        <v>243.7</v>
      </c>
      <c r="G26" s="40">
        <v>236.39999999999998</v>
      </c>
      <c r="H26" s="40">
        <v>262.39999999999998</v>
      </c>
      <c r="I26" s="40">
        <v>269.70000000000005</v>
      </c>
      <c r="J26" s="40">
        <v>275.39999999999998</v>
      </c>
      <c r="K26" s="31">
        <v>264</v>
      </c>
      <c r="L26" s="31">
        <v>251</v>
      </c>
      <c r="M26" s="31">
        <v>24.644020000000001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2080.25</v>
      </c>
      <c r="D27" s="40">
        <v>2081.6666666666665</v>
      </c>
      <c r="E27" s="40">
        <v>2053.8833333333332</v>
      </c>
      <c r="F27" s="40">
        <v>2027.5166666666669</v>
      </c>
      <c r="G27" s="40">
        <v>1999.7333333333336</v>
      </c>
      <c r="H27" s="40">
        <v>2108.0333333333328</v>
      </c>
      <c r="I27" s="40">
        <v>2135.8166666666666</v>
      </c>
      <c r="J27" s="40">
        <v>2162.1833333333325</v>
      </c>
      <c r="K27" s="31">
        <v>2109.4499999999998</v>
      </c>
      <c r="L27" s="31">
        <v>2055.3000000000002</v>
      </c>
      <c r="M27" s="31">
        <v>0.54166000000000003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806.7</v>
      </c>
      <c r="D28" s="40">
        <v>804.65</v>
      </c>
      <c r="E28" s="40">
        <v>796.34999999999991</v>
      </c>
      <c r="F28" s="40">
        <v>785.99999999999989</v>
      </c>
      <c r="G28" s="40">
        <v>777.69999999999982</v>
      </c>
      <c r="H28" s="40">
        <v>815</v>
      </c>
      <c r="I28" s="40">
        <v>823.3</v>
      </c>
      <c r="J28" s="40">
        <v>833.65000000000009</v>
      </c>
      <c r="K28" s="31">
        <v>812.95</v>
      </c>
      <c r="L28" s="31">
        <v>794.3</v>
      </c>
      <c r="M28" s="31">
        <v>3.8944100000000001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3593.45</v>
      </c>
      <c r="D29" s="40">
        <v>3559.85</v>
      </c>
      <c r="E29" s="40">
        <v>3514.7</v>
      </c>
      <c r="F29" s="40">
        <v>3435.95</v>
      </c>
      <c r="G29" s="40">
        <v>3390.7999999999997</v>
      </c>
      <c r="H29" s="40">
        <v>3638.6</v>
      </c>
      <c r="I29" s="40">
        <v>3683.7500000000005</v>
      </c>
      <c r="J29" s="40">
        <v>3762.5</v>
      </c>
      <c r="K29" s="31">
        <v>3605</v>
      </c>
      <c r="L29" s="31">
        <v>3481.1</v>
      </c>
      <c r="M29" s="31">
        <v>2.22262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617.9</v>
      </c>
      <c r="D30" s="40">
        <v>618</v>
      </c>
      <c r="E30" s="40">
        <v>612.29999999999995</v>
      </c>
      <c r="F30" s="40">
        <v>606.69999999999993</v>
      </c>
      <c r="G30" s="40">
        <v>600.99999999999989</v>
      </c>
      <c r="H30" s="40">
        <v>623.6</v>
      </c>
      <c r="I30" s="40">
        <v>629.30000000000007</v>
      </c>
      <c r="J30" s="40">
        <v>634.90000000000009</v>
      </c>
      <c r="K30" s="31">
        <v>623.70000000000005</v>
      </c>
      <c r="L30" s="31">
        <v>612.4</v>
      </c>
      <c r="M30" s="31">
        <v>7.7392000000000003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374.6</v>
      </c>
      <c r="D31" s="40">
        <v>373.23333333333335</v>
      </c>
      <c r="E31" s="40">
        <v>368.36666666666667</v>
      </c>
      <c r="F31" s="40">
        <v>362.13333333333333</v>
      </c>
      <c r="G31" s="40">
        <v>357.26666666666665</v>
      </c>
      <c r="H31" s="40">
        <v>379.4666666666667</v>
      </c>
      <c r="I31" s="40">
        <v>384.33333333333337</v>
      </c>
      <c r="J31" s="40">
        <v>390.56666666666672</v>
      </c>
      <c r="K31" s="31">
        <v>378.1</v>
      </c>
      <c r="L31" s="31">
        <v>367</v>
      </c>
      <c r="M31" s="31">
        <v>48.095370000000003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5687.75</v>
      </c>
      <c r="D32" s="40">
        <v>5715.7666666666673</v>
      </c>
      <c r="E32" s="40">
        <v>5601.5833333333348</v>
      </c>
      <c r="F32" s="40">
        <v>5515.4166666666679</v>
      </c>
      <c r="G32" s="40">
        <v>5401.2333333333354</v>
      </c>
      <c r="H32" s="40">
        <v>5801.9333333333343</v>
      </c>
      <c r="I32" s="40">
        <v>5916.1166666666668</v>
      </c>
      <c r="J32" s="40">
        <v>6002.2833333333338</v>
      </c>
      <c r="K32" s="31">
        <v>5829.95</v>
      </c>
      <c r="L32" s="31">
        <v>5629.6</v>
      </c>
      <c r="M32" s="31">
        <v>13.52746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204.55</v>
      </c>
      <c r="D33" s="40">
        <v>206.46666666666667</v>
      </c>
      <c r="E33" s="40">
        <v>201.58333333333334</v>
      </c>
      <c r="F33" s="40">
        <v>198.61666666666667</v>
      </c>
      <c r="G33" s="40">
        <v>193.73333333333335</v>
      </c>
      <c r="H33" s="40">
        <v>209.43333333333334</v>
      </c>
      <c r="I33" s="40">
        <v>214.31666666666666</v>
      </c>
      <c r="J33" s="40">
        <v>217.28333333333333</v>
      </c>
      <c r="K33" s="31">
        <v>211.35</v>
      </c>
      <c r="L33" s="31">
        <v>203.5</v>
      </c>
      <c r="M33" s="31">
        <v>22.920670000000001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119.7</v>
      </c>
      <c r="D34" s="40">
        <v>120.98333333333333</v>
      </c>
      <c r="E34" s="40">
        <v>117.76666666666667</v>
      </c>
      <c r="F34" s="40">
        <v>115.83333333333333</v>
      </c>
      <c r="G34" s="40">
        <v>112.61666666666666</v>
      </c>
      <c r="H34" s="40">
        <v>122.91666666666667</v>
      </c>
      <c r="I34" s="40">
        <v>126.13333333333334</v>
      </c>
      <c r="J34" s="40">
        <v>128.06666666666666</v>
      </c>
      <c r="K34" s="31">
        <v>124.2</v>
      </c>
      <c r="L34" s="31">
        <v>119.05</v>
      </c>
      <c r="M34" s="31">
        <v>148.79948999999999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3143.65</v>
      </c>
      <c r="D35" s="40">
        <v>3149.6</v>
      </c>
      <c r="E35" s="40">
        <v>3110.2</v>
      </c>
      <c r="F35" s="40">
        <v>3076.75</v>
      </c>
      <c r="G35" s="40">
        <v>3037.35</v>
      </c>
      <c r="H35" s="40">
        <v>3183.0499999999997</v>
      </c>
      <c r="I35" s="40">
        <v>3222.4500000000003</v>
      </c>
      <c r="J35" s="40">
        <v>3255.8999999999996</v>
      </c>
      <c r="K35" s="31">
        <v>3189</v>
      </c>
      <c r="L35" s="31">
        <v>3116.15</v>
      </c>
      <c r="M35" s="31">
        <v>23.404890000000002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2197.6999999999998</v>
      </c>
      <c r="D36" s="40">
        <v>2174.9333333333329</v>
      </c>
      <c r="E36" s="40">
        <v>2142.766666666666</v>
      </c>
      <c r="F36" s="40">
        <v>2087.833333333333</v>
      </c>
      <c r="G36" s="40">
        <v>2055.6666666666661</v>
      </c>
      <c r="H36" s="40">
        <v>2229.8666666666659</v>
      </c>
      <c r="I36" s="40">
        <v>2262.0333333333328</v>
      </c>
      <c r="J36" s="40">
        <v>2316.9666666666658</v>
      </c>
      <c r="K36" s="31">
        <v>2207.1</v>
      </c>
      <c r="L36" s="31">
        <v>2120</v>
      </c>
      <c r="M36" s="31">
        <v>3.8925399999999999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660.25</v>
      </c>
      <c r="D37" s="40">
        <v>660.36666666666667</v>
      </c>
      <c r="E37" s="40">
        <v>648.48333333333335</v>
      </c>
      <c r="F37" s="40">
        <v>636.7166666666667</v>
      </c>
      <c r="G37" s="40">
        <v>624.83333333333337</v>
      </c>
      <c r="H37" s="40">
        <v>672.13333333333333</v>
      </c>
      <c r="I37" s="40">
        <v>684.01666666666677</v>
      </c>
      <c r="J37" s="40">
        <v>695.7833333333333</v>
      </c>
      <c r="K37" s="31">
        <v>672.25</v>
      </c>
      <c r="L37" s="31">
        <v>648.6</v>
      </c>
      <c r="M37" s="31">
        <v>27.937909999999999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4710.8999999999996</v>
      </c>
      <c r="D38" s="40">
        <v>4723.9666666666662</v>
      </c>
      <c r="E38" s="40">
        <v>4647.9333333333325</v>
      </c>
      <c r="F38" s="40">
        <v>4584.9666666666662</v>
      </c>
      <c r="G38" s="40">
        <v>4508.9333333333325</v>
      </c>
      <c r="H38" s="40">
        <v>4786.9333333333325</v>
      </c>
      <c r="I38" s="40">
        <v>4862.9666666666672</v>
      </c>
      <c r="J38" s="40">
        <v>4925.9333333333325</v>
      </c>
      <c r="K38" s="31">
        <v>4800</v>
      </c>
      <c r="L38" s="31">
        <v>4661</v>
      </c>
      <c r="M38" s="31">
        <v>7.9047900000000002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655.65</v>
      </c>
      <c r="D39" s="40">
        <v>660.36666666666667</v>
      </c>
      <c r="E39" s="40">
        <v>643.2833333333333</v>
      </c>
      <c r="F39" s="40">
        <v>630.91666666666663</v>
      </c>
      <c r="G39" s="40">
        <v>613.83333333333326</v>
      </c>
      <c r="H39" s="40">
        <v>672.73333333333335</v>
      </c>
      <c r="I39" s="40">
        <v>689.81666666666661</v>
      </c>
      <c r="J39" s="40">
        <v>702.18333333333339</v>
      </c>
      <c r="K39" s="31">
        <v>677.45</v>
      </c>
      <c r="L39" s="31">
        <v>648</v>
      </c>
      <c r="M39" s="31">
        <v>246.99808999999999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3240.3</v>
      </c>
      <c r="D40" s="40">
        <v>3262.1</v>
      </c>
      <c r="E40" s="40">
        <v>3201.25</v>
      </c>
      <c r="F40" s="40">
        <v>3162.2000000000003</v>
      </c>
      <c r="G40" s="40">
        <v>3101.3500000000004</v>
      </c>
      <c r="H40" s="40">
        <v>3301.1499999999996</v>
      </c>
      <c r="I40" s="40">
        <v>3361.9999999999991</v>
      </c>
      <c r="J40" s="40">
        <v>3401.0499999999993</v>
      </c>
      <c r="K40" s="31">
        <v>3322.95</v>
      </c>
      <c r="L40" s="31">
        <v>3223.05</v>
      </c>
      <c r="M40" s="31">
        <v>6.8251799999999996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6997.25</v>
      </c>
      <c r="D41" s="40">
        <v>7015.4333333333334</v>
      </c>
      <c r="E41" s="40">
        <v>6831.0666666666666</v>
      </c>
      <c r="F41" s="40">
        <v>6664.8833333333332</v>
      </c>
      <c r="G41" s="40">
        <v>6480.5166666666664</v>
      </c>
      <c r="H41" s="40">
        <v>7181.6166666666668</v>
      </c>
      <c r="I41" s="40">
        <v>7365.9833333333336</v>
      </c>
      <c r="J41" s="40">
        <v>7532.166666666667</v>
      </c>
      <c r="K41" s="31">
        <v>7199.8</v>
      </c>
      <c r="L41" s="31">
        <v>6849.25</v>
      </c>
      <c r="M41" s="31">
        <v>21.955390000000001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17237.349999999999</v>
      </c>
      <c r="D42" s="40">
        <v>17205.783333333333</v>
      </c>
      <c r="E42" s="40">
        <v>16911.566666666666</v>
      </c>
      <c r="F42" s="40">
        <v>16585.783333333333</v>
      </c>
      <c r="G42" s="40">
        <v>16291.566666666666</v>
      </c>
      <c r="H42" s="40">
        <v>17531.566666666666</v>
      </c>
      <c r="I42" s="40">
        <v>17825.783333333333</v>
      </c>
      <c r="J42" s="40">
        <v>18151.566666666666</v>
      </c>
      <c r="K42" s="31">
        <v>17500</v>
      </c>
      <c r="L42" s="31">
        <v>16880</v>
      </c>
      <c r="M42" s="31">
        <v>4.5864200000000004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5037.8</v>
      </c>
      <c r="D43" s="40">
        <v>5028.0666666666666</v>
      </c>
      <c r="E43" s="40">
        <v>4976.1333333333332</v>
      </c>
      <c r="F43" s="40">
        <v>4914.4666666666662</v>
      </c>
      <c r="G43" s="40">
        <v>4862.5333333333328</v>
      </c>
      <c r="H43" s="40">
        <v>5089.7333333333336</v>
      </c>
      <c r="I43" s="40">
        <v>5141.6666666666661</v>
      </c>
      <c r="J43" s="40">
        <v>5203.3333333333339</v>
      </c>
      <c r="K43" s="31">
        <v>5080</v>
      </c>
      <c r="L43" s="31">
        <v>4966.3999999999996</v>
      </c>
      <c r="M43" s="31">
        <v>0.26990999999999998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2174.75</v>
      </c>
      <c r="D44" s="40">
        <v>2192.25</v>
      </c>
      <c r="E44" s="40">
        <v>2144.5</v>
      </c>
      <c r="F44" s="40">
        <v>2114.25</v>
      </c>
      <c r="G44" s="40">
        <v>2066.5</v>
      </c>
      <c r="H44" s="40">
        <v>2222.5</v>
      </c>
      <c r="I44" s="40">
        <v>2270.25</v>
      </c>
      <c r="J44" s="40">
        <v>2300.5</v>
      </c>
      <c r="K44" s="31">
        <v>2240</v>
      </c>
      <c r="L44" s="31">
        <v>2162</v>
      </c>
      <c r="M44" s="31">
        <v>5.5426200000000003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272.45</v>
      </c>
      <c r="D45" s="40">
        <v>274.91666666666669</v>
      </c>
      <c r="E45" s="40">
        <v>266.53333333333336</v>
      </c>
      <c r="F45" s="40">
        <v>260.61666666666667</v>
      </c>
      <c r="G45" s="40">
        <v>252.23333333333335</v>
      </c>
      <c r="H45" s="40">
        <v>280.83333333333337</v>
      </c>
      <c r="I45" s="40">
        <v>289.2166666666667</v>
      </c>
      <c r="J45" s="40">
        <v>295.13333333333338</v>
      </c>
      <c r="K45" s="31">
        <v>283.3</v>
      </c>
      <c r="L45" s="31">
        <v>269</v>
      </c>
      <c r="M45" s="31">
        <v>161.81268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85.75</v>
      </c>
      <c r="D46" s="40">
        <v>86.566666666666663</v>
      </c>
      <c r="E46" s="40">
        <v>84.383333333333326</v>
      </c>
      <c r="F46" s="40">
        <v>83.016666666666666</v>
      </c>
      <c r="G46" s="40">
        <v>80.833333333333329</v>
      </c>
      <c r="H46" s="40">
        <v>87.933333333333323</v>
      </c>
      <c r="I46" s="40">
        <v>90.11666666666666</v>
      </c>
      <c r="J46" s="40">
        <v>91.48333333333332</v>
      </c>
      <c r="K46" s="31">
        <v>88.75</v>
      </c>
      <c r="L46" s="31">
        <v>85.2</v>
      </c>
      <c r="M46" s="31">
        <v>301.42734999999999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54.3</v>
      </c>
      <c r="D47" s="40">
        <v>54.916666666666664</v>
      </c>
      <c r="E47" s="40">
        <v>53.483333333333327</v>
      </c>
      <c r="F47" s="40">
        <v>52.666666666666664</v>
      </c>
      <c r="G47" s="40">
        <v>51.233333333333327</v>
      </c>
      <c r="H47" s="40">
        <v>55.733333333333327</v>
      </c>
      <c r="I47" s="40">
        <v>57.166666666666664</v>
      </c>
      <c r="J47" s="40">
        <v>57.983333333333327</v>
      </c>
      <c r="K47" s="31">
        <v>56.35</v>
      </c>
      <c r="L47" s="31">
        <v>54.1</v>
      </c>
      <c r="M47" s="31">
        <v>49.185479999999998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1878.2</v>
      </c>
      <c r="D48" s="40">
        <v>1897.2833333333335</v>
      </c>
      <c r="E48" s="40">
        <v>1849.5666666666671</v>
      </c>
      <c r="F48" s="40">
        <v>1820.9333333333336</v>
      </c>
      <c r="G48" s="40">
        <v>1773.2166666666672</v>
      </c>
      <c r="H48" s="40">
        <v>1925.916666666667</v>
      </c>
      <c r="I48" s="40">
        <v>1973.6333333333337</v>
      </c>
      <c r="J48" s="40">
        <v>2002.2666666666669</v>
      </c>
      <c r="K48" s="31">
        <v>1945</v>
      </c>
      <c r="L48" s="31">
        <v>1868.65</v>
      </c>
      <c r="M48" s="31">
        <v>2.6342400000000001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751.75</v>
      </c>
      <c r="D49" s="40">
        <v>753.30000000000007</v>
      </c>
      <c r="E49" s="40">
        <v>737.65000000000009</v>
      </c>
      <c r="F49" s="40">
        <v>723.55000000000007</v>
      </c>
      <c r="G49" s="40">
        <v>707.90000000000009</v>
      </c>
      <c r="H49" s="40">
        <v>767.40000000000009</v>
      </c>
      <c r="I49" s="40">
        <v>783.05</v>
      </c>
      <c r="J49" s="40">
        <v>797.15000000000009</v>
      </c>
      <c r="K49" s="31">
        <v>768.95</v>
      </c>
      <c r="L49" s="31">
        <v>739.2</v>
      </c>
      <c r="M49" s="31">
        <v>31.06916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203.75</v>
      </c>
      <c r="D50" s="40">
        <v>202.08333333333334</v>
      </c>
      <c r="E50" s="40">
        <v>198.86666666666667</v>
      </c>
      <c r="F50" s="40">
        <v>193.98333333333332</v>
      </c>
      <c r="G50" s="40">
        <v>190.76666666666665</v>
      </c>
      <c r="H50" s="40">
        <v>206.9666666666667</v>
      </c>
      <c r="I50" s="40">
        <v>210.18333333333334</v>
      </c>
      <c r="J50" s="40">
        <v>215.06666666666672</v>
      </c>
      <c r="K50" s="31">
        <v>205.3</v>
      </c>
      <c r="L50" s="31">
        <v>197.2</v>
      </c>
      <c r="M50" s="31">
        <v>107.58020999999999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693.65</v>
      </c>
      <c r="D51" s="40">
        <v>700.15</v>
      </c>
      <c r="E51" s="40">
        <v>682.65</v>
      </c>
      <c r="F51" s="40">
        <v>671.65</v>
      </c>
      <c r="G51" s="40">
        <v>654.15</v>
      </c>
      <c r="H51" s="40">
        <v>711.15</v>
      </c>
      <c r="I51" s="40">
        <v>728.65</v>
      </c>
      <c r="J51" s="40">
        <v>739.65</v>
      </c>
      <c r="K51" s="31">
        <v>717.65</v>
      </c>
      <c r="L51" s="31">
        <v>689.15</v>
      </c>
      <c r="M51" s="31">
        <v>25.843530000000001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58.9</v>
      </c>
      <c r="D52" s="40">
        <v>59.066666666666663</v>
      </c>
      <c r="E52" s="40">
        <v>57.433333333333323</v>
      </c>
      <c r="F52" s="40">
        <v>55.966666666666661</v>
      </c>
      <c r="G52" s="40">
        <v>54.333333333333321</v>
      </c>
      <c r="H52" s="40">
        <v>60.533333333333324</v>
      </c>
      <c r="I52" s="40">
        <v>62.166666666666664</v>
      </c>
      <c r="J52" s="40">
        <v>63.633333333333326</v>
      </c>
      <c r="K52" s="31">
        <v>60.7</v>
      </c>
      <c r="L52" s="31">
        <v>57.6</v>
      </c>
      <c r="M52" s="31">
        <v>392.89767999999998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370</v>
      </c>
      <c r="D53" s="40">
        <v>372.5</v>
      </c>
      <c r="E53" s="40">
        <v>365.5</v>
      </c>
      <c r="F53" s="40">
        <v>361</v>
      </c>
      <c r="G53" s="40">
        <v>354</v>
      </c>
      <c r="H53" s="40">
        <v>377</v>
      </c>
      <c r="I53" s="40">
        <v>384</v>
      </c>
      <c r="J53" s="40">
        <v>388.5</v>
      </c>
      <c r="K53" s="31">
        <v>379.5</v>
      </c>
      <c r="L53" s="31">
        <v>368</v>
      </c>
      <c r="M53" s="31">
        <v>91.967349999999996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728.25</v>
      </c>
      <c r="D54" s="40">
        <v>733.69999999999993</v>
      </c>
      <c r="E54" s="40">
        <v>717.19999999999982</v>
      </c>
      <c r="F54" s="40">
        <v>706.14999999999986</v>
      </c>
      <c r="G54" s="40">
        <v>689.64999999999975</v>
      </c>
      <c r="H54" s="40">
        <v>744.74999999999989</v>
      </c>
      <c r="I54" s="40">
        <v>761.25000000000011</v>
      </c>
      <c r="J54" s="40">
        <v>772.3</v>
      </c>
      <c r="K54" s="31">
        <v>750.2</v>
      </c>
      <c r="L54" s="31">
        <v>722.65</v>
      </c>
      <c r="M54" s="31">
        <v>142.72615999999999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360.4</v>
      </c>
      <c r="D55" s="40">
        <v>362.96666666666664</v>
      </c>
      <c r="E55" s="40">
        <v>354.98333333333329</v>
      </c>
      <c r="F55" s="40">
        <v>349.56666666666666</v>
      </c>
      <c r="G55" s="40">
        <v>341.58333333333331</v>
      </c>
      <c r="H55" s="40">
        <v>368.38333333333327</v>
      </c>
      <c r="I55" s="40">
        <v>376.36666666666662</v>
      </c>
      <c r="J55" s="40">
        <v>381.78333333333325</v>
      </c>
      <c r="K55" s="31">
        <v>370.95</v>
      </c>
      <c r="L55" s="31">
        <v>357.55</v>
      </c>
      <c r="M55" s="31">
        <v>41.312539999999998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16168.5</v>
      </c>
      <c r="D56" s="40">
        <v>16301.466666666665</v>
      </c>
      <c r="E56" s="40">
        <v>15937.98333333333</v>
      </c>
      <c r="F56" s="40">
        <v>15707.466666666665</v>
      </c>
      <c r="G56" s="40">
        <v>15343.98333333333</v>
      </c>
      <c r="H56" s="40">
        <v>16531.98333333333</v>
      </c>
      <c r="I56" s="40">
        <v>16895.466666666664</v>
      </c>
      <c r="J56" s="40">
        <v>17125.98333333333</v>
      </c>
      <c r="K56" s="31">
        <v>16664.95</v>
      </c>
      <c r="L56" s="31">
        <v>16070.95</v>
      </c>
      <c r="M56" s="31">
        <v>0.33551999999999998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3545.5</v>
      </c>
      <c r="D57" s="40">
        <v>3537.2000000000003</v>
      </c>
      <c r="E57" s="40">
        <v>3509.4000000000005</v>
      </c>
      <c r="F57" s="40">
        <v>3473.3</v>
      </c>
      <c r="G57" s="40">
        <v>3445.5000000000005</v>
      </c>
      <c r="H57" s="40">
        <v>3573.3000000000006</v>
      </c>
      <c r="I57" s="40">
        <v>3601.1000000000008</v>
      </c>
      <c r="J57" s="40">
        <v>3637.2000000000007</v>
      </c>
      <c r="K57" s="31">
        <v>3565</v>
      </c>
      <c r="L57" s="31">
        <v>3501.1</v>
      </c>
      <c r="M57" s="31">
        <v>6.3337700000000003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465.25</v>
      </c>
      <c r="D58" s="40">
        <v>463.05</v>
      </c>
      <c r="E58" s="40">
        <v>453.20000000000005</v>
      </c>
      <c r="F58" s="40">
        <v>441.15000000000003</v>
      </c>
      <c r="G58" s="40">
        <v>431.30000000000007</v>
      </c>
      <c r="H58" s="40">
        <v>475.1</v>
      </c>
      <c r="I58" s="40">
        <v>484.95000000000005</v>
      </c>
      <c r="J58" s="40">
        <v>497</v>
      </c>
      <c r="K58" s="31">
        <v>472.9</v>
      </c>
      <c r="L58" s="31">
        <v>451</v>
      </c>
      <c r="M58" s="31">
        <v>39.453040000000001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199.15</v>
      </c>
      <c r="D59" s="40">
        <v>201.04999999999998</v>
      </c>
      <c r="E59" s="40">
        <v>195.59999999999997</v>
      </c>
      <c r="F59" s="40">
        <v>192.04999999999998</v>
      </c>
      <c r="G59" s="40">
        <v>186.59999999999997</v>
      </c>
      <c r="H59" s="40">
        <v>204.59999999999997</v>
      </c>
      <c r="I59" s="40">
        <v>210.04999999999995</v>
      </c>
      <c r="J59" s="40">
        <v>213.59999999999997</v>
      </c>
      <c r="K59" s="31">
        <v>206.5</v>
      </c>
      <c r="L59" s="31">
        <v>197.5</v>
      </c>
      <c r="M59" s="31">
        <v>136.02139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129.25</v>
      </c>
      <c r="D60" s="40">
        <v>128.06666666666666</v>
      </c>
      <c r="E60" s="40">
        <v>125.18333333333334</v>
      </c>
      <c r="F60" s="40">
        <v>121.11666666666667</v>
      </c>
      <c r="G60" s="40">
        <v>118.23333333333335</v>
      </c>
      <c r="H60" s="40">
        <v>132.13333333333333</v>
      </c>
      <c r="I60" s="40">
        <v>135.01666666666665</v>
      </c>
      <c r="J60" s="40">
        <v>139.08333333333331</v>
      </c>
      <c r="K60" s="31">
        <v>130.94999999999999</v>
      </c>
      <c r="L60" s="31">
        <v>124</v>
      </c>
      <c r="M60" s="31">
        <v>15.250529999999999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550.5</v>
      </c>
      <c r="D61" s="40">
        <v>551.85</v>
      </c>
      <c r="E61" s="40">
        <v>538.65000000000009</v>
      </c>
      <c r="F61" s="40">
        <v>526.80000000000007</v>
      </c>
      <c r="G61" s="40">
        <v>513.60000000000014</v>
      </c>
      <c r="H61" s="40">
        <v>563.70000000000005</v>
      </c>
      <c r="I61" s="40">
        <v>576.90000000000009</v>
      </c>
      <c r="J61" s="40">
        <v>588.75</v>
      </c>
      <c r="K61" s="31">
        <v>565.04999999999995</v>
      </c>
      <c r="L61" s="31">
        <v>540</v>
      </c>
      <c r="M61" s="31">
        <v>35.259920000000001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971.3</v>
      </c>
      <c r="D62" s="40">
        <v>971.30000000000007</v>
      </c>
      <c r="E62" s="40">
        <v>958.60000000000014</v>
      </c>
      <c r="F62" s="40">
        <v>945.90000000000009</v>
      </c>
      <c r="G62" s="40">
        <v>933.20000000000016</v>
      </c>
      <c r="H62" s="40">
        <v>984.00000000000011</v>
      </c>
      <c r="I62" s="40">
        <v>996.70000000000016</v>
      </c>
      <c r="J62" s="40">
        <v>1009.4000000000001</v>
      </c>
      <c r="K62" s="31">
        <v>984</v>
      </c>
      <c r="L62" s="31">
        <v>958.6</v>
      </c>
      <c r="M62" s="31">
        <v>47.715789999999998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144.69999999999999</v>
      </c>
      <c r="D63" s="40">
        <v>145.58333333333334</v>
      </c>
      <c r="E63" s="40">
        <v>143.16666666666669</v>
      </c>
      <c r="F63" s="40">
        <v>141.63333333333335</v>
      </c>
      <c r="G63" s="40">
        <v>139.2166666666667</v>
      </c>
      <c r="H63" s="40">
        <v>147.11666666666667</v>
      </c>
      <c r="I63" s="40">
        <v>149.53333333333336</v>
      </c>
      <c r="J63" s="40">
        <v>151.06666666666666</v>
      </c>
      <c r="K63" s="31">
        <v>148</v>
      </c>
      <c r="L63" s="31">
        <v>144.05000000000001</v>
      </c>
      <c r="M63" s="31">
        <v>20.919979999999999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152</v>
      </c>
      <c r="D64" s="40">
        <v>153.95000000000002</v>
      </c>
      <c r="E64" s="40">
        <v>149.40000000000003</v>
      </c>
      <c r="F64" s="40">
        <v>146.80000000000001</v>
      </c>
      <c r="G64" s="40">
        <v>142.25000000000003</v>
      </c>
      <c r="H64" s="40">
        <v>156.55000000000004</v>
      </c>
      <c r="I64" s="40">
        <v>161.10000000000005</v>
      </c>
      <c r="J64" s="40">
        <v>163.70000000000005</v>
      </c>
      <c r="K64" s="31">
        <v>158.5</v>
      </c>
      <c r="L64" s="31">
        <v>151.35</v>
      </c>
      <c r="M64" s="31">
        <v>566.43275000000006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5431.6</v>
      </c>
      <c r="D65" s="40">
        <v>5395.9000000000005</v>
      </c>
      <c r="E65" s="40">
        <v>5321.8000000000011</v>
      </c>
      <c r="F65" s="40">
        <v>5212.0000000000009</v>
      </c>
      <c r="G65" s="40">
        <v>5137.9000000000015</v>
      </c>
      <c r="H65" s="40">
        <v>5505.7000000000007</v>
      </c>
      <c r="I65" s="40">
        <v>5579.8000000000011</v>
      </c>
      <c r="J65" s="40">
        <v>5689.6</v>
      </c>
      <c r="K65" s="31">
        <v>5470</v>
      </c>
      <c r="L65" s="31">
        <v>5286.1</v>
      </c>
      <c r="M65" s="31">
        <v>3.7323300000000001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1434.35</v>
      </c>
      <c r="D66" s="40">
        <v>1441.5333333333335</v>
      </c>
      <c r="E66" s="40">
        <v>1413.8166666666671</v>
      </c>
      <c r="F66" s="40">
        <v>1393.2833333333335</v>
      </c>
      <c r="G66" s="40">
        <v>1365.5666666666671</v>
      </c>
      <c r="H66" s="40">
        <v>1462.0666666666671</v>
      </c>
      <c r="I66" s="40">
        <v>1489.7833333333338</v>
      </c>
      <c r="J66" s="40">
        <v>1510.3166666666671</v>
      </c>
      <c r="K66" s="31">
        <v>1469.25</v>
      </c>
      <c r="L66" s="31">
        <v>1421</v>
      </c>
      <c r="M66" s="31">
        <v>15.598240000000001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620</v>
      </c>
      <c r="D67" s="40">
        <v>615.56666666666661</v>
      </c>
      <c r="E67" s="40">
        <v>603.78333333333319</v>
      </c>
      <c r="F67" s="40">
        <v>587.56666666666661</v>
      </c>
      <c r="G67" s="40">
        <v>575.78333333333319</v>
      </c>
      <c r="H67" s="40">
        <v>631.78333333333319</v>
      </c>
      <c r="I67" s="40">
        <v>643.56666666666649</v>
      </c>
      <c r="J67" s="40">
        <v>659.78333333333319</v>
      </c>
      <c r="K67" s="31">
        <v>627.35</v>
      </c>
      <c r="L67" s="31">
        <v>599.35</v>
      </c>
      <c r="M67" s="31">
        <v>40.364350000000002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740.2</v>
      </c>
      <c r="D68" s="40">
        <v>738.03333333333342</v>
      </c>
      <c r="E68" s="40">
        <v>732.21666666666681</v>
      </c>
      <c r="F68" s="40">
        <v>724.23333333333335</v>
      </c>
      <c r="G68" s="40">
        <v>718.41666666666674</v>
      </c>
      <c r="H68" s="40">
        <v>746.01666666666688</v>
      </c>
      <c r="I68" s="40">
        <v>751.83333333333348</v>
      </c>
      <c r="J68" s="40">
        <v>759.81666666666695</v>
      </c>
      <c r="K68" s="31">
        <v>743.85</v>
      </c>
      <c r="L68" s="31">
        <v>730.05</v>
      </c>
      <c r="M68" s="31">
        <v>3.31663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448.25</v>
      </c>
      <c r="D69" s="40">
        <v>450.13333333333338</v>
      </c>
      <c r="E69" s="40">
        <v>438.11666666666679</v>
      </c>
      <c r="F69" s="40">
        <v>427.98333333333341</v>
      </c>
      <c r="G69" s="40">
        <v>415.96666666666681</v>
      </c>
      <c r="H69" s="40">
        <v>460.26666666666677</v>
      </c>
      <c r="I69" s="40">
        <v>472.2833333333333</v>
      </c>
      <c r="J69" s="40">
        <v>482.41666666666674</v>
      </c>
      <c r="K69" s="31">
        <v>462.15</v>
      </c>
      <c r="L69" s="31">
        <v>440</v>
      </c>
      <c r="M69" s="31">
        <v>18.292110000000001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878.5</v>
      </c>
      <c r="D70" s="40">
        <v>883.41666666666663</v>
      </c>
      <c r="E70" s="40">
        <v>868.08333333333326</v>
      </c>
      <c r="F70" s="40">
        <v>857.66666666666663</v>
      </c>
      <c r="G70" s="40">
        <v>842.33333333333326</v>
      </c>
      <c r="H70" s="40">
        <v>893.83333333333326</v>
      </c>
      <c r="I70" s="40">
        <v>909.16666666666652</v>
      </c>
      <c r="J70" s="40">
        <v>919.58333333333326</v>
      </c>
      <c r="K70" s="31">
        <v>898.75</v>
      </c>
      <c r="L70" s="31">
        <v>873</v>
      </c>
      <c r="M70" s="31">
        <v>4.0738599999999998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374.8</v>
      </c>
      <c r="D71" s="40">
        <v>379.18333333333334</v>
      </c>
      <c r="E71" s="40">
        <v>367.61666666666667</v>
      </c>
      <c r="F71" s="40">
        <v>360.43333333333334</v>
      </c>
      <c r="G71" s="40">
        <v>348.86666666666667</v>
      </c>
      <c r="H71" s="40">
        <v>386.36666666666667</v>
      </c>
      <c r="I71" s="40">
        <v>397.93333333333339</v>
      </c>
      <c r="J71" s="40">
        <v>405.11666666666667</v>
      </c>
      <c r="K71" s="31">
        <v>390.75</v>
      </c>
      <c r="L71" s="31">
        <v>372</v>
      </c>
      <c r="M71" s="31">
        <v>99.843959999999996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594.95000000000005</v>
      </c>
      <c r="D72" s="40">
        <v>596.5</v>
      </c>
      <c r="E72" s="40">
        <v>590.5</v>
      </c>
      <c r="F72" s="40">
        <v>586.04999999999995</v>
      </c>
      <c r="G72" s="40">
        <v>580.04999999999995</v>
      </c>
      <c r="H72" s="40">
        <v>600.95000000000005</v>
      </c>
      <c r="I72" s="40">
        <v>606.95000000000005</v>
      </c>
      <c r="J72" s="40">
        <v>611.40000000000009</v>
      </c>
      <c r="K72" s="31">
        <v>602.5</v>
      </c>
      <c r="L72" s="31">
        <v>592.04999999999995</v>
      </c>
      <c r="M72" s="31">
        <v>52.196890000000003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1873.4</v>
      </c>
      <c r="D73" s="40">
        <v>1875.6333333333332</v>
      </c>
      <c r="E73" s="40">
        <v>1840.2666666666664</v>
      </c>
      <c r="F73" s="40">
        <v>1807.1333333333332</v>
      </c>
      <c r="G73" s="40">
        <v>1771.7666666666664</v>
      </c>
      <c r="H73" s="40">
        <v>1908.7666666666664</v>
      </c>
      <c r="I73" s="40">
        <v>1944.1333333333332</v>
      </c>
      <c r="J73" s="40">
        <v>1977.2666666666664</v>
      </c>
      <c r="K73" s="31">
        <v>1911</v>
      </c>
      <c r="L73" s="31">
        <v>1842.5</v>
      </c>
      <c r="M73" s="31">
        <v>1.35212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2119.4</v>
      </c>
      <c r="D74" s="40">
        <v>2119.5833333333335</v>
      </c>
      <c r="E74" s="40">
        <v>2081.8666666666668</v>
      </c>
      <c r="F74" s="40">
        <v>2044.3333333333335</v>
      </c>
      <c r="G74" s="40">
        <v>2006.6166666666668</v>
      </c>
      <c r="H74" s="40">
        <v>2157.1166666666668</v>
      </c>
      <c r="I74" s="40">
        <v>2194.833333333333</v>
      </c>
      <c r="J74" s="40">
        <v>2232.3666666666668</v>
      </c>
      <c r="K74" s="31">
        <v>2157.3000000000002</v>
      </c>
      <c r="L74" s="31">
        <v>2082.0500000000002</v>
      </c>
      <c r="M74" s="31">
        <v>7.4710299999999998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165.4</v>
      </c>
      <c r="D75" s="40">
        <v>165.36666666666665</v>
      </c>
      <c r="E75" s="40">
        <v>161.73333333333329</v>
      </c>
      <c r="F75" s="40">
        <v>158.06666666666663</v>
      </c>
      <c r="G75" s="40">
        <v>154.43333333333328</v>
      </c>
      <c r="H75" s="40">
        <v>169.0333333333333</v>
      </c>
      <c r="I75" s="40">
        <v>172.66666666666669</v>
      </c>
      <c r="J75" s="40">
        <v>176.33333333333331</v>
      </c>
      <c r="K75" s="31">
        <v>169</v>
      </c>
      <c r="L75" s="31">
        <v>161.69999999999999</v>
      </c>
      <c r="M75" s="31">
        <v>22.881989999999998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4878.8</v>
      </c>
      <c r="D76" s="40">
        <v>4889.55</v>
      </c>
      <c r="E76" s="40">
        <v>4829.4000000000005</v>
      </c>
      <c r="F76" s="40">
        <v>4780</v>
      </c>
      <c r="G76" s="40">
        <v>4719.8500000000004</v>
      </c>
      <c r="H76" s="40">
        <v>4938.9500000000007</v>
      </c>
      <c r="I76" s="40">
        <v>4999.1000000000004</v>
      </c>
      <c r="J76" s="40">
        <v>5048.5000000000009</v>
      </c>
      <c r="K76" s="31">
        <v>4949.7</v>
      </c>
      <c r="L76" s="31">
        <v>4840.1499999999996</v>
      </c>
      <c r="M76" s="31">
        <v>8.6407299999999996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5100.7</v>
      </c>
      <c r="D77" s="40">
        <v>5093.9000000000005</v>
      </c>
      <c r="E77" s="40">
        <v>5012.8000000000011</v>
      </c>
      <c r="F77" s="40">
        <v>4924.9000000000005</v>
      </c>
      <c r="G77" s="40">
        <v>4843.8000000000011</v>
      </c>
      <c r="H77" s="40">
        <v>5181.8000000000011</v>
      </c>
      <c r="I77" s="40">
        <v>5262.9000000000015</v>
      </c>
      <c r="J77" s="40">
        <v>5350.8000000000011</v>
      </c>
      <c r="K77" s="31">
        <v>5175</v>
      </c>
      <c r="L77" s="31">
        <v>5006</v>
      </c>
      <c r="M77" s="31">
        <v>4.3197900000000002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3789.45</v>
      </c>
      <c r="D78" s="40">
        <v>3789.7333333333336</v>
      </c>
      <c r="E78" s="40">
        <v>3656.0666666666671</v>
      </c>
      <c r="F78" s="40">
        <v>3522.6833333333334</v>
      </c>
      <c r="G78" s="40">
        <v>3389.0166666666669</v>
      </c>
      <c r="H78" s="40">
        <v>3923.1166666666672</v>
      </c>
      <c r="I78" s="40">
        <v>4056.7833333333333</v>
      </c>
      <c r="J78" s="40">
        <v>4190.1666666666679</v>
      </c>
      <c r="K78" s="31">
        <v>3923.4</v>
      </c>
      <c r="L78" s="31">
        <v>3656.35</v>
      </c>
      <c r="M78" s="31">
        <v>8.2145700000000001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4675.8500000000004</v>
      </c>
      <c r="D79" s="40">
        <v>4691.3666666666668</v>
      </c>
      <c r="E79" s="40">
        <v>4634.4833333333336</v>
      </c>
      <c r="F79" s="40">
        <v>4593.1166666666668</v>
      </c>
      <c r="G79" s="40">
        <v>4536.2333333333336</v>
      </c>
      <c r="H79" s="40">
        <v>4732.7333333333336</v>
      </c>
      <c r="I79" s="40">
        <v>4789.6166666666668</v>
      </c>
      <c r="J79" s="40">
        <v>4830.9833333333336</v>
      </c>
      <c r="K79" s="31">
        <v>4748.25</v>
      </c>
      <c r="L79" s="31">
        <v>4650</v>
      </c>
      <c r="M79" s="31">
        <v>7.1782300000000001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2370.4499999999998</v>
      </c>
      <c r="D80" s="40">
        <v>2392.4833333333331</v>
      </c>
      <c r="E80" s="40">
        <v>2337.9666666666662</v>
      </c>
      <c r="F80" s="40">
        <v>2305.4833333333331</v>
      </c>
      <c r="G80" s="40">
        <v>2250.9666666666662</v>
      </c>
      <c r="H80" s="40">
        <v>2424.9666666666662</v>
      </c>
      <c r="I80" s="40">
        <v>2479.4833333333336</v>
      </c>
      <c r="J80" s="40">
        <v>2511.9666666666662</v>
      </c>
      <c r="K80" s="31">
        <v>2447</v>
      </c>
      <c r="L80" s="31">
        <v>2360</v>
      </c>
      <c r="M80" s="31">
        <v>11.017150000000001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527.04999999999995</v>
      </c>
      <c r="D81" s="40">
        <v>521.76666666666665</v>
      </c>
      <c r="E81" s="40">
        <v>511.5333333333333</v>
      </c>
      <c r="F81" s="40">
        <v>496.01666666666665</v>
      </c>
      <c r="G81" s="40">
        <v>485.7833333333333</v>
      </c>
      <c r="H81" s="40">
        <v>537.2833333333333</v>
      </c>
      <c r="I81" s="40">
        <v>547.51666666666665</v>
      </c>
      <c r="J81" s="40">
        <v>563.0333333333333</v>
      </c>
      <c r="K81" s="31">
        <v>532</v>
      </c>
      <c r="L81" s="31">
        <v>506.25</v>
      </c>
      <c r="M81" s="31">
        <v>3.6974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1667.8</v>
      </c>
      <c r="D82" s="40">
        <v>1696.7333333333333</v>
      </c>
      <c r="E82" s="40">
        <v>1602.0666666666666</v>
      </c>
      <c r="F82" s="40">
        <v>1536.3333333333333</v>
      </c>
      <c r="G82" s="40">
        <v>1441.6666666666665</v>
      </c>
      <c r="H82" s="40">
        <v>1762.4666666666667</v>
      </c>
      <c r="I82" s="40">
        <v>1857.1333333333332</v>
      </c>
      <c r="J82" s="40">
        <v>1922.8666666666668</v>
      </c>
      <c r="K82" s="31">
        <v>1791.4</v>
      </c>
      <c r="L82" s="31">
        <v>1631</v>
      </c>
      <c r="M82" s="31">
        <v>2.4227799999999999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1846.3</v>
      </c>
      <c r="D83" s="40">
        <v>1854.3833333333332</v>
      </c>
      <c r="E83" s="40">
        <v>1828.7666666666664</v>
      </c>
      <c r="F83" s="40">
        <v>1811.2333333333331</v>
      </c>
      <c r="G83" s="40">
        <v>1785.6166666666663</v>
      </c>
      <c r="H83" s="40">
        <v>1871.9166666666665</v>
      </c>
      <c r="I83" s="40">
        <v>1897.5333333333333</v>
      </c>
      <c r="J83" s="40">
        <v>1915.0666666666666</v>
      </c>
      <c r="K83" s="31">
        <v>1880</v>
      </c>
      <c r="L83" s="31">
        <v>1836.85</v>
      </c>
      <c r="M83" s="31">
        <v>12.80247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162.80000000000001</v>
      </c>
      <c r="D84" s="40">
        <v>163.9</v>
      </c>
      <c r="E84" s="40">
        <v>160.9</v>
      </c>
      <c r="F84" s="40">
        <v>159</v>
      </c>
      <c r="G84" s="40">
        <v>156</v>
      </c>
      <c r="H84" s="40">
        <v>165.8</v>
      </c>
      <c r="I84" s="40">
        <v>168.8</v>
      </c>
      <c r="J84" s="40">
        <v>170.70000000000002</v>
      </c>
      <c r="K84" s="31">
        <v>166.9</v>
      </c>
      <c r="L84" s="31">
        <v>162</v>
      </c>
      <c r="M84" s="31">
        <v>20.390969999999999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86.8</v>
      </c>
      <c r="D85" s="40">
        <v>87.75</v>
      </c>
      <c r="E85" s="40">
        <v>85.3</v>
      </c>
      <c r="F85" s="40">
        <v>83.8</v>
      </c>
      <c r="G85" s="40">
        <v>81.349999999999994</v>
      </c>
      <c r="H85" s="40">
        <v>89.25</v>
      </c>
      <c r="I85" s="40">
        <v>91.699999999999989</v>
      </c>
      <c r="J85" s="40">
        <v>93.2</v>
      </c>
      <c r="K85" s="31">
        <v>90.2</v>
      </c>
      <c r="L85" s="31">
        <v>86.25</v>
      </c>
      <c r="M85" s="31">
        <v>202.66746000000001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280.8</v>
      </c>
      <c r="D86" s="40">
        <v>284.23333333333335</v>
      </c>
      <c r="E86" s="40">
        <v>275.56666666666672</v>
      </c>
      <c r="F86" s="40">
        <v>270.33333333333337</v>
      </c>
      <c r="G86" s="40">
        <v>261.66666666666674</v>
      </c>
      <c r="H86" s="40">
        <v>289.4666666666667</v>
      </c>
      <c r="I86" s="40">
        <v>298.13333333333333</v>
      </c>
      <c r="J86" s="40">
        <v>303.36666666666667</v>
      </c>
      <c r="K86" s="31">
        <v>292.89999999999998</v>
      </c>
      <c r="L86" s="31">
        <v>279</v>
      </c>
      <c r="M86" s="31">
        <v>26.359940000000002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129.80000000000001</v>
      </c>
      <c r="D87" s="40">
        <v>131.15</v>
      </c>
      <c r="E87" s="40">
        <v>127.60000000000002</v>
      </c>
      <c r="F87" s="40">
        <v>125.4</v>
      </c>
      <c r="G87" s="40">
        <v>121.85000000000002</v>
      </c>
      <c r="H87" s="40">
        <v>133.35000000000002</v>
      </c>
      <c r="I87" s="40">
        <v>136.90000000000003</v>
      </c>
      <c r="J87" s="40">
        <v>139.10000000000002</v>
      </c>
      <c r="K87" s="31">
        <v>134.69999999999999</v>
      </c>
      <c r="L87" s="31">
        <v>128.94999999999999</v>
      </c>
      <c r="M87" s="31">
        <v>125.61833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37.6</v>
      </c>
      <c r="D88" s="40">
        <v>38.116666666666667</v>
      </c>
      <c r="E88" s="40">
        <v>36.833333333333336</v>
      </c>
      <c r="F88" s="40">
        <v>36.06666666666667</v>
      </c>
      <c r="G88" s="40">
        <v>34.783333333333339</v>
      </c>
      <c r="H88" s="40">
        <v>38.883333333333333</v>
      </c>
      <c r="I88" s="40">
        <v>40.166666666666664</v>
      </c>
      <c r="J88" s="40">
        <v>40.93333333333333</v>
      </c>
      <c r="K88" s="31">
        <v>39.4</v>
      </c>
      <c r="L88" s="31">
        <v>37.35</v>
      </c>
      <c r="M88" s="31">
        <v>237.93737999999999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3585.35</v>
      </c>
      <c r="D89" s="40">
        <v>3601.4</v>
      </c>
      <c r="E89" s="40">
        <v>3517.8</v>
      </c>
      <c r="F89" s="40">
        <v>3450.25</v>
      </c>
      <c r="G89" s="40">
        <v>3366.65</v>
      </c>
      <c r="H89" s="40">
        <v>3668.9500000000003</v>
      </c>
      <c r="I89" s="40">
        <v>3752.5499999999997</v>
      </c>
      <c r="J89" s="40">
        <v>3820.1000000000004</v>
      </c>
      <c r="K89" s="31">
        <v>3685</v>
      </c>
      <c r="L89" s="31">
        <v>3533.85</v>
      </c>
      <c r="M89" s="31">
        <v>2.3176199999999998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523.79999999999995</v>
      </c>
      <c r="D90" s="40">
        <v>521.18333333333328</v>
      </c>
      <c r="E90" s="40">
        <v>512.36666666666656</v>
      </c>
      <c r="F90" s="40">
        <v>500.93333333333328</v>
      </c>
      <c r="G90" s="40">
        <v>492.11666666666656</v>
      </c>
      <c r="H90" s="40">
        <v>532.61666666666656</v>
      </c>
      <c r="I90" s="40">
        <v>541.43333333333339</v>
      </c>
      <c r="J90" s="40">
        <v>552.86666666666656</v>
      </c>
      <c r="K90" s="31">
        <v>530</v>
      </c>
      <c r="L90" s="31">
        <v>509.75</v>
      </c>
      <c r="M90" s="31">
        <v>15.97879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923.1</v>
      </c>
      <c r="D91" s="40">
        <v>922.68333333333339</v>
      </c>
      <c r="E91" s="40">
        <v>914.01666666666677</v>
      </c>
      <c r="F91" s="40">
        <v>904.93333333333339</v>
      </c>
      <c r="G91" s="40">
        <v>896.26666666666677</v>
      </c>
      <c r="H91" s="40">
        <v>931.76666666666677</v>
      </c>
      <c r="I91" s="40">
        <v>940.43333333333328</v>
      </c>
      <c r="J91" s="40">
        <v>949.51666666666677</v>
      </c>
      <c r="K91" s="31">
        <v>931.35</v>
      </c>
      <c r="L91" s="31">
        <v>913.6</v>
      </c>
      <c r="M91" s="31">
        <v>22.53997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569.29999999999995</v>
      </c>
      <c r="D92" s="40">
        <v>576.13333333333333</v>
      </c>
      <c r="E92" s="40">
        <v>553.26666666666665</v>
      </c>
      <c r="F92" s="40">
        <v>537.23333333333335</v>
      </c>
      <c r="G92" s="40">
        <v>514.36666666666667</v>
      </c>
      <c r="H92" s="40">
        <v>592.16666666666663</v>
      </c>
      <c r="I92" s="40">
        <v>615.03333333333319</v>
      </c>
      <c r="J92" s="40">
        <v>631.06666666666661</v>
      </c>
      <c r="K92" s="31">
        <v>599</v>
      </c>
      <c r="L92" s="31">
        <v>560.1</v>
      </c>
      <c r="M92" s="31">
        <v>1.78301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1996.7</v>
      </c>
      <c r="D93" s="40">
        <v>2043.2166666666665</v>
      </c>
      <c r="E93" s="40">
        <v>1913.4833333333331</v>
      </c>
      <c r="F93" s="40">
        <v>1830.2666666666667</v>
      </c>
      <c r="G93" s="40">
        <v>1700.5333333333333</v>
      </c>
      <c r="H93" s="40">
        <v>2126.4333333333329</v>
      </c>
      <c r="I93" s="40">
        <v>2256.1666666666661</v>
      </c>
      <c r="J93" s="40">
        <v>2339.3833333333328</v>
      </c>
      <c r="K93" s="31">
        <v>2172.9499999999998</v>
      </c>
      <c r="L93" s="31">
        <v>1960</v>
      </c>
      <c r="M93" s="31">
        <v>150.91292999999999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1662.45</v>
      </c>
      <c r="D94" s="40">
        <v>1674.1333333333334</v>
      </c>
      <c r="E94" s="40">
        <v>1638.6166666666668</v>
      </c>
      <c r="F94" s="40">
        <v>1614.7833333333333</v>
      </c>
      <c r="G94" s="40">
        <v>1579.2666666666667</v>
      </c>
      <c r="H94" s="40">
        <v>1697.9666666666669</v>
      </c>
      <c r="I94" s="40">
        <v>1733.4833333333338</v>
      </c>
      <c r="J94" s="40">
        <v>1757.3166666666671</v>
      </c>
      <c r="K94" s="31">
        <v>1709.65</v>
      </c>
      <c r="L94" s="31">
        <v>1650.3</v>
      </c>
      <c r="M94" s="31">
        <v>16.43449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669.95</v>
      </c>
      <c r="D95" s="40">
        <v>668.15000000000009</v>
      </c>
      <c r="E95" s="40">
        <v>657.95000000000016</v>
      </c>
      <c r="F95" s="40">
        <v>645.95000000000005</v>
      </c>
      <c r="G95" s="40">
        <v>635.75000000000011</v>
      </c>
      <c r="H95" s="40">
        <v>680.1500000000002</v>
      </c>
      <c r="I95" s="40">
        <v>690.35</v>
      </c>
      <c r="J95" s="40">
        <v>702.35000000000025</v>
      </c>
      <c r="K95" s="31">
        <v>678.35</v>
      </c>
      <c r="L95" s="31">
        <v>656.15</v>
      </c>
      <c r="M95" s="31">
        <v>10.41053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313.3</v>
      </c>
      <c r="D96" s="40">
        <v>311.61666666666667</v>
      </c>
      <c r="E96" s="40">
        <v>302.43333333333334</v>
      </c>
      <c r="F96" s="40">
        <v>291.56666666666666</v>
      </c>
      <c r="G96" s="40">
        <v>282.38333333333333</v>
      </c>
      <c r="H96" s="40">
        <v>322.48333333333335</v>
      </c>
      <c r="I96" s="40">
        <v>331.66666666666674</v>
      </c>
      <c r="J96" s="40">
        <v>342.53333333333336</v>
      </c>
      <c r="K96" s="31">
        <v>320.8</v>
      </c>
      <c r="L96" s="31">
        <v>300.75</v>
      </c>
      <c r="M96" s="31">
        <v>24.668019999999999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1138.6500000000001</v>
      </c>
      <c r="D97" s="40">
        <v>1143.1833333333334</v>
      </c>
      <c r="E97" s="40">
        <v>1128.4666666666667</v>
      </c>
      <c r="F97" s="40">
        <v>1118.2833333333333</v>
      </c>
      <c r="G97" s="40">
        <v>1103.5666666666666</v>
      </c>
      <c r="H97" s="40">
        <v>1153.3666666666668</v>
      </c>
      <c r="I97" s="40">
        <v>1168.0833333333335</v>
      </c>
      <c r="J97" s="40">
        <v>1178.2666666666669</v>
      </c>
      <c r="K97" s="31">
        <v>1157.9000000000001</v>
      </c>
      <c r="L97" s="31">
        <v>1133</v>
      </c>
      <c r="M97" s="31">
        <v>74.219040000000007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2511.3000000000002</v>
      </c>
      <c r="D98" s="40">
        <v>2527.9833333333336</v>
      </c>
      <c r="E98" s="40">
        <v>2483.3166666666671</v>
      </c>
      <c r="F98" s="40">
        <v>2455.3333333333335</v>
      </c>
      <c r="G98" s="40">
        <v>2410.666666666667</v>
      </c>
      <c r="H98" s="40">
        <v>2555.9666666666672</v>
      </c>
      <c r="I98" s="40">
        <v>2600.6333333333332</v>
      </c>
      <c r="J98" s="40">
        <v>2628.6166666666672</v>
      </c>
      <c r="K98" s="31">
        <v>2572.65</v>
      </c>
      <c r="L98" s="31">
        <v>2500</v>
      </c>
      <c r="M98" s="31">
        <v>5.5380200000000004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1493.55</v>
      </c>
      <c r="D99" s="40">
        <v>1503.0333333333335</v>
      </c>
      <c r="E99" s="40">
        <v>1477.0666666666671</v>
      </c>
      <c r="F99" s="40">
        <v>1460.5833333333335</v>
      </c>
      <c r="G99" s="40">
        <v>1434.616666666667</v>
      </c>
      <c r="H99" s="40">
        <v>1519.5166666666671</v>
      </c>
      <c r="I99" s="40">
        <v>1545.4833333333338</v>
      </c>
      <c r="J99" s="40">
        <v>1561.9666666666672</v>
      </c>
      <c r="K99" s="31">
        <v>1529</v>
      </c>
      <c r="L99" s="31">
        <v>1486.55</v>
      </c>
      <c r="M99" s="31">
        <v>126.10771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680.8</v>
      </c>
      <c r="D100" s="40">
        <v>681.06666666666661</v>
      </c>
      <c r="E100" s="40">
        <v>672.38333333333321</v>
      </c>
      <c r="F100" s="40">
        <v>663.96666666666658</v>
      </c>
      <c r="G100" s="40">
        <v>655.28333333333319</v>
      </c>
      <c r="H100" s="40">
        <v>689.48333333333323</v>
      </c>
      <c r="I100" s="40">
        <v>698.16666666666663</v>
      </c>
      <c r="J100" s="40">
        <v>706.58333333333326</v>
      </c>
      <c r="K100" s="31">
        <v>689.75</v>
      </c>
      <c r="L100" s="31">
        <v>672.65</v>
      </c>
      <c r="M100" s="31">
        <v>115.35239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1360.35</v>
      </c>
      <c r="D101" s="40">
        <v>1364.7666666666667</v>
      </c>
      <c r="E101" s="40">
        <v>1319.5833333333333</v>
      </c>
      <c r="F101" s="40">
        <v>1278.8166666666666</v>
      </c>
      <c r="G101" s="40">
        <v>1233.6333333333332</v>
      </c>
      <c r="H101" s="40">
        <v>1405.5333333333333</v>
      </c>
      <c r="I101" s="40">
        <v>1450.7166666666667</v>
      </c>
      <c r="J101" s="40">
        <v>1491.4833333333333</v>
      </c>
      <c r="K101" s="31">
        <v>1409.95</v>
      </c>
      <c r="L101" s="31">
        <v>1324</v>
      </c>
      <c r="M101" s="31">
        <v>66.045000000000002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2449.3000000000002</v>
      </c>
      <c r="D102" s="40">
        <v>2462.0000000000005</v>
      </c>
      <c r="E102" s="40">
        <v>2411.3500000000008</v>
      </c>
      <c r="F102" s="40">
        <v>2373.4000000000005</v>
      </c>
      <c r="G102" s="40">
        <v>2322.7500000000009</v>
      </c>
      <c r="H102" s="40">
        <v>2499.9500000000007</v>
      </c>
      <c r="I102" s="40">
        <v>2550.6000000000004</v>
      </c>
      <c r="J102" s="40">
        <v>2588.5500000000006</v>
      </c>
      <c r="K102" s="31">
        <v>2512.65</v>
      </c>
      <c r="L102" s="31">
        <v>2424.0500000000002</v>
      </c>
      <c r="M102" s="31">
        <v>15.27406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412.75</v>
      </c>
      <c r="D103" s="40">
        <v>417.58333333333331</v>
      </c>
      <c r="E103" s="40">
        <v>405.16666666666663</v>
      </c>
      <c r="F103" s="40">
        <v>397.58333333333331</v>
      </c>
      <c r="G103" s="40">
        <v>385.16666666666663</v>
      </c>
      <c r="H103" s="40">
        <v>425.16666666666663</v>
      </c>
      <c r="I103" s="40">
        <v>437.58333333333326</v>
      </c>
      <c r="J103" s="40">
        <v>445.16666666666663</v>
      </c>
      <c r="K103" s="31">
        <v>430</v>
      </c>
      <c r="L103" s="31">
        <v>410</v>
      </c>
      <c r="M103" s="31">
        <v>148.50682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1276.9000000000001</v>
      </c>
      <c r="D104" s="40">
        <v>1286</v>
      </c>
      <c r="E104" s="40">
        <v>1261</v>
      </c>
      <c r="F104" s="40">
        <v>1245.0999999999999</v>
      </c>
      <c r="G104" s="40">
        <v>1220.0999999999999</v>
      </c>
      <c r="H104" s="40">
        <v>1301.9000000000001</v>
      </c>
      <c r="I104" s="40">
        <v>1326.9</v>
      </c>
      <c r="J104" s="40">
        <v>1342.8000000000002</v>
      </c>
      <c r="K104" s="31">
        <v>1311</v>
      </c>
      <c r="L104" s="31">
        <v>1270.0999999999999</v>
      </c>
      <c r="M104" s="31">
        <v>4.1992099999999999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111.35</v>
      </c>
      <c r="D105" s="40">
        <v>112.11666666666667</v>
      </c>
      <c r="E105" s="40">
        <v>109.58333333333334</v>
      </c>
      <c r="F105" s="40">
        <v>107.81666666666666</v>
      </c>
      <c r="G105" s="40">
        <v>105.28333333333333</v>
      </c>
      <c r="H105" s="40">
        <v>113.88333333333335</v>
      </c>
      <c r="I105" s="40">
        <v>116.41666666666669</v>
      </c>
      <c r="J105" s="40">
        <v>118.18333333333337</v>
      </c>
      <c r="K105" s="31">
        <v>114.65</v>
      </c>
      <c r="L105" s="31">
        <v>110.35</v>
      </c>
      <c r="M105" s="31">
        <v>21.59854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295.10000000000002</v>
      </c>
      <c r="D106" s="40">
        <v>301.53333333333336</v>
      </c>
      <c r="E106" s="40">
        <v>286.66666666666674</v>
      </c>
      <c r="F106" s="40">
        <v>278.23333333333341</v>
      </c>
      <c r="G106" s="40">
        <v>263.36666666666679</v>
      </c>
      <c r="H106" s="40">
        <v>309.9666666666667</v>
      </c>
      <c r="I106" s="40">
        <v>324.83333333333337</v>
      </c>
      <c r="J106" s="40">
        <v>333.26666666666665</v>
      </c>
      <c r="K106" s="31">
        <v>316.39999999999998</v>
      </c>
      <c r="L106" s="31">
        <v>293.10000000000002</v>
      </c>
      <c r="M106" s="31">
        <v>60.090429999999998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2317.5500000000002</v>
      </c>
      <c r="D107" s="40">
        <v>2326.85</v>
      </c>
      <c r="E107" s="40">
        <v>2292.6999999999998</v>
      </c>
      <c r="F107" s="40">
        <v>2267.85</v>
      </c>
      <c r="G107" s="40">
        <v>2233.6999999999998</v>
      </c>
      <c r="H107" s="40">
        <v>2351.6999999999998</v>
      </c>
      <c r="I107" s="40">
        <v>2385.8500000000004</v>
      </c>
      <c r="J107" s="40">
        <v>2410.6999999999998</v>
      </c>
      <c r="K107" s="31">
        <v>2361</v>
      </c>
      <c r="L107" s="31">
        <v>2302</v>
      </c>
      <c r="M107" s="31">
        <v>39.31035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333.05</v>
      </c>
      <c r="D108" s="40">
        <v>330.9666666666667</v>
      </c>
      <c r="E108" s="40">
        <v>328.03333333333342</v>
      </c>
      <c r="F108" s="40">
        <v>323.01666666666671</v>
      </c>
      <c r="G108" s="40">
        <v>320.08333333333343</v>
      </c>
      <c r="H108" s="40">
        <v>335.98333333333341</v>
      </c>
      <c r="I108" s="40">
        <v>338.91666666666669</v>
      </c>
      <c r="J108" s="40">
        <v>343.93333333333339</v>
      </c>
      <c r="K108" s="31">
        <v>333.9</v>
      </c>
      <c r="L108" s="31">
        <v>325.95</v>
      </c>
      <c r="M108" s="31">
        <v>12.91897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2673.1</v>
      </c>
      <c r="D109" s="40">
        <v>2698</v>
      </c>
      <c r="E109" s="40">
        <v>2631.1</v>
      </c>
      <c r="F109" s="40">
        <v>2589.1</v>
      </c>
      <c r="G109" s="40">
        <v>2522.1999999999998</v>
      </c>
      <c r="H109" s="40">
        <v>2740</v>
      </c>
      <c r="I109" s="40">
        <v>2806.8999999999996</v>
      </c>
      <c r="J109" s="40">
        <v>2848.9</v>
      </c>
      <c r="K109" s="31">
        <v>2764.9</v>
      </c>
      <c r="L109" s="31">
        <v>2656</v>
      </c>
      <c r="M109" s="31">
        <v>76.285390000000007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714.35</v>
      </c>
      <c r="D110" s="40">
        <v>719.25</v>
      </c>
      <c r="E110" s="40">
        <v>706.2</v>
      </c>
      <c r="F110" s="40">
        <v>698.05000000000007</v>
      </c>
      <c r="G110" s="40">
        <v>685.00000000000011</v>
      </c>
      <c r="H110" s="40">
        <v>727.4</v>
      </c>
      <c r="I110" s="40">
        <v>740.44999999999993</v>
      </c>
      <c r="J110" s="40">
        <v>748.59999999999991</v>
      </c>
      <c r="K110" s="31">
        <v>732.3</v>
      </c>
      <c r="L110" s="31">
        <v>711.1</v>
      </c>
      <c r="M110" s="31">
        <v>239.65914000000001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1437.35</v>
      </c>
      <c r="D111" s="40">
        <v>1438.9333333333332</v>
      </c>
      <c r="E111" s="40">
        <v>1423.5666666666664</v>
      </c>
      <c r="F111" s="40">
        <v>1409.7833333333333</v>
      </c>
      <c r="G111" s="40">
        <v>1394.4166666666665</v>
      </c>
      <c r="H111" s="40">
        <v>1452.7166666666662</v>
      </c>
      <c r="I111" s="40">
        <v>1468.083333333333</v>
      </c>
      <c r="J111" s="40">
        <v>1481.8666666666661</v>
      </c>
      <c r="K111" s="31">
        <v>1454.3</v>
      </c>
      <c r="L111" s="31">
        <v>1425.15</v>
      </c>
      <c r="M111" s="31">
        <v>14.285780000000001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593.04999999999995</v>
      </c>
      <c r="D112" s="40">
        <v>593.66666666666663</v>
      </c>
      <c r="E112" s="40">
        <v>584.38333333333321</v>
      </c>
      <c r="F112" s="40">
        <v>575.71666666666658</v>
      </c>
      <c r="G112" s="40">
        <v>566.43333333333317</v>
      </c>
      <c r="H112" s="40">
        <v>602.33333333333326</v>
      </c>
      <c r="I112" s="40">
        <v>611.61666666666679</v>
      </c>
      <c r="J112" s="40">
        <v>620.2833333333333</v>
      </c>
      <c r="K112" s="31">
        <v>602.95000000000005</v>
      </c>
      <c r="L112" s="31">
        <v>585</v>
      </c>
      <c r="M112" s="31">
        <v>22.827100000000002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732</v>
      </c>
      <c r="D113" s="40">
        <v>736.44999999999993</v>
      </c>
      <c r="E113" s="40">
        <v>710.59999999999991</v>
      </c>
      <c r="F113" s="40">
        <v>689.19999999999993</v>
      </c>
      <c r="G113" s="40">
        <v>663.34999999999991</v>
      </c>
      <c r="H113" s="40">
        <v>757.84999999999991</v>
      </c>
      <c r="I113" s="40">
        <v>783.7</v>
      </c>
      <c r="J113" s="40">
        <v>805.09999999999991</v>
      </c>
      <c r="K113" s="31">
        <v>762.3</v>
      </c>
      <c r="L113" s="31">
        <v>715.05</v>
      </c>
      <c r="M113" s="31">
        <v>5.6412100000000001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44.6</v>
      </c>
      <c r="D114" s="40">
        <v>45.116666666666674</v>
      </c>
      <c r="E114" s="40">
        <v>43.933333333333351</v>
      </c>
      <c r="F114" s="40">
        <v>43.26666666666668</v>
      </c>
      <c r="G114" s="40">
        <v>42.083333333333357</v>
      </c>
      <c r="H114" s="40">
        <v>45.783333333333346</v>
      </c>
      <c r="I114" s="40">
        <v>46.966666666666669</v>
      </c>
      <c r="J114" s="40">
        <v>47.63333333333334</v>
      </c>
      <c r="K114" s="31">
        <v>46.3</v>
      </c>
      <c r="L114" s="31">
        <v>44.45</v>
      </c>
      <c r="M114" s="31">
        <v>284.92637999999999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221.15</v>
      </c>
      <c r="D115" s="40">
        <v>222.11666666666667</v>
      </c>
      <c r="E115" s="40">
        <v>219.03333333333336</v>
      </c>
      <c r="F115" s="40">
        <v>216.91666666666669</v>
      </c>
      <c r="G115" s="40">
        <v>213.83333333333337</v>
      </c>
      <c r="H115" s="40">
        <v>224.23333333333335</v>
      </c>
      <c r="I115" s="40">
        <v>227.31666666666666</v>
      </c>
      <c r="J115" s="40">
        <v>229.43333333333334</v>
      </c>
      <c r="K115" s="31">
        <v>225.2</v>
      </c>
      <c r="L115" s="31">
        <v>220</v>
      </c>
      <c r="M115" s="31">
        <v>235.03452999999999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7459.9</v>
      </c>
      <c r="D116" s="40">
        <v>7433.3</v>
      </c>
      <c r="E116" s="40">
        <v>7366.6</v>
      </c>
      <c r="F116" s="40">
        <v>7273.3</v>
      </c>
      <c r="G116" s="40">
        <v>7206.6</v>
      </c>
      <c r="H116" s="40">
        <v>7526.6</v>
      </c>
      <c r="I116" s="40">
        <v>7593.2999999999993</v>
      </c>
      <c r="J116" s="40">
        <v>7686.6</v>
      </c>
      <c r="K116" s="31">
        <v>7500</v>
      </c>
      <c r="L116" s="31">
        <v>7340</v>
      </c>
      <c r="M116" s="31">
        <v>0.996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142.80000000000001</v>
      </c>
      <c r="D117" s="40">
        <v>144.21666666666667</v>
      </c>
      <c r="E117" s="40">
        <v>139.58333333333334</v>
      </c>
      <c r="F117" s="40">
        <v>136.36666666666667</v>
      </c>
      <c r="G117" s="40">
        <v>131.73333333333335</v>
      </c>
      <c r="H117" s="40">
        <v>147.43333333333334</v>
      </c>
      <c r="I117" s="40">
        <v>152.06666666666666</v>
      </c>
      <c r="J117" s="40">
        <v>155.28333333333333</v>
      </c>
      <c r="K117" s="31">
        <v>148.85</v>
      </c>
      <c r="L117" s="31">
        <v>141</v>
      </c>
      <c r="M117" s="31">
        <v>25.787279999999999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180.3</v>
      </c>
      <c r="D118" s="40">
        <v>179.75</v>
      </c>
      <c r="E118" s="40">
        <v>173.7</v>
      </c>
      <c r="F118" s="40">
        <v>167.1</v>
      </c>
      <c r="G118" s="40">
        <v>161.04999999999998</v>
      </c>
      <c r="H118" s="40">
        <v>186.35</v>
      </c>
      <c r="I118" s="40">
        <v>192.4</v>
      </c>
      <c r="J118" s="40">
        <v>199</v>
      </c>
      <c r="K118" s="31">
        <v>185.8</v>
      </c>
      <c r="L118" s="31">
        <v>173.15</v>
      </c>
      <c r="M118" s="31">
        <v>258.48701999999997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118.95</v>
      </c>
      <c r="D119" s="40">
        <v>119.23333333333335</v>
      </c>
      <c r="E119" s="40">
        <v>117.56666666666669</v>
      </c>
      <c r="F119" s="40">
        <v>116.18333333333334</v>
      </c>
      <c r="G119" s="40">
        <v>114.51666666666668</v>
      </c>
      <c r="H119" s="40">
        <v>120.6166666666667</v>
      </c>
      <c r="I119" s="40">
        <v>122.28333333333336</v>
      </c>
      <c r="J119" s="40">
        <v>123.66666666666671</v>
      </c>
      <c r="K119" s="31">
        <v>120.9</v>
      </c>
      <c r="L119" s="31">
        <v>117.85</v>
      </c>
      <c r="M119" s="31">
        <v>183.75928999999999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795.15</v>
      </c>
      <c r="D120" s="40">
        <v>800.88333333333333</v>
      </c>
      <c r="E120" s="40">
        <v>781.86666666666667</v>
      </c>
      <c r="F120" s="40">
        <v>768.58333333333337</v>
      </c>
      <c r="G120" s="40">
        <v>749.56666666666672</v>
      </c>
      <c r="H120" s="40">
        <v>814.16666666666663</v>
      </c>
      <c r="I120" s="40">
        <v>833.18333333333328</v>
      </c>
      <c r="J120" s="40">
        <v>846.46666666666658</v>
      </c>
      <c r="K120" s="31">
        <v>819.9</v>
      </c>
      <c r="L120" s="31">
        <v>787.6</v>
      </c>
      <c r="M120" s="31">
        <v>371.76726000000002</v>
      </c>
      <c r="N120" s="1"/>
      <c r="O120" s="1"/>
    </row>
    <row r="121" spans="1:15" ht="12.75" customHeight="1">
      <c r="A121" s="56">
        <v>112</v>
      </c>
      <c r="B121" s="31" t="s">
        <v>852</v>
      </c>
      <c r="C121" s="31">
        <v>23.25</v>
      </c>
      <c r="D121" s="40">
        <v>23.333333333333332</v>
      </c>
      <c r="E121" s="40">
        <v>23.066666666666663</v>
      </c>
      <c r="F121" s="40">
        <v>22.883333333333329</v>
      </c>
      <c r="G121" s="40">
        <v>22.61666666666666</v>
      </c>
      <c r="H121" s="40">
        <v>23.516666666666666</v>
      </c>
      <c r="I121" s="40">
        <v>23.783333333333339</v>
      </c>
      <c r="J121" s="40">
        <v>23.966666666666669</v>
      </c>
      <c r="K121" s="31">
        <v>23.6</v>
      </c>
      <c r="L121" s="31">
        <v>23.15</v>
      </c>
      <c r="M121" s="31">
        <v>42.712359999999997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484.25</v>
      </c>
      <c r="D122" s="40">
        <v>484.63333333333338</v>
      </c>
      <c r="E122" s="40">
        <v>479.36666666666679</v>
      </c>
      <c r="F122" s="40">
        <v>474.48333333333341</v>
      </c>
      <c r="G122" s="40">
        <v>469.21666666666681</v>
      </c>
      <c r="H122" s="40">
        <v>489.51666666666677</v>
      </c>
      <c r="I122" s="40">
        <v>494.7833333333333</v>
      </c>
      <c r="J122" s="40">
        <v>499.66666666666674</v>
      </c>
      <c r="K122" s="31">
        <v>489.9</v>
      </c>
      <c r="L122" s="31">
        <v>479.75</v>
      </c>
      <c r="M122" s="31">
        <v>26.008279999999999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284.45</v>
      </c>
      <c r="D123" s="40">
        <v>283.08333333333331</v>
      </c>
      <c r="E123" s="40">
        <v>279.96666666666664</v>
      </c>
      <c r="F123" s="40">
        <v>275.48333333333335</v>
      </c>
      <c r="G123" s="40">
        <v>272.36666666666667</v>
      </c>
      <c r="H123" s="40">
        <v>287.56666666666661</v>
      </c>
      <c r="I123" s="40">
        <v>290.68333333333328</v>
      </c>
      <c r="J123" s="40">
        <v>295.16666666666657</v>
      </c>
      <c r="K123" s="31">
        <v>286.2</v>
      </c>
      <c r="L123" s="31">
        <v>278.60000000000002</v>
      </c>
      <c r="M123" s="31">
        <v>62.3626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883</v>
      </c>
      <c r="D124" s="40">
        <v>895.4</v>
      </c>
      <c r="E124" s="40">
        <v>863.3</v>
      </c>
      <c r="F124" s="40">
        <v>843.6</v>
      </c>
      <c r="G124" s="40">
        <v>811.5</v>
      </c>
      <c r="H124" s="40">
        <v>915.09999999999991</v>
      </c>
      <c r="I124" s="40">
        <v>947.2</v>
      </c>
      <c r="J124" s="40">
        <v>966.89999999999986</v>
      </c>
      <c r="K124" s="31">
        <v>927.5</v>
      </c>
      <c r="L124" s="31">
        <v>875.7</v>
      </c>
      <c r="M124" s="31">
        <v>69.641450000000006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5805.05</v>
      </c>
      <c r="D125" s="40">
        <v>5835.416666666667</v>
      </c>
      <c r="E125" s="40">
        <v>5709.6333333333341</v>
      </c>
      <c r="F125" s="40">
        <v>5614.2166666666672</v>
      </c>
      <c r="G125" s="40">
        <v>5488.4333333333343</v>
      </c>
      <c r="H125" s="40">
        <v>5930.8333333333339</v>
      </c>
      <c r="I125" s="40">
        <v>6056.6166666666668</v>
      </c>
      <c r="J125" s="40">
        <v>6152.0333333333338</v>
      </c>
      <c r="K125" s="31">
        <v>5961.2</v>
      </c>
      <c r="L125" s="31">
        <v>5740</v>
      </c>
      <c r="M125" s="31">
        <v>5.7761500000000003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1712.65</v>
      </c>
      <c r="D126" s="40">
        <v>1714.2</v>
      </c>
      <c r="E126" s="40">
        <v>1698.5</v>
      </c>
      <c r="F126" s="40">
        <v>1684.35</v>
      </c>
      <c r="G126" s="40">
        <v>1668.6499999999999</v>
      </c>
      <c r="H126" s="40">
        <v>1728.3500000000001</v>
      </c>
      <c r="I126" s="40">
        <v>1744.0500000000004</v>
      </c>
      <c r="J126" s="40">
        <v>1758.2000000000003</v>
      </c>
      <c r="K126" s="31">
        <v>1729.9</v>
      </c>
      <c r="L126" s="31">
        <v>1700.05</v>
      </c>
      <c r="M126" s="31">
        <v>148.08963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1905.05</v>
      </c>
      <c r="D127" s="40">
        <v>1921.4000000000003</v>
      </c>
      <c r="E127" s="40">
        <v>1874.8000000000006</v>
      </c>
      <c r="F127" s="40">
        <v>1844.5500000000004</v>
      </c>
      <c r="G127" s="40">
        <v>1797.9500000000007</v>
      </c>
      <c r="H127" s="40">
        <v>1951.6500000000005</v>
      </c>
      <c r="I127" s="40">
        <v>1998.2500000000005</v>
      </c>
      <c r="J127" s="40">
        <v>2028.5000000000005</v>
      </c>
      <c r="K127" s="31">
        <v>1968</v>
      </c>
      <c r="L127" s="31">
        <v>1891.15</v>
      </c>
      <c r="M127" s="31">
        <v>24.30528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2100.1999999999998</v>
      </c>
      <c r="D128" s="40">
        <v>2096.0666666666666</v>
      </c>
      <c r="E128" s="40">
        <v>2035.1333333333332</v>
      </c>
      <c r="F128" s="40">
        <v>1970.0666666666666</v>
      </c>
      <c r="G128" s="40">
        <v>1909.1333333333332</v>
      </c>
      <c r="H128" s="40">
        <v>2161.1333333333332</v>
      </c>
      <c r="I128" s="40">
        <v>2222.0666666666666</v>
      </c>
      <c r="J128" s="40">
        <v>2287.1333333333332</v>
      </c>
      <c r="K128" s="31">
        <v>2157</v>
      </c>
      <c r="L128" s="31">
        <v>2031</v>
      </c>
      <c r="M128" s="31">
        <v>104.31844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287.3</v>
      </c>
      <c r="D129" s="40">
        <v>291.01666666666665</v>
      </c>
      <c r="E129" s="40">
        <v>277.2833333333333</v>
      </c>
      <c r="F129" s="40">
        <v>267.26666666666665</v>
      </c>
      <c r="G129" s="40">
        <v>253.5333333333333</v>
      </c>
      <c r="H129" s="40">
        <v>301.0333333333333</v>
      </c>
      <c r="I129" s="40">
        <v>314.76666666666665</v>
      </c>
      <c r="J129" s="40">
        <v>324.7833333333333</v>
      </c>
      <c r="K129" s="31">
        <v>304.75</v>
      </c>
      <c r="L129" s="31">
        <v>281</v>
      </c>
      <c r="M129" s="31">
        <v>59.704360000000001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608.4</v>
      </c>
      <c r="D130" s="40">
        <v>615.1</v>
      </c>
      <c r="E130" s="40">
        <v>597.6</v>
      </c>
      <c r="F130" s="40">
        <v>586.79999999999995</v>
      </c>
      <c r="G130" s="40">
        <v>569.29999999999995</v>
      </c>
      <c r="H130" s="40">
        <v>625.90000000000009</v>
      </c>
      <c r="I130" s="40">
        <v>643.40000000000009</v>
      </c>
      <c r="J130" s="40">
        <v>654.20000000000016</v>
      </c>
      <c r="K130" s="31">
        <v>632.6</v>
      </c>
      <c r="L130" s="31">
        <v>604.29999999999995</v>
      </c>
      <c r="M130" s="31">
        <v>66.064729999999997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343.55</v>
      </c>
      <c r="D131" s="40">
        <v>347.98333333333335</v>
      </c>
      <c r="E131" s="40">
        <v>337.06666666666672</v>
      </c>
      <c r="F131" s="40">
        <v>330.58333333333337</v>
      </c>
      <c r="G131" s="40">
        <v>319.66666666666674</v>
      </c>
      <c r="H131" s="40">
        <v>354.4666666666667</v>
      </c>
      <c r="I131" s="40">
        <v>365.38333333333333</v>
      </c>
      <c r="J131" s="40">
        <v>371.86666666666667</v>
      </c>
      <c r="K131" s="31">
        <v>358.9</v>
      </c>
      <c r="L131" s="31">
        <v>341.5</v>
      </c>
      <c r="M131" s="31">
        <v>74.862780000000001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3651</v>
      </c>
      <c r="D132" s="40">
        <v>3675.5833333333335</v>
      </c>
      <c r="E132" s="40">
        <v>3606.416666666667</v>
      </c>
      <c r="F132" s="40">
        <v>3561.8333333333335</v>
      </c>
      <c r="G132" s="40">
        <v>3492.666666666667</v>
      </c>
      <c r="H132" s="40">
        <v>3720.166666666667</v>
      </c>
      <c r="I132" s="40">
        <v>3789.3333333333339</v>
      </c>
      <c r="J132" s="40">
        <v>3833.916666666667</v>
      </c>
      <c r="K132" s="31">
        <v>3744.75</v>
      </c>
      <c r="L132" s="31">
        <v>3631</v>
      </c>
      <c r="M132" s="31">
        <v>4.7881999999999998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1961.9</v>
      </c>
      <c r="D133" s="40">
        <v>1982.8</v>
      </c>
      <c r="E133" s="40">
        <v>1926</v>
      </c>
      <c r="F133" s="40">
        <v>1890.1000000000001</v>
      </c>
      <c r="G133" s="40">
        <v>1833.3000000000002</v>
      </c>
      <c r="H133" s="40">
        <v>2018.6999999999998</v>
      </c>
      <c r="I133" s="40">
        <v>2075.4999999999995</v>
      </c>
      <c r="J133" s="40">
        <v>2111.3999999999996</v>
      </c>
      <c r="K133" s="31">
        <v>2039.6</v>
      </c>
      <c r="L133" s="31">
        <v>1946.9</v>
      </c>
      <c r="M133" s="31">
        <v>42.658160000000002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75.25</v>
      </c>
      <c r="D134" s="40">
        <v>75.483333333333334</v>
      </c>
      <c r="E134" s="40">
        <v>73.266666666666666</v>
      </c>
      <c r="F134" s="40">
        <v>71.283333333333331</v>
      </c>
      <c r="G134" s="40">
        <v>69.066666666666663</v>
      </c>
      <c r="H134" s="40">
        <v>77.466666666666669</v>
      </c>
      <c r="I134" s="40">
        <v>79.683333333333337</v>
      </c>
      <c r="J134" s="40">
        <v>81.666666666666671</v>
      </c>
      <c r="K134" s="31">
        <v>77.7</v>
      </c>
      <c r="L134" s="31">
        <v>73.5</v>
      </c>
      <c r="M134" s="31">
        <v>120.86521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5279.4</v>
      </c>
      <c r="D135" s="40">
        <v>5310.3166666666666</v>
      </c>
      <c r="E135" s="40">
        <v>5169.6333333333332</v>
      </c>
      <c r="F135" s="40">
        <v>5059.8666666666668</v>
      </c>
      <c r="G135" s="40">
        <v>4919.1833333333334</v>
      </c>
      <c r="H135" s="40">
        <v>5420.083333333333</v>
      </c>
      <c r="I135" s="40">
        <v>5560.7666666666655</v>
      </c>
      <c r="J135" s="40">
        <v>5670.5333333333328</v>
      </c>
      <c r="K135" s="31">
        <v>5451</v>
      </c>
      <c r="L135" s="31">
        <v>5200.55</v>
      </c>
      <c r="M135" s="31">
        <v>4.3542399999999999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372.1</v>
      </c>
      <c r="D136" s="40">
        <v>376.11666666666662</v>
      </c>
      <c r="E136" s="40">
        <v>366.98333333333323</v>
      </c>
      <c r="F136" s="40">
        <v>361.86666666666662</v>
      </c>
      <c r="G136" s="40">
        <v>352.73333333333323</v>
      </c>
      <c r="H136" s="40">
        <v>381.23333333333323</v>
      </c>
      <c r="I136" s="40">
        <v>390.36666666666656</v>
      </c>
      <c r="J136" s="40">
        <v>395.48333333333323</v>
      </c>
      <c r="K136" s="31">
        <v>385.25</v>
      </c>
      <c r="L136" s="31">
        <v>371</v>
      </c>
      <c r="M136" s="31">
        <v>24.027270000000001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6809.7</v>
      </c>
      <c r="D137" s="40">
        <v>6838.3</v>
      </c>
      <c r="E137" s="40">
        <v>6726.6500000000005</v>
      </c>
      <c r="F137" s="40">
        <v>6643.6</v>
      </c>
      <c r="G137" s="40">
        <v>6531.9500000000007</v>
      </c>
      <c r="H137" s="40">
        <v>6921.35</v>
      </c>
      <c r="I137" s="40">
        <v>7033</v>
      </c>
      <c r="J137" s="40">
        <v>7116.05</v>
      </c>
      <c r="K137" s="31">
        <v>6949.95</v>
      </c>
      <c r="L137" s="31">
        <v>6755.25</v>
      </c>
      <c r="M137" s="31">
        <v>2.9941900000000001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1764.75</v>
      </c>
      <c r="D138" s="40">
        <v>1771.6499999999999</v>
      </c>
      <c r="E138" s="40">
        <v>1744.3999999999996</v>
      </c>
      <c r="F138" s="40">
        <v>1724.0499999999997</v>
      </c>
      <c r="G138" s="40">
        <v>1696.7999999999995</v>
      </c>
      <c r="H138" s="40">
        <v>1791.9999999999998</v>
      </c>
      <c r="I138" s="40">
        <v>1819.2500000000002</v>
      </c>
      <c r="J138" s="40">
        <v>1839.6</v>
      </c>
      <c r="K138" s="31">
        <v>1798.9</v>
      </c>
      <c r="L138" s="31">
        <v>1751.3</v>
      </c>
      <c r="M138" s="31">
        <v>33.856279999999998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508.65</v>
      </c>
      <c r="D139" s="40">
        <v>508.83333333333331</v>
      </c>
      <c r="E139" s="40">
        <v>496.01666666666665</v>
      </c>
      <c r="F139" s="40">
        <v>483.38333333333333</v>
      </c>
      <c r="G139" s="40">
        <v>470.56666666666666</v>
      </c>
      <c r="H139" s="40">
        <v>521.4666666666667</v>
      </c>
      <c r="I139" s="40">
        <v>534.2833333333333</v>
      </c>
      <c r="J139" s="40">
        <v>546.91666666666663</v>
      </c>
      <c r="K139" s="31">
        <v>521.65</v>
      </c>
      <c r="L139" s="31">
        <v>496.2</v>
      </c>
      <c r="M139" s="31">
        <v>35.38635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884.4</v>
      </c>
      <c r="D140" s="40">
        <v>886.76666666666677</v>
      </c>
      <c r="E140" s="40">
        <v>874.78333333333353</v>
      </c>
      <c r="F140" s="40">
        <v>865.16666666666674</v>
      </c>
      <c r="G140" s="40">
        <v>853.18333333333351</v>
      </c>
      <c r="H140" s="40">
        <v>896.38333333333355</v>
      </c>
      <c r="I140" s="40">
        <v>908.3666666666669</v>
      </c>
      <c r="J140" s="40">
        <v>917.98333333333358</v>
      </c>
      <c r="K140" s="31">
        <v>898.75</v>
      </c>
      <c r="L140" s="31">
        <v>877.15</v>
      </c>
      <c r="M140" s="31">
        <v>18.864989999999999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74630.8</v>
      </c>
      <c r="D141" s="40">
        <v>74722.599999999991</v>
      </c>
      <c r="E141" s="40">
        <v>73449.199999999983</v>
      </c>
      <c r="F141" s="40">
        <v>72267.599999999991</v>
      </c>
      <c r="G141" s="40">
        <v>70994.199999999983</v>
      </c>
      <c r="H141" s="40">
        <v>75904.199999999983</v>
      </c>
      <c r="I141" s="40">
        <v>77177.599999999977</v>
      </c>
      <c r="J141" s="40">
        <v>78359.199999999983</v>
      </c>
      <c r="K141" s="31">
        <v>75996</v>
      </c>
      <c r="L141" s="31">
        <v>73541</v>
      </c>
      <c r="M141" s="31">
        <v>0.25946999999999998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917.3</v>
      </c>
      <c r="D142" s="40">
        <v>923.1</v>
      </c>
      <c r="E142" s="40">
        <v>909.25</v>
      </c>
      <c r="F142" s="40">
        <v>901.19999999999993</v>
      </c>
      <c r="G142" s="40">
        <v>887.34999999999991</v>
      </c>
      <c r="H142" s="40">
        <v>931.15000000000009</v>
      </c>
      <c r="I142" s="40">
        <v>945.00000000000023</v>
      </c>
      <c r="J142" s="40">
        <v>953.05000000000018</v>
      </c>
      <c r="K142" s="31">
        <v>936.95</v>
      </c>
      <c r="L142" s="31">
        <v>915.05</v>
      </c>
      <c r="M142" s="31">
        <v>2.7829000000000002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155.19999999999999</v>
      </c>
      <c r="D143" s="40">
        <v>156.68333333333331</v>
      </c>
      <c r="E143" s="40">
        <v>153.36666666666662</v>
      </c>
      <c r="F143" s="40">
        <v>151.5333333333333</v>
      </c>
      <c r="G143" s="40">
        <v>148.21666666666661</v>
      </c>
      <c r="H143" s="40">
        <v>158.51666666666662</v>
      </c>
      <c r="I143" s="40">
        <v>161.83333333333329</v>
      </c>
      <c r="J143" s="40">
        <v>163.66666666666663</v>
      </c>
      <c r="K143" s="31">
        <v>160</v>
      </c>
      <c r="L143" s="31">
        <v>154.85</v>
      </c>
      <c r="M143" s="31">
        <v>39.912979999999997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835.5</v>
      </c>
      <c r="D144" s="40">
        <v>841.61666666666667</v>
      </c>
      <c r="E144" s="40">
        <v>822.43333333333339</v>
      </c>
      <c r="F144" s="40">
        <v>809.36666666666667</v>
      </c>
      <c r="G144" s="40">
        <v>790.18333333333339</v>
      </c>
      <c r="H144" s="40">
        <v>854.68333333333339</v>
      </c>
      <c r="I144" s="40">
        <v>873.86666666666656</v>
      </c>
      <c r="J144" s="40">
        <v>886.93333333333339</v>
      </c>
      <c r="K144" s="31">
        <v>860.8</v>
      </c>
      <c r="L144" s="31">
        <v>828.55</v>
      </c>
      <c r="M144" s="31">
        <v>60.676180000000002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163.44999999999999</v>
      </c>
      <c r="D145" s="40">
        <v>165.20000000000002</v>
      </c>
      <c r="E145" s="40">
        <v>160.75000000000003</v>
      </c>
      <c r="F145" s="40">
        <v>158.05000000000001</v>
      </c>
      <c r="G145" s="40">
        <v>153.60000000000002</v>
      </c>
      <c r="H145" s="40">
        <v>167.90000000000003</v>
      </c>
      <c r="I145" s="40">
        <v>172.35000000000002</v>
      </c>
      <c r="J145" s="40">
        <v>175.05000000000004</v>
      </c>
      <c r="K145" s="31">
        <v>169.65</v>
      </c>
      <c r="L145" s="31">
        <v>162.5</v>
      </c>
      <c r="M145" s="31">
        <v>48.275939999999999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538.35</v>
      </c>
      <c r="D146" s="40">
        <v>537.5</v>
      </c>
      <c r="E146" s="40">
        <v>530.9</v>
      </c>
      <c r="F146" s="40">
        <v>523.44999999999993</v>
      </c>
      <c r="G146" s="40">
        <v>516.84999999999991</v>
      </c>
      <c r="H146" s="40">
        <v>544.95000000000005</v>
      </c>
      <c r="I146" s="40">
        <v>551.54999999999995</v>
      </c>
      <c r="J146" s="40">
        <v>559.00000000000011</v>
      </c>
      <c r="K146" s="31">
        <v>544.1</v>
      </c>
      <c r="L146" s="31">
        <v>530.04999999999995</v>
      </c>
      <c r="M146" s="31">
        <v>47.60651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7067.8</v>
      </c>
      <c r="D147" s="40">
        <v>7111.1166666666659</v>
      </c>
      <c r="E147" s="40">
        <v>6972.2333333333318</v>
      </c>
      <c r="F147" s="40">
        <v>6876.6666666666661</v>
      </c>
      <c r="G147" s="40">
        <v>6737.7833333333319</v>
      </c>
      <c r="H147" s="40">
        <v>7206.6833333333316</v>
      </c>
      <c r="I147" s="40">
        <v>7345.5666666666648</v>
      </c>
      <c r="J147" s="40">
        <v>7441.1333333333314</v>
      </c>
      <c r="K147" s="31">
        <v>7250</v>
      </c>
      <c r="L147" s="31">
        <v>7015.55</v>
      </c>
      <c r="M147" s="31">
        <v>12.879379999999999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940.25</v>
      </c>
      <c r="D148" s="40">
        <v>941.75</v>
      </c>
      <c r="E148" s="40">
        <v>924.75</v>
      </c>
      <c r="F148" s="40">
        <v>909.25</v>
      </c>
      <c r="G148" s="40">
        <v>892.25</v>
      </c>
      <c r="H148" s="40">
        <v>957.25</v>
      </c>
      <c r="I148" s="40">
        <v>974.25</v>
      </c>
      <c r="J148" s="40">
        <v>989.75</v>
      </c>
      <c r="K148" s="31">
        <v>958.75</v>
      </c>
      <c r="L148" s="31">
        <v>926.25</v>
      </c>
      <c r="M148" s="31">
        <v>4.6232699999999998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4328.55</v>
      </c>
      <c r="D149" s="40">
        <v>4412.25</v>
      </c>
      <c r="E149" s="40">
        <v>4155.75</v>
      </c>
      <c r="F149" s="40">
        <v>3982.95</v>
      </c>
      <c r="G149" s="40">
        <v>3726.45</v>
      </c>
      <c r="H149" s="40">
        <v>4585.05</v>
      </c>
      <c r="I149" s="40">
        <v>4841.55</v>
      </c>
      <c r="J149" s="40">
        <v>5014.3500000000004</v>
      </c>
      <c r="K149" s="31">
        <v>4668.75</v>
      </c>
      <c r="L149" s="31">
        <v>4239.45</v>
      </c>
      <c r="M149" s="31">
        <v>89.174620000000004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2895.15</v>
      </c>
      <c r="D150" s="40">
        <v>2942.1333333333332</v>
      </c>
      <c r="E150" s="40">
        <v>2778.0166666666664</v>
      </c>
      <c r="F150" s="40">
        <v>2660.8833333333332</v>
      </c>
      <c r="G150" s="40">
        <v>2496.7666666666664</v>
      </c>
      <c r="H150" s="40">
        <v>3059.2666666666664</v>
      </c>
      <c r="I150" s="40">
        <v>3223.3833333333332</v>
      </c>
      <c r="J150" s="40">
        <v>3340.5166666666664</v>
      </c>
      <c r="K150" s="31">
        <v>3106.25</v>
      </c>
      <c r="L150" s="31">
        <v>2825</v>
      </c>
      <c r="M150" s="31">
        <v>112.62909999999999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1426.2</v>
      </c>
      <c r="D151" s="40">
        <v>1434.1499999999999</v>
      </c>
      <c r="E151" s="40">
        <v>1409.2999999999997</v>
      </c>
      <c r="F151" s="40">
        <v>1392.3999999999999</v>
      </c>
      <c r="G151" s="40">
        <v>1367.5499999999997</v>
      </c>
      <c r="H151" s="40">
        <v>1451.0499999999997</v>
      </c>
      <c r="I151" s="40">
        <v>1475.8999999999996</v>
      </c>
      <c r="J151" s="40">
        <v>1492.7999999999997</v>
      </c>
      <c r="K151" s="31">
        <v>1459</v>
      </c>
      <c r="L151" s="31">
        <v>1417.25</v>
      </c>
      <c r="M151" s="31">
        <v>15.29711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837.6</v>
      </c>
      <c r="D152" s="40">
        <v>830.56666666666672</v>
      </c>
      <c r="E152" s="40">
        <v>817.18333333333339</v>
      </c>
      <c r="F152" s="40">
        <v>796.76666666666665</v>
      </c>
      <c r="G152" s="40">
        <v>783.38333333333333</v>
      </c>
      <c r="H152" s="40">
        <v>850.98333333333346</v>
      </c>
      <c r="I152" s="40">
        <v>864.3666666666669</v>
      </c>
      <c r="J152" s="40">
        <v>884.78333333333353</v>
      </c>
      <c r="K152" s="31">
        <v>843.95</v>
      </c>
      <c r="L152" s="31">
        <v>810.15</v>
      </c>
      <c r="M152" s="31">
        <v>1.61205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132.85</v>
      </c>
      <c r="D153" s="40">
        <v>134.31666666666663</v>
      </c>
      <c r="E153" s="40">
        <v>130.93333333333328</v>
      </c>
      <c r="F153" s="40">
        <v>129.01666666666665</v>
      </c>
      <c r="G153" s="40">
        <v>125.6333333333333</v>
      </c>
      <c r="H153" s="40">
        <v>136.23333333333326</v>
      </c>
      <c r="I153" s="40">
        <v>139.61666666666665</v>
      </c>
      <c r="J153" s="40">
        <v>141.53333333333325</v>
      </c>
      <c r="K153" s="31">
        <v>137.69999999999999</v>
      </c>
      <c r="L153" s="31">
        <v>132.4</v>
      </c>
      <c r="M153" s="31">
        <v>75.212329999999994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127.25</v>
      </c>
      <c r="D154" s="40">
        <v>127.13333333333333</v>
      </c>
      <c r="E154" s="40">
        <v>124.81666666666666</v>
      </c>
      <c r="F154" s="40">
        <v>122.38333333333334</v>
      </c>
      <c r="G154" s="40">
        <v>120.06666666666668</v>
      </c>
      <c r="H154" s="40">
        <v>129.56666666666666</v>
      </c>
      <c r="I154" s="40">
        <v>131.88333333333333</v>
      </c>
      <c r="J154" s="40">
        <v>134.31666666666663</v>
      </c>
      <c r="K154" s="31">
        <v>129.44999999999999</v>
      </c>
      <c r="L154" s="31">
        <v>124.7</v>
      </c>
      <c r="M154" s="31">
        <v>228.83511999999999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88.35</v>
      </c>
      <c r="D155" s="40">
        <v>89.166666666666671</v>
      </c>
      <c r="E155" s="40">
        <v>87.183333333333337</v>
      </c>
      <c r="F155" s="40">
        <v>86.016666666666666</v>
      </c>
      <c r="G155" s="40">
        <v>84.033333333333331</v>
      </c>
      <c r="H155" s="40">
        <v>90.333333333333343</v>
      </c>
      <c r="I155" s="40">
        <v>92.316666666666663</v>
      </c>
      <c r="J155" s="40">
        <v>93.483333333333348</v>
      </c>
      <c r="K155" s="31">
        <v>91.15</v>
      </c>
      <c r="L155" s="31">
        <v>88</v>
      </c>
      <c r="M155" s="31">
        <v>288.99482999999998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3741</v>
      </c>
      <c r="D156" s="40">
        <v>3680</v>
      </c>
      <c r="E156" s="40">
        <v>3581</v>
      </c>
      <c r="F156" s="40">
        <v>3421</v>
      </c>
      <c r="G156" s="40">
        <v>3322</v>
      </c>
      <c r="H156" s="40">
        <v>3840</v>
      </c>
      <c r="I156" s="40">
        <v>3939</v>
      </c>
      <c r="J156" s="40">
        <v>4099</v>
      </c>
      <c r="K156" s="31">
        <v>3779</v>
      </c>
      <c r="L156" s="31">
        <v>3520</v>
      </c>
      <c r="M156" s="31">
        <v>6.6379999999999999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19152.55</v>
      </c>
      <c r="D157" s="40">
        <v>19170.966666666664</v>
      </c>
      <c r="E157" s="40">
        <v>18917.033333333326</v>
      </c>
      <c r="F157" s="40">
        <v>18681.516666666663</v>
      </c>
      <c r="G157" s="40">
        <v>18427.583333333325</v>
      </c>
      <c r="H157" s="40">
        <v>19406.483333333326</v>
      </c>
      <c r="I157" s="40">
        <v>19660.416666666668</v>
      </c>
      <c r="J157" s="40">
        <v>19895.933333333327</v>
      </c>
      <c r="K157" s="31">
        <v>19424.900000000001</v>
      </c>
      <c r="L157" s="31">
        <v>18935.45</v>
      </c>
      <c r="M157" s="31">
        <v>1.6978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366.3</v>
      </c>
      <c r="D158" s="40">
        <v>368.88333333333338</v>
      </c>
      <c r="E158" s="40">
        <v>361.76666666666677</v>
      </c>
      <c r="F158" s="40">
        <v>357.23333333333341</v>
      </c>
      <c r="G158" s="40">
        <v>350.11666666666679</v>
      </c>
      <c r="H158" s="40">
        <v>373.41666666666674</v>
      </c>
      <c r="I158" s="40">
        <v>380.53333333333342</v>
      </c>
      <c r="J158" s="40">
        <v>385.06666666666672</v>
      </c>
      <c r="K158" s="31">
        <v>376</v>
      </c>
      <c r="L158" s="31">
        <v>364.35</v>
      </c>
      <c r="M158" s="31">
        <v>3.4849700000000001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832.75</v>
      </c>
      <c r="D159" s="40">
        <v>836</v>
      </c>
      <c r="E159" s="40">
        <v>816.3</v>
      </c>
      <c r="F159" s="40">
        <v>799.84999999999991</v>
      </c>
      <c r="G159" s="40">
        <v>780.14999999999986</v>
      </c>
      <c r="H159" s="40">
        <v>852.45</v>
      </c>
      <c r="I159" s="40">
        <v>872.15000000000009</v>
      </c>
      <c r="J159" s="40">
        <v>888.60000000000014</v>
      </c>
      <c r="K159" s="31">
        <v>855.7</v>
      </c>
      <c r="L159" s="31">
        <v>819.55</v>
      </c>
      <c r="M159" s="31">
        <v>19.024989999999999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142.1</v>
      </c>
      <c r="D160" s="40">
        <v>143.65</v>
      </c>
      <c r="E160" s="40">
        <v>139.55000000000001</v>
      </c>
      <c r="F160" s="40">
        <v>137</v>
      </c>
      <c r="G160" s="40">
        <v>132.9</v>
      </c>
      <c r="H160" s="40">
        <v>146.20000000000002</v>
      </c>
      <c r="I160" s="40">
        <v>150.29999999999998</v>
      </c>
      <c r="J160" s="40">
        <v>152.85000000000002</v>
      </c>
      <c r="K160" s="31">
        <v>147.75</v>
      </c>
      <c r="L160" s="31">
        <v>141.1</v>
      </c>
      <c r="M160" s="31">
        <v>229.80651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211.65</v>
      </c>
      <c r="D161" s="40">
        <v>209.63333333333333</v>
      </c>
      <c r="E161" s="40">
        <v>205.16666666666666</v>
      </c>
      <c r="F161" s="40">
        <v>198.68333333333334</v>
      </c>
      <c r="G161" s="40">
        <v>194.21666666666667</v>
      </c>
      <c r="H161" s="40">
        <v>216.11666666666665</v>
      </c>
      <c r="I161" s="40">
        <v>220.58333333333334</v>
      </c>
      <c r="J161" s="40">
        <v>227.06666666666663</v>
      </c>
      <c r="K161" s="31">
        <v>214.1</v>
      </c>
      <c r="L161" s="31">
        <v>203.15</v>
      </c>
      <c r="M161" s="31">
        <v>18.919699999999999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2869.5</v>
      </c>
      <c r="D162" s="40">
        <v>2914.4</v>
      </c>
      <c r="E162" s="40">
        <v>2797.8</v>
      </c>
      <c r="F162" s="40">
        <v>2726.1</v>
      </c>
      <c r="G162" s="40">
        <v>2609.5</v>
      </c>
      <c r="H162" s="40">
        <v>2986.1000000000004</v>
      </c>
      <c r="I162" s="40">
        <v>3102.7</v>
      </c>
      <c r="J162" s="40">
        <v>3174.4000000000005</v>
      </c>
      <c r="K162" s="31">
        <v>3031</v>
      </c>
      <c r="L162" s="31">
        <v>2842.7</v>
      </c>
      <c r="M162" s="31">
        <v>7.8934899999999999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38390.9</v>
      </c>
      <c r="D163" s="40">
        <v>38496.98333333333</v>
      </c>
      <c r="E163" s="40">
        <v>37993.96666666666</v>
      </c>
      <c r="F163" s="40">
        <v>37597.033333333333</v>
      </c>
      <c r="G163" s="40">
        <v>37094.016666666663</v>
      </c>
      <c r="H163" s="40">
        <v>38893.916666666657</v>
      </c>
      <c r="I163" s="40">
        <v>39396.933333333334</v>
      </c>
      <c r="J163" s="40">
        <v>39793.866666666654</v>
      </c>
      <c r="K163" s="31">
        <v>39000</v>
      </c>
      <c r="L163" s="31">
        <v>38100.050000000003</v>
      </c>
      <c r="M163" s="31">
        <v>0.55074000000000001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219.85</v>
      </c>
      <c r="D164" s="40">
        <v>220.23333333333335</v>
      </c>
      <c r="E164" s="40">
        <v>217.6166666666667</v>
      </c>
      <c r="F164" s="40">
        <v>215.38333333333335</v>
      </c>
      <c r="G164" s="40">
        <v>212.76666666666671</v>
      </c>
      <c r="H164" s="40">
        <v>222.4666666666667</v>
      </c>
      <c r="I164" s="40">
        <v>225.08333333333337</v>
      </c>
      <c r="J164" s="40">
        <v>227.31666666666669</v>
      </c>
      <c r="K164" s="31">
        <v>222.85</v>
      </c>
      <c r="L164" s="31">
        <v>218</v>
      </c>
      <c r="M164" s="31">
        <v>48.151719999999997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5196.45</v>
      </c>
      <c r="D165" s="40">
        <v>5197.4833333333336</v>
      </c>
      <c r="E165" s="40">
        <v>5103.9666666666672</v>
      </c>
      <c r="F165" s="40">
        <v>5011.4833333333336</v>
      </c>
      <c r="G165" s="40">
        <v>4917.9666666666672</v>
      </c>
      <c r="H165" s="40">
        <v>5289.9666666666672</v>
      </c>
      <c r="I165" s="40">
        <v>5383.4833333333336</v>
      </c>
      <c r="J165" s="40">
        <v>5475.9666666666672</v>
      </c>
      <c r="K165" s="31">
        <v>5291</v>
      </c>
      <c r="L165" s="31">
        <v>5105</v>
      </c>
      <c r="M165" s="31">
        <v>0.74187999999999998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2205.85</v>
      </c>
      <c r="D166" s="40">
        <v>2216.3999999999996</v>
      </c>
      <c r="E166" s="40">
        <v>2182.8499999999995</v>
      </c>
      <c r="F166" s="40">
        <v>2159.85</v>
      </c>
      <c r="G166" s="40">
        <v>2126.2999999999997</v>
      </c>
      <c r="H166" s="40">
        <v>2239.3999999999992</v>
      </c>
      <c r="I166" s="40">
        <v>2272.9499999999994</v>
      </c>
      <c r="J166" s="40">
        <v>2295.9499999999989</v>
      </c>
      <c r="K166" s="31">
        <v>2249.9499999999998</v>
      </c>
      <c r="L166" s="31">
        <v>2193.4</v>
      </c>
      <c r="M166" s="31">
        <v>15.64828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2418.35</v>
      </c>
      <c r="D167" s="40">
        <v>2435.7666666666664</v>
      </c>
      <c r="E167" s="40">
        <v>2363.333333333333</v>
      </c>
      <c r="F167" s="40">
        <v>2308.3166666666666</v>
      </c>
      <c r="G167" s="40">
        <v>2235.8833333333332</v>
      </c>
      <c r="H167" s="40">
        <v>2490.7833333333328</v>
      </c>
      <c r="I167" s="40">
        <v>2563.2166666666662</v>
      </c>
      <c r="J167" s="40">
        <v>2618.2333333333327</v>
      </c>
      <c r="K167" s="31">
        <v>2508.1999999999998</v>
      </c>
      <c r="L167" s="31">
        <v>2380.75</v>
      </c>
      <c r="M167" s="31">
        <v>13.4087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2305.9499999999998</v>
      </c>
      <c r="D168" s="40">
        <v>2287.3666666666663</v>
      </c>
      <c r="E168" s="40">
        <v>2244.8833333333328</v>
      </c>
      <c r="F168" s="40">
        <v>2183.8166666666666</v>
      </c>
      <c r="G168" s="40">
        <v>2141.333333333333</v>
      </c>
      <c r="H168" s="40">
        <v>2348.4333333333325</v>
      </c>
      <c r="I168" s="40">
        <v>2390.9166666666661</v>
      </c>
      <c r="J168" s="40">
        <v>2451.9833333333322</v>
      </c>
      <c r="K168" s="31">
        <v>2329.85</v>
      </c>
      <c r="L168" s="31">
        <v>2226.3000000000002</v>
      </c>
      <c r="M168" s="31">
        <v>4.8591899999999999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116.3</v>
      </c>
      <c r="D169" s="40">
        <v>117.31666666666666</v>
      </c>
      <c r="E169" s="40">
        <v>114.78333333333333</v>
      </c>
      <c r="F169" s="40">
        <v>113.26666666666667</v>
      </c>
      <c r="G169" s="40">
        <v>110.73333333333333</v>
      </c>
      <c r="H169" s="40">
        <v>118.83333333333333</v>
      </c>
      <c r="I169" s="40">
        <v>121.36666666666666</v>
      </c>
      <c r="J169" s="40">
        <v>122.88333333333333</v>
      </c>
      <c r="K169" s="31">
        <v>119.85</v>
      </c>
      <c r="L169" s="31">
        <v>115.8</v>
      </c>
      <c r="M169" s="31">
        <v>52.31194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206.75</v>
      </c>
      <c r="D170" s="40">
        <v>205.51666666666665</v>
      </c>
      <c r="E170" s="40">
        <v>201.5333333333333</v>
      </c>
      <c r="F170" s="40">
        <v>196.31666666666666</v>
      </c>
      <c r="G170" s="40">
        <v>192.33333333333331</v>
      </c>
      <c r="H170" s="40">
        <v>210.73333333333329</v>
      </c>
      <c r="I170" s="40">
        <v>214.71666666666664</v>
      </c>
      <c r="J170" s="40">
        <v>219.93333333333328</v>
      </c>
      <c r="K170" s="31">
        <v>209.5</v>
      </c>
      <c r="L170" s="31">
        <v>200.3</v>
      </c>
      <c r="M170" s="31">
        <v>283.04736000000003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421.75</v>
      </c>
      <c r="D171" s="40">
        <v>424.18333333333334</v>
      </c>
      <c r="E171" s="40">
        <v>411.56666666666666</v>
      </c>
      <c r="F171" s="40">
        <v>401.38333333333333</v>
      </c>
      <c r="G171" s="40">
        <v>388.76666666666665</v>
      </c>
      <c r="H171" s="40">
        <v>434.36666666666667</v>
      </c>
      <c r="I171" s="40">
        <v>446.98333333333335</v>
      </c>
      <c r="J171" s="40">
        <v>457.16666666666669</v>
      </c>
      <c r="K171" s="31">
        <v>436.8</v>
      </c>
      <c r="L171" s="31">
        <v>414</v>
      </c>
      <c r="M171" s="31">
        <v>11.38369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15040.1</v>
      </c>
      <c r="D172" s="40">
        <v>14981.783333333335</v>
      </c>
      <c r="E172" s="40">
        <v>14774.616666666669</v>
      </c>
      <c r="F172" s="40">
        <v>14509.133333333333</v>
      </c>
      <c r="G172" s="40">
        <v>14301.966666666667</v>
      </c>
      <c r="H172" s="40">
        <v>15247.26666666667</v>
      </c>
      <c r="I172" s="40">
        <v>15454.433333333338</v>
      </c>
      <c r="J172" s="40">
        <v>15719.916666666672</v>
      </c>
      <c r="K172" s="31">
        <v>15188.95</v>
      </c>
      <c r="L172" s="31">
        <v>14716.3</v>
      </c>
      <c r="M172" s="31">
        <v>0.11466999999999999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37.299999999999997</v>
      </c>
      <c r="D173" s="40">
        <v>37.616666666666667</v>
      </c>
      <c r="E173" s="40">
        <v>36.733333333333334</v>
      </c>
      <c r="F173" s="40">
        <v>36.166666666666664</v>
      </c>
      <c r="G173" s="40">
        <v>35.283333333333331</v>
      </c>
      <c r="H173" s="40">
        <v>38.183333333333337</v>
      </c>
      <c r="I173" s="40">
        <v>39.066666666666677</v>
      </c>
      <c r="J173" s="40">
        <v>39.63333333333334</v>
      </c>
      <c r="K173" s="31">
        <v>38.5</v>
      </c>
      <c r="L173" s="31">
        <v>37.049999999999997</v>
      </c>
      <c r="M173" s="31">
        <v>523.15588000000002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182.65</v>
      </c>
      <c r="D174" s="40">
        <v>185.93333333333331</v>
      </c>
      <c r="E174" s="40">
        <v>177.86666666666662</v>
      </c>
      <c r="F174" s="40">
        <v>173.08333333333331</v>
      </c>
      <c r="G174" s="40">
        <v>165.01666666666662</v>
      </c>
      <c r="H174" s="40">
        <v>190.71666666666661</v>
      </c>
      <c r="I174" s="40">
        <v>198.78333333333327</v>
      </c>
      <c r="J174" s="40">
        <v>203.56666666666661</v>
      </c>
      <c r="K174" s="31">
        <v>194</v>
      </c>
      <c r="L174" s="31">
        <v>181.15</v>
      </c>
      <c r="M174" s="31">
        <v>137.43324999999999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134.55000000000001</v>
      </c>
      <c r="D175" s="40">
        <v>134.60000000000002</v>
      </c>
      <c r="E175" s="40">
        <v>127.80000000000004</v>
      </c>
      <c r="F175" s="40">
        <v>121.05000000000001</v>
      </c>
      <c r="G175" s="40">
        <v>114.25000000000003</v>
      </c>
      <c r="H175" s="40">
        <v>141.35000000000005</v>
      </c>
      <c r="I175" s="40">
        <v>148.15</v>
      </c>
      <c r="J175" s="40">
        <v>154.90000000000006</v>
      </c>
      <c r="K175" s="31">
        <v>141.4</v>
      </c>
      <c r="L175" s="31">
        <v>127.85</v>
      </c>
      <c r="M175" s="31">
        <v>1115.7505000000001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2405.4</v>
      </c>
      <c r="D176" s="40">
        <v>2423.3833333333332</v>
      </c>
      <c r="E176" s="40">
        <v>2370.8666666666663</v>
      </c>
      <c r="F176" s="40">
        <v>2336.333333333333</v>
      </c>
      <c r="G176" s="40">
        <v>2283.8166666666662</v>
      </c>
      <c r="H176" s="40">
        <v>2457.9166666666665</v>
      </c>
      <c r="I176" s="40">
        <v>2510.4333333333329</v>
      </c>
      <c r="J176" s="40">
        <v>2544.9666666666667</v>
      </c>
      <c r="K176" s="31">
        <v>2475.9</v>
      </c>
      <c r="L176" s="31">
        <v>2388.85</v>
      </c>
      <c r="M176" s="31">
        <v>148.47511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950.5</v>
      </c>
      <c r="D177" s="40">
        <v>955.13333333333333</v>
      </c>
      <c r="E177" s="40">
        <v>935.36666666666667</v>
      </c>
      <c r="F177" s="40">
        <v>920.23333333333335</v>
      </c>
      <c r="G177" s="40">
        <v>900.4666666666667</v>
      </c>
      <c r="H177" s="40">
        <v>970.26666666666665</v>
      </c>
      <c r="I177" s="40">
        <v>990.0333333333333</v>
      </c>
      <c r="J177" s="40">
        <v>1005.1666666666666</v>
      </c>
      <c r="K177" s="31">
        <v>974.9</v>
      </c>
      <c r="L177" s="31">
        <v>940</v>
      </c>
      <c r="M177" s="31">
        <v>30.126529999999999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1160.55</v>
      </c>
      <c r="D178" s="40">
        <v>1154.2</v>
      </c>
      <c r="E178" s="40">
        <v>1140.5</v>
      </c>
      <c r="F178" s="40">
        <v>1120.45</v>
      </c>
      <c r="G178" s="40">
        <v>1106.75</v>
      </c>
      <c r="H178" s="40">
        <v>1174.25</v>
      </c>
      <c r="I178" s="40">
        <v>1187.9500000000003</v>
      </c>
      <c r="J178" s="40">
        <v>1208</v>
      </c>
      <c r="K178" s="31">
        <v>1167.9000000000001</v>
      </c>
      <c r="L178" s="31">
        <v>1134.1500000000001</v>
      </c>
      <c r="M178" s="31">
        <v>22.535209999999999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2005.85</v>
      </c>
      <c r="D179" s="40">
        <v>2051.9166666666665</v>
      </c>
      <c r="E179" s="40">
        <v>1931.3833333333332</v>
      </c>
      <c r="F179" s="40">
        <v>1856.9166666666667</v>
      </c>
      <c r="G179" s="40">
        <v>1736.3833333333334</v>
      </c>
      <c r="H179" s="40">
        <v>2126.3833333333332</v>
      </c>
      <c r="I179" s="40">
        <v>2246.916666666667</v>
      </c>
      <c r="J179" s="40">
        <v>2321.3833333333328</v>
      </c>
      <c r="K179" s="31">
        <v>2172.4499999999998</v>
      </c>
      <c r="L179" s="31">
        <v>1977.45</v>
      </c>
      <c r="M179" s="31">
        <v>190.73002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7941.4</v>
      </c>
      <c r="D180" s="40">
        <v>7997.0999999999995</v>
      </c>
      <c r="E180" s="40">
        <v>7844.2999999999993</v>
      </c>
      <c r="F180" s="40">
        <v>7747.2</v>
      </c>
      <c r="G180" s="40">
        <v>7594.4</v>
      </c>
      <c r="H180" s="40">
        <v>8094.1999999999989</v>
      </c>
      <c r="I180" s="40">
        <v>8247</v>
      </c>
      <c r="J180" s="40">
        <v>8344.0999999999985</v>
      </c>
      <c r="K180" s="31">
        <v>8149.9</v>
      </c>
      <c r="L180" s="31">
        <v>7900</v>
      </c>
      <c r="M180" s="31">
        <v>0.27537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26102.25</v>
      </c>
      <c r="D181" s="40">
        <v>25927.733333333334</v>
      </c>
      <c r="E181" s="40">
        <v>25505.466666666667</v>
      </c>
      <c r="F181" s="40">
        <v>24908.683333333334</v>
      </c>
      <c r="G181" s="40">
        <v>24486.416666666668</v>
      </c>
      <c r="H181" s="40">
        <v>26524.516666666666</v>
      </c>
      <c r="I181" s="40">
        <v>26946.783333333336</v>
      </c>
      <c r="J181" s="40">
        <v>27543.566666666666</v>
      </c>
      <c r="K181" s="31">
        <v>26350</v>
      </c>
      <c r="L181" s="31">
        <v>25330.95</v>
      </c>
      <c r="M181" s="31">
        <v>0.97672000000000003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1406.7</v>
      </c>
      <c r="D182" s="40">
        <v>1416.1833333333334</v>
      </c>
      <c r="E182" s="40">
        <v>1385.9166666666667</v>
      </c>
      <c r="F182" s="40">
        <v>1365.1333333333334</v>
      </c>
      <c r="G182" s="40">
        <v>1334.8666666666668</v>
      </c>
      <c r="H182" s="40">
        <v>1436.9666666666667</v>
      </c>
      <c r="I182" s="40">
        <v>1467.2333333333331</v>
      </c>
      <c r="J182" s="40">
        <v>1488.0166666666667</v>
      </c>
      <c r="K182" s="31">
        <v>1446.45</v>
      </c>
      <c r="L182" s="31">
        <v>1395.4</v>
      </c>
      <c r="M182" s="31">
        <v>17.681660000000001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2151.9</v>
      </c>
      <c r="D183" s="40">
        <v>2145.4</v>
      </c>
      <c r="E183" s="40">
        <v>2122.65</v>
      </c>
      <c r="F183" s="40">
        <v>2093.4</v>
      </c>
      <c r="G183" s="40">
        <v>2070.65</v>
      </c>
      <c r="H183" s="40">
        <v>2174.65</v>
      </c>
      <c r="I183" s="40">
        <v>2197.4</v>
      </c>
      <c r="J183" s="40">
        <v>2226.65</v>
      </c>
      <c r="K183" s="31">
        <v>2168.15</v>
      </c>
      <c r="L183" s="31">
        <v>2116.15</v>
      </c>
      <c r="M183" s="31">
        <v>5.1537899999999999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460.55</v>
      </c>
      <c r="D184" s="40">
        <v>465.26666666666665</v>
      </c>
      <c r="E184" s="40">
        <v>453.2833333333333</v>
      </c>
      <c r="F184" s="40">
        <v>446.01666666666665</v>
      </c>
      <c r="G184" s="40">
        <v>434.0333333333333</v>
      </c>
      <c r="H184" s="40">
        <v>472.5333333333333</v>
      </c>
      <c r="I184" s="40">
        <v>484.51666666666665</v>
      </c>
      <c r="J184" s="40">
        <v>491.7833333333333</v>
      </c>
      <c r="K184" s="31">
        <v>477.25</v>
      </c>
      <c r="L184" s="31">
        <v>458</v>
      </c>
      <c r="M184" s="31">
        <v>230.26652000000001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100.05</v>
      </c>
      <c r="D185" s="40">
        <v>101.53333333333335</v>
      </c>
      <c r="E185" s="40">
        <v>97.766666666666694</v>
      </c>
      <c r="F185" s="40">
        <v>95.483333333333348</v>
      </c>
      <c r="G185" s="40">
        <v>91.716666666666697</v>
      </c>
      <c r="H185" s="40">
        <v>103.81666666666669</v>
      </c>
      <c r="I185" s="40">
        <v>107.58333333333334</v>
      </c>
      <c r="J185" s="40">
        <v>109.86666666666669</v>
      </c>
      <c r="K185" s="31">
        <v>105.3</v>
      </c>
      <c r="L185" s="31">
        <v>99.25</v>
      </c>
      <c r="M185" s="31">
        <v>503.48334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753.6</v>
      </c>
      <c r="D186" s="40">
        <v>753.76666666666677</v>
      </c>
      <c r="E186" s="40">
        <v>745.88333333333355</v>
      </c>
      <c r="F186" s="40">
        <v>738.16666666666674</v>
      </c>
      <c r="G186" s="40">
        <v>730.28333333333353</v>
      </c>
      <c r="H186" s="40">
        <v>761.48333333333358</v>
      </c>
      <c r="I186" s="40">
        <v>769.36666666666679</v>
      </c>
      <c r="J186" s="40">
        <v>777.0833333333336</v>
      </c>
      <c r="K186" s="31">
        <v>761.65</v>
      </c>
      <c r="L186" s="31">
        <v>746.05</v>
      </c>
      <c r="M186" s="31">
        <v>55.052660000000003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520.95000000000005</v>
      </c>
      <c r="D187" s="40">
        <v>524.75</v>
      </c>
      <c r="E187" s="40">
        <v>514</v>
      </c>
      <c r="F187" s="40">
        <v>507.04999999999995</v>
      </c>
      <c r="G187" s="40">
        <v>496.29999999999995</v>
      </c>
      <c r="H187" s="40">
        <v>531.70000000000005</v>
      </c>
      <c r="I187" s="40">
        <v>542.45000000000005</v>
      </c>
      <c r="J187" s="40">
        <v>549.40000000000009</v>
      </c>
      <c r="K187" s="31">
        <v>535.5</v>
      </c>
      <c r="L187" s="31">
        <v>517.79999999999995</v>
      </c>
      <c r="M187" s="31">
        <v>8.7594999999999992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596.15</v>
      </c>
      <c r="D188" s="40">
        <v>593.05000000000007</v>
      </c>
      <c r="E188" s="40">
        <v>585.10000000000014</v>
      </c>
      <c r="F188" s="40">
        <v>574.05000000000007</v>
      </c>
      <c r="G188" s="40">
        <v>566.10000000000014</v>
      </c>
      <c r="H188" s="40">
        <v>604.10000000000014</v>
      </c>
      <c r="I188" s="40">
        <v>612.05000000000018</v>
      </c>
      <c r="J188" s="40">
        <v>623.10000000000014</v>
      </c>
      <c r="K188" s="31">
        <v>601</v>
      </c>
      <c r="L188" s="31">
        <v>582</v>
      </c>
      <c r="M188" s="31">
        <v>4.3654200000000003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686.5</v>
      </c>
      <c r="D189" s="40">
        <v>685.13333333333333</v>
      </c>
      <c r="E189" s="40">
        <v>675.51666666666665</v>
      </c>
      <c r="F189" s="40">
        <v>664.5333333333333</v>
      </c>
      <c r="G189" s="40">
        <v>654.91666666666663</v>
      </c>
      <c r="H189" s="40">
        <v>696.11666666666667</v>
      </c>
      <c r="I189" s="40">
        <v>705.73333333333323</v>
      </c>
      <c r="J189" s="40">
        <v>716.7166666666667</v>
      </c>
      <c r="K189" s="31">
        <v>694.75</v>
      </c>
      <c r="L189" s="31">
        <v>674.15</v>
      </c>
      <c r="M189" s="31">
        <v>65.212829999999997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872.25</v>
      </c>
      <c r="D190" s="40">
        <v>877.80000000000007</v>
      </c>
      <c r="E190" s="40">
        <v>863.10000000000014</v>
      </c>
      <c r="F190" s="40">
        <v>853.95</v>
      </c>
      <c r="G190" s="40">
        <v>839.25000000000011</v>
      </c>
      <c r="H190" s="40">
        <v>886.95000000000016</v>
      </c>
      <c r="I190" s="40">
        <v>901.6500000000002</v>
      </c>
      <c r="J190" s="40">
        <v>910.80000000000018</v>
      </c>
      <c r="K190" s="31">
        <v>892.5</v>
      </c>
      <c r="L190" s="31">
        <v>868.65</v>
      </c>
      <c r="M190" s="31">
        <v>17.70628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1299.25</v>
      </c>
      <c r="D191" s="40">
        <v>1298.8166666666666</v>
      </c>
      <c r="E191" s="40">
        <v>1283.7833333333333</v>
      </c>
      <c r="F191" s="40">
        <v>1268.3166666666666</v>
      </c>
      <c r="G191" s="40">
        <v>1253.2833333333333</v>
      </c>
      <c r="H191" s="40">
        <v>1314.2833333333333</v>
      </c>
      <c r="I191" s="40">
        <v>1329.3166666666666</v>
      </c>
      <c r="J191" s="40">
        <v>1344.7833333333333</v>
      </c>
      <c r="K191" s="31">
        <v>1313.85</v>
      </c>
      <c r="L191" s="31">
        <v>1283.3499999999999</v>
      </c>
      <c r="M191" s="31">
        <v>4.5954300000000003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3529.15</v>
      </c>
      <c r="D192" s="40">
        <v>3527.9666666666667</v>
      </c>
      <c r="E192" s="40">
        <v>3492.1833333333334</v>
      </c>
      <c r="F192" s="40">
        <v>3455.2166666666667</v>
      </c>
      <c r="G192" s="40">
        <v>3419.4333333333334</v>
      </c>
      <c r="H192" s="40">
        <v>3564.9333333333334</v>
      </c>
      <c r="I192" s="40">
        <v>3600.7166666666672</v>
      </c>
      <c r="J192" s="40">
        <v>3637.6833333333334</v>
      </c>
      <c r="K192" s="31">
        <v>3563.75</v>
      </c>
      <c r="L192" s="31">
        <v>3491</v>
      </c>
      <c r="M192" s="31">
        <v>55.884459999999997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778.6</v>
      </c>
      <c r="D193" s="40">
        <v>777.48333333333323</v>
      </c>
      <c r="E193" s="40">
        <v>765.31666666666649</v>
      </c>
      <c r="F193" s="40">
        <v>752.0333333333333</v>
      </c>
      <c r="G193" s="40">
        <v>739.86666666666656</v>
      </c>
      <c r="H193" s="40">
        <v>790.76666666666642</v>
      </c>
      <c r="I193" s="40">
        <v>802.93333333333317</v>
      </c>
      <c r="J193" s="40">
        <v>816.21666666666636</v>
      </c>
      <c r="K193" s="31">
        <v>789.65</v>
      </c>
      <c r="L193" s="31">
        <v>764.2</v>
      </c>
      <c r="M193" s="31">
        <v>35.293559999999999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5781.65</v>
      </c>
      <c r="D194" s="40">
        <v>5805.1500000000005</v>
      </c>
      <c r="E194" s="40">
        <v>5662.3000000000011</v>
      </c>
      <c r="F194" s="40">
        <v>5542.9500000000007</v>
      </c>
      <c r="G194" s="40">
        <v>5400.1000000000013</v>
      </c>
      <c r="H194" s="40">
        <v>5924.5000000000009</v>
      </c>
      <c r="I194" s="40">
        <v>6067.3500000000013</v>
      </c>
      <c r="J194" s="40">
        <v>6186.7000000000007</v>
      </c>
      <c r="K194" s="31">
        <v>5948</v>
      </c>
      <c r="L194" s="31">
        <v>5685.8</v>
      </c>
      <c r="M194" s="31">
        <v>2.4878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458.6</v>
      </c>
      <c r="D195" s="40">
        <v>464.08333333333331</v>
      </c>
      <c r="E195" s="40">
        <v>450.16666666666663</v>
      </c>
      <c r="F195" s="40">
        <v>441.73333333333329</v>
      </c>
      <c r="G195" s="40">
        <v>427.81666666666661</v>
      </c>
      <c r="H195" s="40">
        <v>472.51666666666665</v>
      </c>
      <c r="I195" s="40">
        <v>486.43333333333328</v>
      </c>
      <c r="J195" s="40">
        <v>494.86666666666667</v>
      </c>
      <c r="K195" s="31">
        <v>478</v>
      </c>
      <c r="L195" s="31">
        <v>455.65</v>
      </c>
      <c r="M195" s="31">
        <v>354.71800000000002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216.8</v>
      </c>
      <c r="D196" s="40">
        <v>219.38333333333333</v>
      </c>
      <c r="E196" s="40">
        <v>210.51666666666665</v>
      </c>
      <c r="F196" s="40">
        <v>204.23333333333332</v>
      </c>
      <c r="G196" s="40">
        <v>195.36666666666665</v>
      </c>
      <c r="H196" s="40">
        <v>225.66666666666666</v>
      </c>
      <c r="I196" s="40">
        <v>234.53333333333333</v>
      </c>
      <c r="J196" s="40">
        <v>240.81666666666666</v>
      </c>
      <c r="K196" s="31">
        <v>228.25</v>
      </c>
      <c r="L196" s="31">
        <v>213.1</v>
      </c>
      <c r="M196" s="31">
        <v>2225.7126199999998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1071.2</v>
      </c>
      <c r="D197" s="40">
        <v>1087.3666666666668</v>
      </c>
      <c r="E197" s="40">
        <v>1046.8333333333335</v>
      </c>
      <c r="F197" s="40">
        <v>1022.4666666666667</v>
      </c>
      <c r="G197" s="40">
        <v>981.93333333333339</v>
      </c>
      <c r="H197" s="40">
        <v>1111.7333333333336</v>
      </c>
      <c r="I197" s="40">
        <v>1152.2666666666669</v>
      </c>
      <c r="J197" s="40">
        <v>1176.6333333333337</v>
      </c>
      <c r="K197" s="31">
        <v>1127.9000000000001</v>
      </c>
      <c r="L197" s="31">
        <v>1063</v>
      </c>
      <c r="M197" s="31">
        <v>133.55984000000001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1541.45</v>
      </c>
      <c r="D198" s="40">
        <v>1554.1333333333332</v>
      </c>
      <c r="E198" s="40">
        <v>1513.8166666666664</v>
      </c>
      <c r="F198" s="40">
        <v>1486.1833333333332</v>
      </c>
      <c r="G198" s="40">
        <v>1445.8666666666663</v>
      </c>
      <c r="H198" s="40">
        <v>1581.7666666666664</v>
      </c>
      <c r="I198" s="40">
        <v>1622.083333333333</v>
      </c>
      <c r="J198" s="40">
        <v>1649.7166666666665</v>
      </c>
      <c r="K198" s="31">
        <v>1594.45</v>
      </c>
      <c r="L198" s="31">
        <v>1526.5</v>
      </c>
      <c r="M198" s="31">
        <v>56.628999999999998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941.05</v>
      </c>
      <c r="D199" s="40">
        <v>940.38333333333333</v>
      </c>
      <c r="E199" s="40">
        <v>925.76666666666665</v>
      </c>
      <c r="F199" s="40">
        <v>910.48333333333335</v>
      </c>
      <c r="G199" s="40">
        <v>895.86666666666667</v>
      </c>
      <c r="H199" s="40">
        <v>955.66666666666663</v>
      </c>
      <c r="I199" s="40">
        <v>970.28333333333319</v>
      </c>
      <c r="J199" s="40">
        <v>985.56666666666661</v>
      </c>
      <c r="K199" s="31">
        <v>955</v>
      </c>
      <c r="L199" s="31">
        <v>925.1</v>
      </c>
      <c r="M199" s="31">
        <v>4.0946199999999999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2375.5</v>
      </c>
      <c r="D200" s="40">
        <v>2367.2999999999997</v>
      </c>
      <c r="E200" s="40">
        <v>2344.5999999999995</v>
      </c>
      <c r="F200" s="40">
        <v>2313.6999999999998</v>
      </c>
      <c r="G200" s="40">
        <v>2290.9999999999995</v>
      </c>
      <c r="H200" s="40">
        <v>2398.1999999999994</v>
      </c>
      <c r="I200" s="40">
        <v>2420.8999999999992</v>
      </c>
      <c r="J200" s="40">
        <v>2451.7999999999993</v>
      </c>
      <c r="K200" s="31">
        <v>2390</v>
      </c>
      <c r="L200" s="31">
        <v>2336.4</v>
      </c>
      <c r="M200" s="31">
        <v>26.75375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3042.05</v>
      </c>
      <c r="D201" s="40">
        <v>3047.3833333333332</v>
      </c>
      <c r="E201" s="40">
        <v>2984.7666666666664</v>
      </c>
      <c r="F201" s="40">
        <v>2927.4833333333331</v>
      </c>
      <c r="G201" s="40">
        <v>2864.8666666666663</v>
      </c>
      <c r="H201" s="40">
        <v>3104.6666666666665</v>
      </c>
      <c r="I201" s="40">
        <v>3167.2833333333333</v>
      </c>
      <c r="J201" s="40">
        <v>3224.5666666666666</v>
      </c>
      <c r="K201" s="31">
        <v>3110</v>
      </c>
      <c r="L201" s="31">
        <v>2990.1</v>
      </c>
      <c r="M201" s="31">
        <v>4.7496600000000004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551.20000000000005</v>
      </c>
      <c r="D202" s="40">
        <v>545.45000000000005</v>
      </c>
      <c r="E202" s="40">
        <v>535.80000000000007</v>
      </c>
      <c r="F202" s="40">
        <v>520.4</v>
      </c>
      <c r="G202" s="40">
        <v>510.75</v>
      </c>
      <c r="H202" s="40">
        <v>560.85000000000014</v>
      </c>
      <c r="I202" s="40">
        <v>570.50000000000023</v>
      </c>
      <c r="J202" s="40">
        <v>585.9000000000002</v>
      </c>
      <c r="K202" s="31">
        <v>555.1</v>
      </c>
      <c r="L202" s="31">
        <v>530.04999999999995</v>
      </c>
      <c r="M202" s="31">
        <v>16.204630000000002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1014.4</v>
      </c>
      <c r="D203" s="40">
        <v>1028.3333333333333</v>
      </c>
      <c r="E203" s="40">
        <v>988.86666666666656</v>
      </c>
      <c r="F203" s="40">
        <v>963.33333333333326</v>
      </c>
      <c r="G203" s="40">
        <v>923.86666666666656</v>
      </c>
      <c r="H203" s="40">
        <v>1053.8666666666666</v>
      </c>
      <c r="I203" s="40">
        <v>1093.3333333333333</v>
      </c>
      <c r="J203" s="40">
        <v>1118.8666666666666</v>
      </c>
      <c r="K203" s="31">
        <v>1067.8</v>
      </c>
      <c r="L203" s="31">
        <v>1002.8</v>
      </c>
      <c r="M203" s="31">
        <v>10.753119999999999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681.7</v>
      </c>
      <c r="D204" s="40">
        <v>687.66666666666663</v>
      </c>
      <c r="E204" s="40">
        <v>672.58333333333326</v>
      </c>
      <c r="F204" s="40">
        <v>663.46666666666658</v>
      </c>
      <c r="G204" s="40">
        <v>648.38333333333321</v>
      </c>
      <c r="H204" s="40">
        <v>696.7833333333333</v>
      </c>
      <c r="I204" s="40">
        <v>711.86666666666656</v>
      </c>
      <c r="J204" s="40">
        <v>720.98333333333335</v>
      </c>
      <c r="K204" s="31">
        <v>702.75</v>
      </c>
      <c r="L204" s="31">
        <v>678.55</v>
      </c>
      <c r="M204" s="31">
        <v>25.240839999999999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7433.75</v>
      </c>
      <c r="D205" s="40">
        <v>7433.4333333333334</v>
      </c>
      <c r="E205" s="40">
        <v>7347.8666666666668</v>
      </c>
      <c r="F205" s="40">
        <v>7261.9833333333336</v>
      </c>
      <c r="G205" s="40">
        <v>7176.416666666667</v>
      </c>
      <c r="H205" s="40">
        <v>7519.3166666666666</v>
      </c>
      <c r="I205" s="40">
        <v>7604.8833333333341</v>
      </c>
      <c r="J205" s="40">
        <v>7690.7666666666664</v>
      </c>
      <c r="K205" s="31">
        <v>7519</v>
      </c>
      <c r="L205" s="31">
        <v>7347.55</v>
      </c>
      <c r="M205" s="31">
        <v>5.4766399999999997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</v>
      </c>
      <c r="D206" s="40">
        <v>43.466666666666669</v>
      </c>
      <c r="E206" s="40">
        <v>42.233333333333334</v>
      </c>
      <c r="F206" s="40">
        <v>41.466666666666669</v>
      </c>
      <c r="G206" s="40">
        <v>40.233333333333334</v>
      </c>
      <c r="H206" s="40">
        <v>44.233333333333334</v>
      </c>
      <c r="I206" s="40">
        <v>45.466666666666669</v>
      </c>
      <c r="J206" s="40">
        <v>46.233333333333334</v>
      </c>
      <c r="K206" s="31">
        <v>44.7</v>
      </c>
      <c r="L206" s="31">
        <v>42.7</v>
      </c>
      <c r="M206" s="31">
        <v>115.59026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1504.35</v>
      </c>
      <c r="D207" s="40">
        <v>1513.8500000000001</v>
      </c>
      <c r="E207" s="40">
        <v>1490.5000000000002</v>
      </c>
      <c r="F207" s="40">
        <v>1476.65</v>
      </c>
      <c r="G207" s="40">
        <v>1453.3000000000002</v>
      </c>
      <c r="H207" s="40">
        <v>1527.7000000000003</v>
      </c>
      <c r="I207" s="40">
        <v>1551.0500000000002</v>
      </c>
      <c r="J207" s="40">
        <v>1564.9000000000003</v>
      </c>
      <c r="K207" s="31">
        <v>1537.2</v>
      </c>
      <c r="L207" s="31">
        <v>1500</v>
      </c>
      <c r="M207" s="31">
        <v>4.2525300000000001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882.95</v>
      </c>
      <c r="D208" s="40">
        <v>888.08333333333337</v>
      </c>
      <c r="E208" s="40">
        <v>871.36666666666679</v>
      </c>
      <c r="F208" s="40">
        <v>859.78333333333342</v>
      </c>
      <c r="G208" s="40">
        <v>843.06666666666683</v>
      </c>
      <c r="H208" s="40">
        <v>899.66666666666674</v>
      </c>
      <c r="I208" s="40">
        <v>916.38333333333321</v>
      </c>
      <c r="J208" s="40">
        <v>927.9666666666667</v>
      </c>
      <c r="K208" s="31">
        <v>904.8</v>
      </c>
      <c r="L208" s="31">
        <v>876.5</v>
      </c>
      <c r="M208" s="31">
        <v>31.943470000000001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891.45</v>
      </c>
      <c r="D209" s="40">
        <v>889.5</v>
      </c>
      <c r="E209" s="40">
        <v>874</v>
      </c>
      <c r="F209" s="40">
        <v>856.55</v>
      </c>
      <c r="G209" s="40">
        <v>841.05</v>
      </c>
      <c r="H209" s="40">
        <v>906.95</v>
      </c>
      <c r="I209" s="40">
        <v>922.45</v>
      </c>
      <c r="J209" s="40">
        <v>939.90000000000009</v>
      </c>
      <c r="K209" s="31">
        <v>905</v>
      </c>
      <c r="L209" s="31">
        <v>872.05</v>
      </c>
      <c r="M209" s="31">
        <v>3.0673699999999999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338.85</v>
      </c>
      <c r="D210" s="40">
        <v>342.95</v>
      </c>
      <c r="E210" s="40">
        <v>331.9</v>
      </c>
      <c r="F210" s="40">
        <v>324.95</v>
      </c>
      <c r="G210" s="40">
        <v>313.89999999999998</v>
      </c>
      <c r="H210" s="40">
        <v>349.9</v>
      </c>
      <c r="I210" s="40">
        <v>360.95000000000005</v>
      </c>
      <c r="J210" s="40">
        <v>367.9</v>
      </c>
      <c r="K210" s="31">
        <v>354</v>
      </c>
      <c r="L210" s="31">
        <v>336</v>
      </c>
      <c r="M210" s="31">
        <v>175.62378000000001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11.05</v>
      </c>
      <c r="D211" s="40">
        <v>11.199999999999998</v>
      </c>
      <c r="E211" s="40">
        <v>10.799999999999995</v>
      </c>
      <c r="F211" s="40">
        <v>10.549999999999997</v>
      </c>
      <c r="G211" s="40">
        <v>10.149999999999995</v>
      </c>
      <c r="H211" s="40">
        <v>11.449999999999996</v>
      </c>
      <c r="I211" s="40">
        <v>11.849999999999998</v>
      </c>
      <c r="J211" s="40">
        <v>12.099999999999996</v>
      </c>
      <c r="K211" s="31">
        <v>11.6</v>
      </c>
      <c r="L211" s="31">
        <v>10.95</v>
      </c>
      <c r="M211" s="31">
        <v>3437.8827200000001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1201</v>
      </c>
      <c r="D212" s="40">
        <v>1204.0999999999999</v>
      </c>
      <c r="E212" s="40">
        <v>1165.9999999999998</v>
      </c>
      <c r="F212" s="40">
        <v>1130.9999999999998</v>
      </c>
      <c r="G212" s="40">
        <v>1092.8999999999996</v>
      </c>
      <c r="H212" s="40">
        <v>1239.0999999999999</v>
      </c>
      <c r="I212" s="40">
        <v>1277.2000000000003</v>
      </c>
      <c r="J212" s="40">
        <v>1312.2</v>
      </c>
      <c r="K212" s="31">
        <v>1242.2</v>
      </c>
      <c r="L212" s="31">
        <v>1169.0999999999999</v>
      </c>
      <c r="M212" s="31">
        <v>14.689769999999999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2041.8</v>
      </c>
      <c r="D213" s="40">
        <v>2032.3666666666668</v>
      </c>
      <c r="E213" s="40">
        <v>1996.0333333333338</v>
      </c>
      <c r="F213" s="40">
        <v>1950.2666666666669</v>
      </c>
      <c r="G213" s="40">
        <v>1913.9333333333338</v>
      </c>
      <c r="H213" s="40">
        <v>2078.1333333333337</v>
      </c>
      <c r="I213" s="40">
        <v>2114.4666666666667</v>
      </c>
      <c r="J213" s="40">
        <v>2160.2333333333336</v>
      </c>
      <c r="K213" s="31">
        <v>2068.6999999999998</v>
      </c>
      <c r="L213" s="31">
        <v>1986.6</v>
      </c>
      <c r="M213" s="31">
        <v>9.5340799999999994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637.25</v>
      </c>
      <c r="D214" s="40">
        <v>637.75</v>
      </c>
      <c r="E214" s="40">
        <v>630</v>
      </c>
      <c r="F214" s="40">
        <v>622.75</v>
      </c>
      <c r="G214" s="40">
        <v>615</v>
      </c>
      <c r="H214" s="40">
        <v>645</v>
      </c>
      <c r="I214" s="40">
        <v>652.75</v>
      </c>
      <c r="J214" s="40">
        <v>660</v>
      </c>
      <c r="K214" s="40">
        <v>645.5</v>
      </c>
      <c r="L214" s="40">
        <v>630.5</v>
      </c>
      <c r="M214" s="40">
        <v>134.251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12.4</v>
      </c>
      <c r="D215" s="40">
        <v>12.483333333333334</v>
      </c>
      <c r="E215" s="40">
        <v>12.016666666666669</v>
      </c>
      <c r="F215" s="40">
        <v>11.633333333333335</v>
      </c>
      <c r="G215" s="40">
        <v>11.16666666666667</v>
      </c>
      <c r="H215" s="40">
        <v>12.866666666666669</v>
      </c>
      <c r="I215" s="40">
        <v>13.333333333333334</v>
      </c>
      <c r="J215" s="40">
        <v>13.716666666666669</v>
      </c>
      <c r="K215" s="40">
        <v>12.95</v>
      </c>
      <c r="L215" s="40">
        <v>12.1</v>
      </c>
      <c r="M215" s="40">
        <v>1876.9084700000001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324.3</v>
      </c>
      <c r="D216" s="40">
        <v>327.40000000000003</v>
      </c>
      <c r="E216" s="40">
        <v>318.40000000000009</v>
      </c>
      <c r="F216" s="40">
        <v>312.50000000000006</v>
      </c>
      <c r="G216" s="40">
        <v>303.50000000000011</v>
      </c>
      <c r="H216" s="40">
        <v>333.30000000000007</v>
      </c>
      <c r="I216" s="40">
        <v>342.29999999999995</v>
      </c>
      <c r="J216" s="40">
        <v>348.20000000000005</v>
      </c>
      <c r="K216" s="40">
        <v>336.4</v>
      </c>
      <c r="L216" s="40">
        <v>321.5</v>
      </c>
      <c r="M216" s="40">
        <v>162.91378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59"/>
      <c r="B1" s="56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52" t="s">
        <v>16</v>
      </c>
      <c r="B9" s="554" t="s">
        <v>18</v>
      </c>
      <c r="C9" s="558" t="s">
        <v>20</v>
      </c>
      <c r="D9" s="558" t="s">
        <v>21</v>
      </c>
      <c r="E9" s="549" t="s">
        <v>22</v>
      </c>
      <c r="F9" s="550"/>
      <c r="G9" s="551"/>
      <c r="H9" s="549" t="s">
        <v>23</v>
      </c>
      <c r="I9" s="550"/>
      <c r="J9" s="551"/>
      <c r="K9" s="26"/>
      <c r="L9" s="27"/>
      <c r="M9" s="53"/>
      <c r="N9" s="1"/>
      <c r="O9" s="1"/>
    </row>
    <row r="10" spans="1:15" ht="42.75" customHeight="1">
      <c r="A10" s="556"/>
      <c r="B10" s="557"/>
      <c r="C10" s="557"/>
      <c r="D10" s="5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25034.400000000001</v>
      </c>
      <c r="D11" s="40">
        <v>24959.833333333332</v>
      </c>
      <c r="E11" s="40">
        <v>24674.666666666664</v>
      </c>
      <c r="F11" s="40">
        <v>24314.933333333331</v>
      </c>
      <c r="G11" s="40">
        <v>24029.766666666663</v>
      </c>
      <c r="H11" s="40">
        <v>25319.566666666666</v>
      </c>
      <c r="I11" s="40">
        <v>25604.73333333333</v>
      </c>
      <c r="J11" s="40">
        <v>25964.466666666667</v>
      </c>
      <c r="K11" s="31">
        <v>25245</v>
      </c>
      <c r="L11" s="31">
        <v>24600.1</v>
      </c>
      <c r="M11" s="31">
        <v>2.581E-2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506.75</v>
      </c>
      <c r="D12" s="40">
        <v>511.09999999999997</v>
      </c>
      <c r="E12" s="40">
        <v>495.65</v>
      </c>
      <c r="F12" s="40">
        <v>484.55</v>
      </c>
      <c r="G12" s="40">
        <v>469.1</v>
      </c>
      <c r="H12" s="40">
        <v>522.19999999999993</v>
      </c>
      <c r="I12" s="40">
        <v>537.64999999999986</v>
      </c>
      <c r="J12" s="40">
        <v>548.74999999999989</v>
      </c>
      <c r="K12" s="31">
        <v>526.54999999999995</v>
      </c>
      <c r="L12" s="31">
        <v>500</v>
      </c>
      <c r="M12" s="31">
        <v>2.5727799999999998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937.3</v>
      </c>
      <c r="D13" s="40">
        <v>941.08333333333337</v>
      </c>
      <c r="E13" s="40">
        <v>927.2166666666667</v>
      </c>
      <c r="F13" s="40">
        <v>917.13333333333333</v>
      </c>
      <c r="G13" s="40">
        <v>903.26666666666665</v>
      </c>
      <c r="H13" s="40">
        <v>951.16666666666674</v>
      </c>
      <c r="I13" s="40">
        <v>965.0333333333333</v>
      </c>
      <c r="J13" s="40">
        <v>975.11666666666679</v>
      </c>
      <c r="K13" s="31">
        <v>954.95</v>
      </c>
      <c r="L13" s="31">
        <v>931</v>
      </c>
      <c r="M13" s="31">
        <v>8.9807900000000007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2816.05</v>
      </c>
      <c r="D14" s="40">
        <v>2811.35</v>
      </c>
      <c r="E14" s="40">
        <v>2724.7</v>
      </c>
      <c r="F14" s="40">
        <v>2633.35</v>
      </c>
      <c r="G14" s="40">
        <v>2546.6999999999998</v>
      </c>
      <c r="H14" s="40">
        <v>2902.7</v>
      </c>
      <c r="I14" s="40">
        <v>2989.3500000000004</v>
      </c>
      <c r="J14" s="40">
        <v>3080.7</v>
      </c>
      <c r="K14" s="31">
        <v>2898</v>
      </c>
      <c r="L14" s="31">
        <v>2720</v>
      </c>
      <c r="M14" s="31">
        <v>0.84663999999999995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2061.85</v>
      </c>
      <c r="D15" s="40">
        <v>2082.7833333333333</v>
      </c>
      <c r="E15" s="40">
        <v>2001.0666666666666</v>
      </c>
      <c r="F15" s="40">
        <v>1940.2833333333333</v>
      </c>
      <c r="G15" s="40">
        <v>1858.5666666666666</v>
      </c>
      <c r="H15" s="40">
        <v>2143.5666666666666</v>
      </c>
      <c r="I15" s="40">
        <v>2225.2833333333328</v>
      </c>
      <c r="J15" s="40">
        <v>2286.0666666666666</v>
      </c>
      <c r="K15" s="31">
        <v>2164.5</v>
      </c>
      <c r="L15" s="31">
        <v>2022</v>
      </c>
      <c r="M15" s="31">
        <v>2.3985599999999998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19087.25</v>
      </c>
      <c r="D16" s="40">
        <v>19157.416666666668</v>
      </c>
      <c r="E16" s="40">
        <v>18939.933333333334</v>
      </c>
      <c r="F16" s="40">
        <v>18792.616666666665</v>
      </c>
      <c r="G16" s="40">
        <v>18575.133333333331</v>
      </c>
      <c r="H16" s="40">
        <v>19304.733333333337</v>
      </c>
      <c r="I16" s="40">
        <v>19522.216666666667</v>
      </c>
      <c r="J16" s="40">
        <v>19669.53333333334</v>
      </c>
      <c r="K16" s="31">
        <v>19374.900000000001</v>
      </c>
      <c r="L16" s="31">
        <v>19010.099999999999</v>
      </c>
      <c r="M16" s="31">
        <v>0.10596999999999999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109.1</v>
      </c>
      <c r="D17" s="40">
        <v>108.59999999999998</v>
      </c>
      <c r="E17" s="40">
        <v>105.84999999999997</v>
      </c>
      <c r="F17" s="40">
        <v>102.59999999999998</v>
      </c>
      <c r="G17" s="40">
        <v>99.849999999999966</v>
      </c>
      <c r="H17" s="40">
        <v>111.84999999999997</v>
      </c>
      <c r="I17" s="40">
        <v>114.6</v>
      </c>
      <c r="J17" s="40">
        <v>117.84999999999997</v>
      </c>
      <c r="K17" s="31">
        <v>111.35</v>
      </c>
      <c r="L17" s="31">
        <v>105.35</v>
      </c>
      <c r="M17" s="31">
        <v>63.307969999999997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255.1</v>
      </c>
      <c r="D18" s="40">
        <v>256.7</v>
      </c>
      <c r="E18" s="40">
        <v>249.39999999999998</v>
      </c>
      <c r="F18" s="40">
        <v>243.7</v>
      </c>
      <c r="G18" s="40">
        <v>236.39999999999998</v>
      </c>
      <c r="H18" s="40">
        <v>262.39999999999998</v>
      </c>
      <c r="I18" s="40">
        <v>269.70000000000005</v>
      </c>
      <c r="J18" s="40">
        <v>275.39999999999998</v>
      </c>
      <c r="K18" s="31">
        <v>264</v>
      </c>
      <c r="L18" s="31">
        <v>251</v>
      </c>
      <c r="M18" s="31">
        <v>24.644020000000001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2286.4</v>
      </c>
      <c r="D19" s="40">
        <v>2293.0666666666671</v>
      </c>
      <c r="E19" s="40">
        <v>2263.1833333333343</v>
      </c>
      <c r="F19" s="40">
        <v>2239.9666666666672</v>
      </c>
      <c r="G19" s="40">
        <v>2210.0833333333344</v>
      </c>
      <c r="H19" s="40">
        <v>2316.2833333333342</v>
      </c>
      <c r="I19" s="40">
        <v>2346.1666666666665</v>
      </c>
      <c r="J19" s="40">
        <v>2369.3833333333341</v>
      </c>
      <c r="K19" s="31">
        <v>2322.9499999999998</v>
      </c>
      <c r="L19" s="31">
        <v>2269.85</v>
      </c>
      <c r="M19" s="31">
        <v>4.1512799999999999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1662.85</v>
      </c>
      <c r="D20" s="40">
        <v>1676.55</v>
      </c>
      <c r="E20" s="40">
        <v>1634.4499999999998</v>
      </c>
      <c r="F20" s="40">
        <v>1606.05</v>
      </c>
      <c r="G20" s="40">
        <v>1563.9499999999998</v>
      </c>
      <c r="H20" s="40">
        <v>1704.9499999999998</v>
      </c>
      <c r="I20" s="40">
        <v>1747.0499999999997</v>
      </c>
      <c r="J20" s="40">
        <v>1775.4499999999998</v>
      </c>
      <c r="K20" s="31">
        <v>1718.65</v>
      </c>
      <c r="L20" s="31">
        <v>1648.15</v>
      </c>
      <c r="M20" s="31">
        <v>29.523679999999999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1295.4000000000001</v>
      </c>
      <c r="D21" s="40">
        <v>1331.5166666666667</v>
      </c>
      <c r="E21" s="40">
        <v>1249.0333333333333</v>
      </c>
      <c r="F21" s="40">
        <v>1202.6666666666667</v>
      </c>
      <c r="G21" s="40">
        <v>1120.1833333333334</v>
      </c>
      <c r="H21" s="40">
        <v>1377.8833333333332</v>
      </c>
      <c r="I21" s="40">
        <v>1460.3666666666663</v>
      </c>
      <c r="J21" s="40">
        <v>1506.7333333333331</v>
      </c>
      <c r="K21" s="31">
        <v>1414</v>
      </c>
      <c r="L21" s="31">
        <v>1285.1500000000001</v>
      </c>
      <c r="M21" s="31">
        <v>16.519069999999999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683.85</v>
      </c>
      <c r="D22" s="40">
        <v>692.06666666666661</v>
      </c>
      <c r="E22" s="40">
        <v>671.48333333333323</v>
      </c>
      <c r="F22" s="40">
        <v>659.11666666666667</v>
      </c>
      <c r="G22" s="40">
        <v>638.5333333333333</v>
      </c>
      <c r="H22" s="40">
        <v>704.43333333333317</v>
      </c>
      <c r="I22" s="40">
        <v>725.01666666666665</v>
      </c>
      <c r="J22" s="40">
        <v>737.3833333333331</v>
      </c>
      <c r="K22" s="31">
        <v>712.65</v>
      </c>
      <c r="L22" s="31">
        <v>679.7</v>
      </c>
      <c r="M22" s="31">
        <v>61.907339999999998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1799.5</v>
      </c>
      <c r="D23" s="40">
        <v>1821.5</v>
      </c>
      <c r="E23" s="40">
        <v>1777.5</v>
      </c>
      <c r="F23" s="40">
        <v>1755.5</v>
      </c>
      <c r="G23" s="40">
        <v>1711.5</v>
      </c>
      <c r="H23" s="40">
        <v>1843.5</v>
      </c>
      <c r="I23" s="40">
        <v>1887.5</v>
      </c>
      <c r="J23" s="40">
        <v>1909.5</v>
      </c>
      <c r="K23" s="31">
        <v>1865.5</v>
      </c>
      <c r="L23" s="31">
        <v>1799.5</v>
      </c>
      <c r="M23" s="31">
        <v>9.6631699999999991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327.45</v>
      </c>
      <c r="D24" s="40">
        <v>326.84999999999997</v>
      </c>
      <c r="E24" s="40">
        <v>320.59999999999991</v>
      </c>
      <c r="F24" s="40">
        <v>313.74999999999994</v>
      </c>
      <c r="G24" s="40">
        <v>307.49999999999989</v>
      </c>
      <c r="H24" s="40">
        <v>333.69999999999993</v>
      </c>
      <c r="I24" s="40">
        <v>339.95000000000005</v>
      </c>
      <c r="J24" s="40">
        <v>346.79999999999995</v>
      </c>
      <c r="K24" s="31">
        <v>333.1</v>
      </c>
      <c r="L24" s="31">
        <v>320</v>
      </c>
      <c r="M24" s="31">
        <v>1.3858299999999999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229.3</v>
      </c>
      <c r="D25" s="40">
        <v>230.06666666666669</v>
      </c>
      <c r="E25" s="40">
        <v>223.13333333333338</v>
      </c>
      <c r="F25" s="40">
        <v>216.9666666666667</v>
      </c>
      <c r="G25" s="40">
        <v>210.03333333333339</v>
      </c>
      <c r="H25" s="40">
        <v>236.23333333333338</v>
      </c>
      <c r="I25" s="40">
        <v>243.16666666666671</v>
      </c>
      <c r="J25" s="40">
        <v>249.33333333333337</v>
      </c>
      <c r="K25" s="31">
        <v>237</v>
      </c>
      <c r="L25" s="31">
        <v>223.9</v>
      </c>
      <c r="M25" s="31">
        <v>15.00112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1148.9000000000001</v>
      </c>
      <c r="D26" s="40">
        <v>1144.3</v>
      </c>
      <c r="E26" s="40">
        <v>1124.5999999999999</v>
      </c>
      <c r="F26" s="40">
        <v>1100.3</v>
      </c>
      <c r="G26" s="40">
        <v>1080.5999999999999</v>
      </c>
      <c r="H26" s="40">
        <v>1168.5999999999999</v>
      </c>
      <c r="I26" s="40">
        <v>1188.3000000000002</v>
      </c>
      <c r="J26" s="40">
        <v>1212.5999999999999</v>
      </c>
      <c r="K26" s="31">
        <v>1164</v>
      </c>
      <c r="L26" s="31">
        <v>1120</v>
      </c>
      <c r="M26" s="31">
        <v>2.96991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1897.65</v>
      </c>
      <c r="D27" s="40">
        <v>1884.0333333333335</v>
      </c>
      <c r="E27" s="40">
        <v>1856.0666666666671</v>
      </c>
      <c r="F27" s="40">
        <v>1814.4833333333336</v>
      </c>
      <c r="G27" s="40">
        <v>1786.5166666666671</v>
      </c>
      <c r="H27" s="40">
        <v>1925.616666666667</v>
      </c>
      <c r="I27" s="40">
        <v>1953.5833333333337</v>
      </c>
      <c r="J27" s="40">
        <v>1995.166666666667</v>
      </c>
      <c r="K27" s="31">
        <v>1912</v>
      </c>
      <c r="L27" s="31">
        <v>1842.45</v>
      </c>
      <c r="M27" s="31">
        <v>1.08849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2080.25</v>
      </c>
      <c r="D28" s="40">
        <v>2081.6666666666665</v>
      </c>
      <c r="E28" s="40">
        <v>2053.8833333333332</v>
      </c>
      <c r="F28" s="40">
        <v>2027.5166666666669</v>
      </c>
      <c r="G28" s="40">
        <v>1999.7333333333336</v>
      </c>
      <c r="H28" s="40">
        <v>2108.0333333333328</v>
      </c>
      <c r="I28" s="40">
        <v>2135.8166666666666</v>
      </c>
      <c r="J28" s="40">
        <v>2162.1833333333325</v>
      </c>
      <c r="K28" s="31">
        <v>2109.4499999999998</v>
      </c>
      <c r="L28" s="31">
        <v>2055.3000000000002</v>
      </c>
      <c r="M28" s="31">
        <v>0.54166000000000003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101.05</v>
      </c>
      <c r="D29" s="40">
        <v>100.61666666666667</v>
      </c>
      <c r="E29" s="40">
        <v>99.433333333333351</v>
      </c>
      <c r="F29" s="40">
        <v>97.816666666666677</v>
      </c>
      <c r="G29" s="40">
        <v>96.633333333333354</v>
      </c>
      <c r="H29" s="40">
        <v>102.23333333333335</v>
      </c>
      <c r="I29" s="40">
        <v>103.41666666666669</v>
      </c>
      <c r="J29" s="40">
        <v>105.03333333333335</v>
      </c>
      <c r="K29" s="31">
        <v>101.8</v>
      </c>
      <c r="L29" s="31">
        <v>99</v>
      </c>
      <c r="M29" s="31">
        <v>1.66788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3593.45</v>
      </c>
      <c r="D30" s="40">
        <v>3559.85</v>
      </c>
      <c r="E30" s="40">
        <v>3514.7</v>
      </c>
      <c r="F30" s="40">
        <v>3435.95</v>
      </c>
      <c r="G30" s="40">
        <v>3390.7999999999997</v>
      </c>
      <c r="H30" s="40">
        <v>3638.6</v>
      </c>
      <c r="I30" s="40">
        <v>3683.7500000000005</v>
      </c>
      <c r="J30" s="40">
        <v>3762.5</v>
      </c>
      <c r="K30" s="31">
        <v>3605</v>
      </c>
      <c r="L30" s="31">
        <v>3481.1</v>
      </c>
      <c r="M30" s="31">
        <v>2.22262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3187.3</v>
      </c>
      <c r="D31" s="40">
        <v>3176.35</v>
      </c>
      <c r="E31" s="40">
        <v>3102.7</v>
      </c>
      <c r="F31" s="40">
        <v>3018.1</v>
      </c>
      <c r="G31" s="40">
        <v>2944.45</v>
      </c>
      <c r="H31" s="40">
        <v>3260.95</v>
      </c>
      <c r="I31" s="40">
        <v>3334.6000000000004</v>
      </c>
      <c r="J31" s="40">
        <v>3419.2</v>
      </c>
      <c r="K31" s="31">
        <v>3250</v>
      </c>
      <c r="L31" s="31">
        <v>3091.75</v>
      </c>
      <c r="M31" s="31">
        <v>0.46237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21.35</v>
      </c>
      <c r="D32" s="40">
        <v>21.5</v>
      </c>
      <c r="E32" s="40">
        <v>21.1</v>
      </c>
      <c r="F32" s="40">
        <v>20.85</v>
      </c>
      <c r="G32" s="40">
        <v>20.450000000000003</v>
      </c>
      <c r="H32" s="40">
        <v>21.75</v>
      </c>
      <c r="I32" s="40">
        <v>22.15</v>
      </c>
      <c r="J32" s="40">
        <v>22.4</v>
      </c>
      <c r="K32" s="31">
        <v>21.9</v>
      </c>
      <c r="L32" s="31">
        <v>21.25</v>
      </c>
      <c r="M32" s="31">
        <v>60.56841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617.9</v>
      </c>
      <c r="D33" s="40">
        <v>618</v>
      </c>
      <c r="E33" s="40">
        <v>612.29999999999995</v>
      </c>
      <c r="F33" s="40">
        <v>606.69999999999993</v>
      </c>
      <c r="G33" s="40">
        <v>600.99999999999989</v>
      </c>
      <c r="H33" s="40">
        <v>623.6</v>
      </c>
      <c r="I33" s="40">
        <v>629.30000000000007</v>
      </c>
      <c r="J33" s="40">
        <v>634.90000000000009</v>
      </c>
      <c r="K33" s="31">
        <v>623.70000000000005</v>
      </c>
      <c r="L33" s="31">
        <v>612.4</v>
      </c>
      <c r="M33" s="31">
        <v>7.7392000000000003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3029.45</v>
      </c>
      <c r="D34" s="40">
        <v>3080.4</v>
      </c>
      <c r="E34" s="40">
        <v>2924.05</v>
      </c>
      <c r="F34" s="40">
        <v>2818.65</v>
      </c>
      <c r="G34" s="40">
        <v>2662.3</v>
      </c>
      <c r="H34" s="40">
        <v>3185.8</v>
      </c>
      <c r="I34" s="40">
        <v>3342.1499999999996</v>
      </c>
      <c r="J34" s="40">
        <v>3447.55</v>
      </c>
      <c r="K34" s="31">
        <v>3236.75</v>
      </c>
      <c r="L34" s="31">
        <v>2975</v>
      </c>
      <c r="M34" s="31">
        <v>0.5504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374.6</v>
      </c>
      <c r="D35" s="40">
        <v>373.23333333333335</v>
      </c>
      <c r="E35" s="40">
        <v>368.36666666666667</v>
      </c>
      <c r="F35" s="40">
        <v>362.13333333333333</v>
      </c>
      <c r="G35" s="40">
        <v>357.26666666666665</v>
      </c>
      <c r="H35" s="40">
        <v>379.4666666666667</v>
      </c>
      <c r="I35" s="40">
        <v>384.33333333333337</v>
      </c>
      <c r="J35" s="40">
        <v>390.56666666666672</v>
      </c>
      <c r="K35" s="31">
        <v>378.1</v>
      </c>
      <c r="L35" s="31">
        <v>367</v>
      </c>
      <c r="M35" s="31">
        <v>48.095370000000003</v>
      </c>
      <c r="N35" s="1"/>
      <c r="O35" s="1"/>
    </row>
    <row r="36" spans="1:15" ht="12.75" customHeight="1">
      <c r="A36" s="31">
        <v>26</v>
      </c>
      <c r="B36" s="31" t="s">
        <v>976</v>
      </c>
      <c r="C36" s="31">
        <v>1014.25</v>
      </c>
      <c r="D36" s="40">
        <v>1030.9166666666667</v>
      </c>
      <c r="E36" s="40">
        <v>973.83333333333348</v>
      </c>
      <c r="F36" s="40">
        <v>933.41666666666674</v>
      </c>
      <c r="G36" s="40">
        <v>876.33333333333348</v>
      </c>
      <c r="H36" s="40">
        <v>1071.3333333333335</v>
      </c>
      <c r="I36" s="40">
        <v>1128.416666666667</v>
      </c>
      <c r="J36" s="40">
        <v>1168.8333333333335</v>
      </c>
      <c r="K36" s="31">
        <v>1088</v>
      </c>
      <c r="L36" s="31">
        <v>990.5</v>
      </c>
      <c r="M36" s="31">
        <v>10.9437</v>
      </c>
      <c r="N36" s="1"/>
      <c r="O36" s="1"/>
    </row>
    <row r="37" spans="1:15" ht="12.75" customHeight="1">
      <c r="A37" s="31">
        <v>27</v>
      </c>
      <c r="B37" s="31" t="s">
        <v>818</v>
      </c>
      <c r="C37" s="31">
        <v>789.15</v>
      </c>
      <c r="D37" s="40">
        <v>792.25</v>
      </c>
      <c r="E37" s="40">
        <v>778.5</v>
      </c>
      <c r="F37" s="40">
        <v>767.85</v>
      </c>
      <c r="G37" s="40">
        <v>754.1</v>
      </c>
      <c r="H37" s="40">
        <v>802.9</v>
      </c>
      <c r="I37" s="40">
        <v>816.65</v>
      </c>
      <c r="J37" s="40">
        <v>827.3</v>
      </c>
      <c r="K37" s="31">
        <v>806</v>
      </c>
      <c r="L37" s="31">
        <v>781.6</v>
      </c>
      <c r="M37" s="31">
        <v>0.42737000000000003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924</v>
      </c>
      <c r="D38" s="40">
        <v>915</v>
      </c>
      <c r="E38" s="40">
        <v>904</v>
      </c>
      <c r="F38" s="40">
        <v>884</v>
      </c>
      <c r="G38" s="40">
        <v>873</v>
      </c>
      <c r="H38" s="40">
        <v>935</v>
      </c>
      <c r="I38" s="40">
        <v>946</v>
      </c>
      <c r="J38" s="40">
        <v>966</v>
      </c>
      <c r="K38" s="31">
        <v>926</v>
      </c>
      <c r="L38" s="31">
        <v>895</v>
      </c>
      <c r="M38" s="31">
        <v>6.6538399999999998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806.7</v>
      </c>
      <c r="D39" s="40">
        <v>804.65</v>
      </c>
      <c r="E39" s="40">
        <v>796.34999999999991</v>
      </c>
      <c r="F39" s="40">
        <v>785.99999999999989</v>
      </c>
      <c r="G39" s="40">
        <v>777.69999999999982</v>
      </c>
      <c r="H39" s="40">
        <v>815</v>
      </c>
      <c r="I39" s="40">
        <v>823.3</v>
      </c>
      <c r="J39" s="40">
        <v>833.65000000000009</v>
      </c>
      <c r="K39" s="31">
        <v>812.95</v>
      </c>
      <c r="L39" s="31">
        <v>794.3</v>
      </c>
      <c r="M39" s="31">
        <v>3.8944100000000001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5687.75</v>
      </c>
      <c r="D40" s="40">
        <v>5715.7666666666673</v>
      </c>
      <c r="E40" s="40">
        <v>5601.5833333333348</v>
      </c>
      <c r="F40" s="40">
        <v>5515.4166666666679</v>
      </c>
      <c r="G40" s="40">
        <v>5401.2333333333354</v>
      </c>
      <c r="H40" s="40">
        <v>5801.9333333333343</v>
      </c>
      <c r="I40" s="40">
        <v>5916.1166666666668</v>
      </c>
      <c r="J40" s="40">
        <v>6002.2833333333338</v>
      </c>
      <c r="K40" s="31">
        <v>5829.95</v>
      </c>
      <c r="L40" s="31">
        <v>5629.6</v>
      </c>
      <c r="M40" s="31">
        <v>13.52746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204.55</v>
      </c>
      <c r="D41" s="40">
        <v>206.46666666666667</v>
      </c>
      <c r="E41" s="40">
        <v>201.58333333333334</v>
      </c>
      <c r="F41" s="40">
        <v>198.61666666666667</v>
      </c>
      <c r="G41" s="40">
        <v>193.73333333333335</v>
      </c>
      <c r="H41" s="40">
        <v>209.43333333333334</v>
      </c>
      <c r="I41" s="40">
        <v>214.31666666666666</v>
      </c>
      <c r="J41" s="40">
        <v>217.28333333333333</v>
      </c>
      <c r="K41" s="31">
        <v>211.35</v>
      </c>
      <c r="L41" s="31">
        <v>203.5</v>
      </c>
      <c r="M41" s="31">
        <v>22.920670000000001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481.75</v>
      </c>
      <c r="D42" s="40">
        <v>483.68333333333334</v>
      </c>
      <c r="E42" s="40">
        <v>445.36666666666667</v>
      </c>
      <c r="F42" s="40">
        <v>408.98333333333335</v>
      </c>
      <c r="G42" s="40">
        <v>370.66666666666669</v>
      </c>
      <c r="H42" s="40">
        <v>520.06666666666661</v>
      </c>
      <c r="I42" s="40">
        <v>558.38333333333344</v>
      </c>
      <c r="J42" s="40">
        <v>594.76666666666665</v>
      </c>
      <c r="K42" s="31">
        <v>522</v>
      </c>
      <c r="L42" s="31">
        <v>447.3</v>
      </c>
      <c r="M42" s="31">
        <v>21.418030000000002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96.2</v>
      </c>
      <c r="D43" s="40">
        <v>96.266666666666652</v>
      </c>
      <c r="E43" s="40">
        <v>95.033333333333303</v>
      </c>
      <c r="F43" s="40">
        <v>93.866666666666646</v>
      </c>
      <c r="G43" s="40">
        <v>92.633333333333297</v>
      </c>
      <c r="H43" s="40">
        <v>97.433333333333309</v>
      </c>
      <c r="I43" s="40">
        <v>98.666666666666657</v>
      </c>
      <c r="J43" s="40">
        <v>99.833333333333314</v>
      </c>
      <c r="K43" s="31">
        <v>97.5</v>
      </c>
      <c r="L43" s="31">
        <v>95.1</v>
      </c>
      <c r="M43" s="31">
        <v>11.152620000000001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119.7</v>
      </c>
      <c r="D44" s="40">
        <v>120.98333333333333</v>
      </c>
      <c r="E44" s="40">
        <v>117.76666666666667</v>
      </c>
      <c r="F44" s="40">
        <v>115.83333333333333</v>
      </c>
      <c r="G44" s="40">
        <v>112.61666666666666</v>
      </c>
      <c r="H44" s="40">
        <v>122.91666666666667</v>
      </c>
      <c r="I44" s="40">
        <v>126.13333333333334</v>
      </c>
      <c r="J44" s="40">
        <v>128.06666666666666</v>
      </c>
      <c r="K44" s="31">
        <v>124.2</v>
      </c>
      <c r="L44" s="31">
        <v>119.05</v>
      </c>
      <c r="M44" s="31">
        <v>148.79948999999999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3143.65</v>
      </c>
      <c r="D45" s="40">
        <v>3149.6</v>
      </c>
      <c r="E45" s="40">
        <v>3110.2</v>
      </c>
      <c r="F45" s="40">
        <v>3076.75</v>
      </c>
      <c r="G45" s="40">
        <v>3037.35</v>
      </c>
      <c r="H45" s="40">
        <v>3183.0499999999997</v>
      </c>
      <c r="I45" s="40">
        <v>3222.4500000000003</v>
      </c>
      <c r="J45" s="40">
        <v>3255.8999999999996</v>
      </c>
      <c r="K45" s="31">
        <v>3189</v>
      </c>
      <c r="L45" s="31">
        <v>3116.15</v>
      </c>
      <c r="M45" s="31">
        <v>23.404890000000002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192</v>
      </c>
      <c r="D46" s="40">
        <v>193.1</v>
      </c>
      <c r="E46" s="40">
        <v>189</v>
      </c>
      <c r="F46" s="40">
        <v>186</v>
      </c>
      <c r="G46" s="40">
        <v>181.9</v>
      </c>
      <c r="H46" s="40">
        <v>196.1</v>
      </c>
      <c r="I46" s="40">
        <v>200.19999999999996</v>
      </c>
      <c r="J46" s="40">
        <v>203.2</v>
      </c>
      <c r="K46" s="31">
        <v>197.2</v>
      </c>
      <c r="L46" s="31">
        <v>190.1</v>
      </c>
      <c r="M46" s="31">
        <v>5.5185399999999998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2197.6999999999998</v>
      </c>
      <c r="D47" s="40">
        <v>2174.9333333333329</v>
      </c>
      <c r="E47" s="40">
        <v>2142.766666666666</v>
      </c>
      <c r="F47" s="40">
        <v>2087.833333333333</v>
      </c>
      <c r="G47" s="40">
        <v>2055.6666666666661</v>
      </c>
      <c r="H47" s="40">
        <v>2229.8666666666659</v>
      </c>
      <c r="I47" s="40">
        <v>2262.0333333333328</v>
      </c>
      <c r="J47" s="40">
        <v>2316.9666666666658</v>
      </c>
      <c r="K47" s="31">
        <v>2207.1</v>
      </c>
      <c r="L47" s="31">
        <v>2120</v>
      </c>
      <c r="M47" s="31">
        <v>3.8925399999999999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3137.15</v>
      </c>
      <c r="D48" s="40">
        <v>3171.1666666666665</v>
      </c>
      <c r="E48" s="40">
        <v>3092.333333333333</v>
      </c>
      <c r="F48" s="40">
        <v>3047.5166666666664</v>
      </c>
      <c r="G48" s="40">
        <v>2968.6833333333329</v>
      </c>
      <c r="H48" s="40">
        <v>3215.9833333333331</v>
      </c>
      <c r="I48" s="40">
        <v>3294.8166666666662</v>
      </c>
      <c r="J48" s="40">
        <v>3339.6333333333332</v>
      </c>
      <c r="K48" s="31">
        <v>3250</v>
      </c>
      <c r="L48" s="31">
        <v>3126.35</v>
      </c>
      <c r="M48" s="31">
        <v>0.33861000000000002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1599.85</v>
      </c>
      <c r="D49" s="40">
        <v>1604.2833333333335</v>
      </c>
      <c r="E49" s="40">
        <v>1551.5666666666671</v>
      </c>
      <c r="F49" s="40">
        <v>1503.2833333333335</v>
      </c>
      <c r="G49" s="40">
        <v>1450.5666666666671</v>
      </c>
      <c r="H49" s="40">
        <v>1652.5666666666671</v>
      </c>
      <c r="I49" s="40">
        <v>1705.2833333333338</v>
      </c>
      <c r="J49" s="40">
        <v>1753.5666666666671</v>
      </c>
      <c r="K49" s="31">
        <v>1657</v>
      </c>
      <c r="L49" s="31">
        <v>1556</v>
      </c>
      <c r="M49" s="31">
        <v>13.93526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8705.7999999999993</v>
      </c>
      <c r="D50" s="40">
        <v>8583.9333333333325</v>
      </c>
      <c r="E50" s="40">
        <v>8422.866666666665</v>
      </c>
      <c r="F50" s="40">
        <v>8139.9333333333325</v>
      </c>
      <c r="G50" s="40">
        <v>7978.866666666665</v>
      </c>
      <c r="H50" s="40">
        <v>8866.866666666665</v>
      </c>
      <c r="I50" s="40">
        <v>9027.9333333333343</v>
      </c>
      <c r="J50" s="40">
        <v>9310.866666666665</v>
      </c>
      <c r="K50" s="31">
        <v>8745</v>
      </c>
      <c r="L50" s="31">
        <v>8301</v>
      </c>
      <c r="M50" s="31">
        <v>0.43618000000000001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1096.0999999999999</v>
      </c>
      <c r="D51" s="40">
        <v>1105.3833333333332</v>
      </c>
      <c r="E51" s="40">
        <v>1074.7666666666664</v>
      </c>
      <c r="F51" s="40">
        <v>1053.4333333333332</v>
      </c>
      <c r="G51" s="40">
        <v>1022.8166666666664</v>
      </c>
      <c r="H51" s="40">
        <v>1126.7166666666665</v>
      </c>
      <c r="I51" s="40">
        <v>1157.3333333333333</v>
      </c>
      <c r="J51" s="40">
        <v>1178.6666666666665</v>
      </c>
      <c r="K51" s="31">
        <v>1136</v>
      </c>
      <c r="L51" s="31">
        <v>1084.05</v>
      </c>
      <c r="M51" s="31">
        <v>7.4458299999999999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660.25</v>
      </c>
      <c r="D52" s="40">
        <v>660.36666666666667</v>
      </c>
      <c r="E52" s="40">
        <v>648.48333333333335</v>
      </c>
      <c r="F52" s="40">
        <v>636.7166666666667</v>
      </c>
      <c r="G52" s="40">
        <v>624.83333333333337</v>
      </c>
      <c r="H52" s="40">
        <v>672.13333333333333</v>
      </c>
      <c r="I52" s="40">
        <v>684.01666666666677</v>
      </c>
      <c r="J52" s="40">
        <v>695.7833333333333</v>
      </c>
      <c r="K52" s="31">
        <v>672.25</v>
      </c>
      <c r="L52" s="31">
        <v>648.6</v>
      </c>
      <c r="M52" s="31">
        <v>27.937909999999999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524.9</v>
      </c>
      <c r="D53" s="40">
        <v>525.30000000000007</v>
      </c>
      <c r="E53" s="40">
        <v>510.60000000000014</v>
      </c>
      <c r="F53" s="40">
        <v>496.30000000000007</v>
      </c>
      <c r="G53" s="40">
        <v>481.60000000000014</v>
      </c>
      <c r="H53" s="40">
        <v>539.60000000000014</v>
      </c>
      <c r="I53" s="40">
        <v>554.30000000000018</v>
      </c>
      <c r="J53" s="40">
        <v>568.60000000000014</v>
      </c>
      <c r="K53" s="31">
        <v>540</v>
      </c>
      <c r="L53" s="31">
        <v>511</v>
      </c>
      <c r="M53" s="31">
        <v>2.16289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655.65</v>
      </c>
      <c r="D54" s="40">
        <v>660.36666666666667</v>
      </c>
      <c r="E54" s="40">
        <v>643.2833333333333</v>
      </c>
      <c r="F54" s="40">
        <v>630.91666666666663</v>
      </c>
      <c r="G54" s="40">
        <v>613.83333333333326</v>
      </c>
      <c r="H54" s="40">
        <v>672.73333333333335</v>
      </c>
      <c r="I54" s="40">
        <v>689.81666666666661</v>
      </c>
      <c r="J54" s="40">
        <v>702.18333333333339</v>
      </c>
      <c r="K54" s="31">
        <v>677.45</v>
      </c>
      <c r="L54" s="31">
        <v>648</v>
      </c>
      <c r="M54" s="31">
        <v>246.99808999999999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3240.3</v>
      </c>
      <c r="D55" s="40">
        <v>3262.1</v>
      </c>
      <c r="E55" s="40">
        <v>3201.25</v>
      </c>
      <c r="F55" s="40">
        <v>3162.2000000000003</v>
      </c>
      <c r="G55" s="40">
        <v>3101.3500000000004</v>
      </c>
      <c r="H55" s="40">
        <v>3301.1499999999996</v>
      </c>
      <c r="I55" s="40">
        <v>3361.9999999999991</v>
      </c>
      <c r="J55" s="40">
        <v>3401.0499999999993</v>
      </c>
      <c r="K55" s="31">
        <v>3322.95</v>
      </c>
      <c r="L55" s="31">
        <v>3223.05</v>
      </c>
      <c r="M55" s="31">
        <v>6.8251799999999996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183</v>
      </c>
      <c r="D56" s="40">
        <v>184.20000000000002</v>
      </c>
      <c r="E56" s="40">
        <v>180.30000000000004</v>
      </c>
      <c r="F56" s="40">
        <v>177.60000000000002</v>
      </c>
      <c r="G56" s="40">
        <v>173.70000000000005</v>
      </c>
      <c r="H56" s="40">
        <v>186.90000000000003</v>
      </c>
      <c r="I56" s="40">
        <v>190.8</v>
      </c>
      <c r="J56" s="40">
        <v>193.50000000000003</v>
      </c>
      <c r="K56" s="31">
        <v>188.1</v>
      </c>
      <c r="L56" s="31">
        <v>181.5</v>
      </c>
      <c r="M56" s="31">
        <v>6.2203900000000001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1074.25</v>
      </c>
      <c r="D57" s="40">
        <v>1056.6333333333334</v>
      </c>
      <c r="E57" s="40">
        <v>1027.6166666666668</v>
      </c>
      <c r="F57" s="40">
        <v>980.98333333333335</v>
      </c>
      <c r="G57" s="40">
        <v>951.9666666666667</v>
      </c>
      <c r="H57" s="40">
        <v>1103.2666666666669</v>
      </c>
      <c r="I57" s="40">
        <v>1132.2833333333338</v>
      </c>
      <c r="J57" s="40">
        <v>1178.916666666667</v>
      </c>
      <c r="K57" s="31">
        <v>1085.6500000000001</v>
      </c>
      <c r="L57" s="31">
        <v>1010</v>
      </c>
      <c r="M57" s="31">
        <v>3.3265199999999999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17237.349999999999</v>
      </c>
      <c r="D58" s="40">
        <v>17205.783333333333</v>
      </c>
      <c r="E58" s="40">
        <v>16911.566666666666</v>
      </c>
      <c r="F58" s="40">
        <v>16585.783333333333</v>
      </c>
      <c r="G58" s="40">
        <v>16291.566666666666</v>
      </c>
      <c r="H58" s="40">
        <v>17531.566666666666</v>
      </c>
      <c r="I58" s="40">
        <v>17825.783333333333</v>
      </c>
      <c r="J58" s="40">
        <v>18151.566666666666</v>
      </c>
      <c r="K58" s="31">
        <v>17500</v>
      </c>
      <c r="L58" s="31">
        <v>16880</v>
      </c>
      <c r="M58" s="31">
        <v>4.5864200000000004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5037.8</v>
      </c>
      <c r="D59" s="40">
        <v>5028.0666666666666</v>
      </c>
      <c r="E59" s="40">
        <v>4976.1333333333332</v>
      </c>
      <c r="F59" s="40">
        <v>4914.4666666666662</v>
      </c>
      <c r="G59" s="40">
        <v>4862.5333333333328</v>
      </c>
      <c r="H59" s="40">
        <v>5089.7333333333336</v>
      </c>
      <c r="I59" s="40">
        <v>5141.6666666666661</v>
      </c>
      <c r="J59" s="40">
        <v>5203.3333333333339</v>
      </c>
      <c r="K59" s="31">
        <v>5080</v>
      </c>
      <c r="L59" s="31">
        <v>4966.3999999999996</v>
      </c>
      <c r="M59" s="31">
        <v>0.26990999999999998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6997.25</v>
      </c>
      <c r="D60" s="40">
        <v>7015.4333333333334</v>
      </c>
      <c r="E60" s="40">
        <v>6831.0666666666666</v>
      </c>
      <c r="F60" s="40">
        <v>6664.8833333333332</v>
      </c>
      <c r="G60" s="40">
        <v>6480.5166666666664</v>
      </c>
      <c r="H60" s="40">
        <v>7181.6166666666668</v>
      </c>
      <c r="I60" s="40">
        <v>7365.9833333333336</v>
      </c>
      <c r="J60" s="40">
        <v>7532.166666666667</v>
      </c>
      <c r="K60" s="31">
        <v>7199.8</v>
      </c>
      <c r="L60" s="31">
        <v>6849.25</v>
      </c>
      <c r="M60" s="31">
        <v>21.955390000000001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2997.25</v>
      </c>
      <c r="D61" s="40">
        <v>2999.1666666666665</v>
      </c>
      <c r="E61" s="40">
        <v>2950.333333333333</v>
      </c>
      <c r="F61" s="40">
        <v>2903.4166666666665</v>
      </c>
      <c r="G61" s="40">
        <v>2854.583333333333</v>
      </c>
      <c r="H61" s="40">
        <v>3046.083333333333</v>
      </c>
      <c r="I61" s="40">
        <v>3094.9166666666661</v>
      </c>
      <c r="J61" s="40">
        <v>3141.833333333333</v>
      </c>
      <c r="K61" s="31">
        <v>3048</v>
      </c>
      <c r="L61" s="31">
        <v>2952.25</v>
      </c>
      <c r="M61" s="31">
        <v>0.50227999999999995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2174.75</v>
      </c>
      <c r="D62" s="40">
        <v>2192.25</v>
      </c>
      <c r="E62" s="40">
        <v>2144.5</v>
      </c>
      <c r="F62" s="40">
        <v>2114.25</v>
      </c>
      <c r="G62" s="40">
        <v>2066.5</v>
      </c>
      <c r="H62" s="40">
        <v>2222.5</v>
      </c>
      <c r="I62" s="40">
        <v>2270.25</v>
      </c>
      <c r="J62" s="40">
        <v>2300.5</v>
      </c>
      <c r="K62" s="31">
        <v>2240</v>
      </c>
      <c r="L62" s="31">
        <v>2162</v>
      </c>
      <c r="M62" s="31">
        <v>5.5426200000000003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311.64999999999998</v>
      </c>
      <c r="D63" s="40">
        <v>313.58333333333331</v>
      </c>
      <c r="E63" s="40">
        <v>306.21666666666664</v>
      </c>
      <c r="F63" s="40">
        <v>300.7833333333333</v>
      </c>
      <c r="G63" s="40">
        <v>293.41666666666663</v>
      </c>
      <c r="H63" s="40">
        <v>319.01666666666665</v>
      </c>
      <c r="I63" s="40">
        <v>326.38333333333333</v>
      </c>
      <c r="J63" s="40">
        <v>331.81666666666666</v>
      </c>
      <c r="K63" s="31">
        <v>320.95</v>
      </c>
      <c r="L63" s="31">
        <v>308.14999999999998</v>
      </c>
      <c r="M63" s="31">
        <v>4.6905700000000001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272.45</v>
      </c>
      <c r="D64" s="40">
        <v>274.91666666666669</v>
      </c>
      <c r="E64" s="40">
        <v>266.53333333333336</v>
      </c>
      <c r="F64" s="40">
        <v>260.61666666666667</v>
      </c>
      <c r="G64" s="40">
        <v>252.23333333333335</v>
      </c>
      <c r="H64" s="40">
        <v>280.83333333333337</v>
      </c>
      <c r="I64" s="40">
        <v>289.2166666666667</v>
      </c>
      <c r="J64" s="40">
        <v>295.13333333333338</v>
      </c>
      <c r="K64" s="31">
        <v>283.3</v>
      </c>
      <c r="L64" s="31">
        <v>269</v>
      </c>
      <c r="M64" s="31">
        <v>161.81268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85.75</v>
      </c>
      <c r="D65" s="40">
        <v>86.566666666666663</v>
      </c>
      <c r="E65" s="40">
        <v>84.383333333333326</v>
      </c>
      <c r="F65" s="40">
        <v>83.016666666666666</v>
      </c>
      <c r="G65" s="40">
        <v>80.833333333333329</v>
      </c>
      <c r="H65" s="40">
        <v>87.933333333333323</v>
      </c>
      <c r="I65" s="40">
        <v>90.11666666666666</v>
      </c>
      <c r="J65" s="40">
        <v>91.48333333333332</v>
      </c>
      <c r="K65" s="31">
        <v>88.75</v>
      </c>
      <c r="L65" s="31">
        <v>85.2</v>
      </c>
      <c r="M65" s="31">
        <v>301.42734999999999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54.3</v>
      </c>
      <c r="D66" s="40">
        <v>54.916666666666664</v>
      </c>
      <c r="E66" s="40">
        <v>53.483333333333327</v>
      </c>
      <c r="F66" s="40">
        <v>52.666666666666664</v>
      </c>
      <c r="G66" s="40">
        <v>51.233333333333327</v>
      </c>
      <c r="H66" s="40">
        <v>55.733333333333327</v>
      </c>
      <c r="I66" s="40">
        <v>57.166666666666664</v>
      </c>
      <c r="J66" s="40">
        <v>57.983333333333327</v>
      </c>
      <c r="K66" s="31">
        <v>56.35</v>
      </c>
      <c r="L66" s="31">
        <v>54.1</v>
      </c>
      <c r="M66" s="31">
        <v>49.185479999999998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2713.05</v>
      </c>
      <c r="D67" s="40">
        <v>2700.0666666666666</v>
      </c>
      <c r="E67" s="40">
        <v>2665.0333333333333</v>
      </c>
      <c r="F67" s="40">
        <v>2617.0166666666669</v>
      </c>
      <c r="G67" s="40">
        <v>2581.9833333333336</v>
      </c>
      <c r="H67" s="40">
        <v>2748.083333333333</v>
      </c>
      <c r="I67" s="40">
        <v>2783.1166666666659</v>
      </c>
      <c r="J67" s="40">
        <v>2831.1333333333328</v>
      </c>
      <c r="K67" s="31">
        <v>2735.1</v>
      </c>
      <c r="L67" s="31">
        <v>2652.05</v>
      </c>
      <c r="M67" s="31">
        <v>0.49682999999999999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1878.2</v>
      </c>
      <c r="D68" s="40">
        <v>1897.2833333333335</v>
      </c>
      <c r="E68" s="40">
        <v>1849.5666666666671</v>
      </c>
      <c r="F68" s="40">
        <v>1820.9333333333336</v>
      </c>
      <c r="G68" s="40">
        <v>1773.2166666666672</v>
      </c>
      <c r="H68" s="40">
        <v>1925.916666666667</v>
      </c>
      <c r="I68" s="40">
        <v>1973.6333333333337</v>
      </c>
      <c r="J68" s="40">
        <v>2002.2666666666669</v>
      </c>
      <c r="K68" s="31">
        <v>1945</v>
      </c>
      <c r="L68" s="31">
        <v>1868.65</v>
      </c>
      <c r="M68" s="31">
        <v>2.6342400000000001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4604.05</v>
      </c>
      <c r="D69" s="40">
        <v>4641.6833333333334</v>
      </c>
      <c r="E69" s="40">
        <v>4562.3666666666668</v>
      </c>
      <c r="F69" s="40">
        <v>4520.6833333333334</v>
      </c>
      <c r="G69" s="40">
        <v>4441.3666666666668</v>
      </c>
      <c r="H69" s="40">
        <v>4683.3666666666668</v>
      </c>
      <c r="I69" s="40">
        <v>4762.6833333333343</v>
      </c>
      <c r="J69" s="40">
        <v>4804.3666666666668</v>
      </c>
      <c r="K69" s="31">
        <v>4721</v>
      </c>
      <c r="L69" s="31">
        <v>4600</v>
      </c>
      <c r="M69" s="31">
        <v>0.40760999999999997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993.75</v>
      </c>
      <c r="D70" s="40">
        <v>1002.4499999999999</v>
      </c>
      <c r="E70" s="40">
        <v>971.8</v>
      </c>
      <c r="F70" s="40">
        <v>949.85</v>
      </c>
      <c r="G70" s="40">
        <v>919.2</v>
      </c>
      <c r="H70" s="40">
        <v>1024.3999999999999</v>
      </c>
      <c r="I70" s="40">
        <v>1055.0499999999997</v>
      </c>
      <c r="J70" s="40">
        <v>1076.9999999999998</v>
      </c>
      <c r="K70" s="31">
        <v>1033.0999999999999</v>
      </c>
      <c r="L70" s="31">
        <v>980.5</v>
      </c>
      <c r="M70" s="31">
        <v>0.51544000000000001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414.45</v>
      </c>
      <c r="D71" s="40">
        <v>413.86666666666662</v>
      </c>
      <c r="E71" s="40">
        <v>407.18333333333322</v>
      </c>
      <c r="F71" s="40">
        <v>399.91666666666663</v>
      </c>
      <c r="G71" s="40">
        <v>393.23333333333323</v>
      </c>
      <c r="H71" s="40">
        <v>421.13333333333321</v>
      </c>
      <c r="I71" s="40">
        <v>427.81666666666661</v>
      </c>
      <c r="J71" s="40">
        <v>435.0833333333332</v>
      </c>
      <c r="K71" s="31">
        <v>420.55</v>
      </c>
      <c r="L71" s="31">
        <v>406.6</v>
      </c>
      <c r="M71" s="31">
        <v>3.0311900000000001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203.75</v>
      </c>
      <c r="D72" s="40">
        <v>202.08333333333334</v>
      </c>
      <c r="E72" s="40">
        <v>198.86666666666667</v>
      </c>
      <c r="F72" s="40">
        <v>193.98333333333332</v>
      </c>
      <c r="G72" s="40">
        <v>190.76666666666665</v>
      </c>
      <c r="H72" s="40">
        <v>206.9666666666667</v>
      </c>
      <c r="I72" s="40">
        <v>210.18333333333334</v>
      </c>
      <c r="J72" s="40">
        <v>215.06666666666672</v>
      </c>
      <c r="K72" s="31">
        <v>205.3</v>
      </c>
      <c r="L72" s="31">
        <v>197.2</v>
      </c>
      <c r="M72" s="31">
        <v>107.58020999999999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1847.7</v>
      </c>
      <c r="D73" s="40">
        <v>1855.8999999999999</v>
      </c>
      <c r="E73" s="40">
        <v>1791.7999999999997</v>
      </c>
      <c r="F73" s="40">
        <v>1735.8999999999999</v>
      </c>
      <c r="G73" s="40">
        <v>1671.7999999999997</v>
      </c>
      <c r="H73" s="40">
        <v>1911.7999999999997</v>
      </c>
      <c r="I73" s="40">
        <v>1975.8999999999996</v>
      </c>
      <c r="J73" s="40">
        <v>2031.7999999999997</v>
      </c>
      <c r="K73" s="31">
        <v>1920</v>
      </c>
      <c r="L73" s="31">
        <v>1800</v>
      </c>
      <c r="M73" s="31">
        <v>11.004860000000001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751.75</v>
      </c>
      <c r="D74" s="40">
        <v>753.30000000000007</v>
      </c>
      <c r="E74" s="40">
        <v>737.65000000000009</v>
      </c>
      <c r="F74" s="40">
        <v>723.55000000000007</v>
      </c>
      <c r="G74" s="40">
        <v>707.90000000000009</v>
      </c>
      <c r="H74" s="40">
        <v>767.40000000000009</v>
      </c>
      <c r="I74" s="40">
        <v>783.05</v>
      </c>
      <c r="J74" s="40">
        <v>797.15000000000009</v>
      </c>
      <c r="K74" s="31">
        <v>768.95</v>
      </c>
      <c r="L74" s="31">
        <v>739.2</v>
      </c>
      <c r="M74" s="31">
        <v>31.06916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693.65</v>
      </c>
      <c r="D75" s="40">
        <v>700.15</v>
      </c>
      <c r="E75" s="40">
        <v>682.65</v>
      </c>
      <c r="F75" s="40">
        <v>671.65</v>
      </c>
      <c r="G75" s="40">
        <v>654.15</v>
      </c>
      <c r="H75" s="40">
        <v>711.15</v>
      </c>
      <c r="I75" s="40">
        <v>728.65</v>
      </c>
      <c r="J75" s="40">
        <v>739.65</v>
      </c>
      <c r="K75" s="31">
        <v>717.65</v>
      </c>
      <c r="L75" s="31">
        <v>689.15</v>
      </c>
      <c r="M75" s="31">
        <v>25.843530000000001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9923.6</v>
      </c>
      <c r="D76" s="40">
        <v>9839.2999999999993</v>
      </c>
      <c r="E76" s="40">
        <v>9722.5999999999985</v>
      </c>
      <c r="F76" s="40">
        <v>9521.5999999999985</v>
      </c>
      <c r="G76" s="40">
        <v>9404.8999999999978</v>
      </c>
      <c r="H76" s="40">
        <v>10040.299999999999</v>
      </c>
      <c r="I76" s="40">
        <v>10157</v>
      </c>
      <c r="J76" s="40">
        <v>10358</v>
      </c>
      <c r="K76" s="31">
        <v>9956</v>
      </c>
      <c r="L76" s="31">
        <v>9638.2999999999993</v>
      </c>
      <c r="M76" s="31">
        <v>4.0629999999999999E-2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728.25</v>
      </c>
      <c r="D77" s="40">
        <v>733.69999999999993</v>
      </c>
      <c r="E77" s="40">
        <v>717.19999999999982</v>
      </c>
      <c r="F77" s="40">
        <v>706.14999999999986</v>
      </c>
      <c r="G77" s="40">
        <v>689.64999999999975</v>
      </c>
      <c r="H77" s="40">
        <v>744.74999999999989</v>
      </c>
      <c r="I77" s="40">
        <v>761.25000000000011</v>
      </c>
      <c r="J77" s="40">
        <v>772.3</v>
      </c>
      <c r="K77" s="31">
        <v>750.2</v>
      </c>
      <c r="L77" s="31">
        <v>722.65</v>
      </c>
      <c r="M77" s="31">
        <v>142.72615999999999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58.9</v>
      </c>
      <c r="D78" s="40">
        <v>59.066666666666663</v>
      </c>
      <c r="E78" s="40">
        <v>57.433333333333323</v>
      </c>
      <c r="F78" s="40">
        <v>55.966666666666661</v>
      </c>
      <c r="G78" s="40">
        <v>54.333333333333321</v>
      </c>
      <c r="H78" s="40">
        <v>60.533333333333324</v>
      </c>
      <c r="I78" s="40">
        <v>62.166666666666664</v>
      </c>
      <c r="J78" s="40">
        <v>63.633333333333326</v>
      </c>
      <c r="K78" s="31">
        <v>60.7</v>
      </c>
      <c r="L78" s="31">
        <v>57.6</v>
      </c>
      <c r="M78" s="31">
        <v>392.89767999999998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360.4</v>
      </c>
      <c r="D79" s="40">
        <v>362.96666666666664</v>
      </c>
      <c r="E79" s="40">
        <v>354.98333333333329</v>
      </c>
      <c r="F79" s="40">
        <v>349.56666666666666</v>
      </c>
      <c r="G79" s="40">
        <v>341.58333333333331</v>
      </c>
      <c r="H79" s="40">
        <v>368.38333333333327</v>
      </c>
      <c r="I79" s="40">
        <v>376.36666666666662</v>
      </c>
      <c r="J79" s="40">
        <v>381.78333333333325</v>
      </c>
      <c r="K79" s="31">
        <v>370.95</v>
      </c>
      <c r="L79" s="31">
        <v>357.55</v>
      </c>
      <c r="M79" s="31">
        <v>41.312539999999998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1349.1</v>
      </c>
      <c r="D80" s="40">
        <v>1345.2166666666665</v>
      </c>
      <c r="E80" s="40">
        <v>1280.4333333333329</v>
      </c>
      <c r="F80" s="40">
        <v>1211.7666666666664</v>
      </c>
      <c r="G80" s="40">
        <v>1146.9833333333329</v>
      </c>
      <c r="H80" s="40">
        <v>1413.883333333333</v>
      </c>
      <c r="I80" s="40">
        <v>1478.6666666666663</v>
      </c>
      <c r="J80" s="40">
        <v>1547.333333333333</v>
      </c>
      <c r="K80" s="31">
        <v>1410</v>
      </c>
      <c r="L80" s="31">
        <v>1276.55</v>
      </c>
      <c r="M80" s="31">
        <v>1.8867799999999999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6551.35</v>
      </c>
      <c r="D81" s="40">
        <v>6647.0999999999995</v>
      </c>
      <c r="E81" s="40">
        <v>6384.2499999999991</v>
      </c>
      <c r="F81" s="40">
        <v>6217.15</v>
      </c>
      <c r="G81" s="40">
        <v>5954.2999999999993</v>
      </c>
      <c r="H81" s="40">
        <v>6814.1999999999989</v>
      </c>
      <c r="I81" s="40">
        <v>7077.0499999999993</v>
      </c>
      <c r="J81" s="40">
        <v>7244.1499999999987</v>
      </c>
      <c r="K81" s="31">
        <v>6909.95</v>
      </c>
      <c r="L81" s="31">
        <v>6480</v>
      </c>
      <c r="M81" s="31">
        <v>0.19731000000000001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948.8</v>
      </c>
      <c r="D82" s="40">
        <v>950.26666666666677</v>
      </c>
      <c r="E82" s="40">
        <v>916.53333333333353</v>
      </c>
      <c r="F82" s="40">
        <v>884.26666666666677</v>
      </c>
      <c r="G82" s="40">
        <v>850.53333333333353</v>
      </c>
      <c r="H82" s="40">
        <v>982.53333333333353</v>
      </c>
      <c r="I82" s="40">
        <v>1016.2666666666669</v>
      </c>
      <c r="J82" s="40">
        <v>1048.5333333333335</v>
      </c>
      <c r="K82" s="31">
        <v>984</v>
      </c>
      <c r="L82" s="31">
        <v>918</v>
      </c>
      <c r="M82" s="31">
        <v>2.0409299999999999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16168.5</v>
      </c>
      <c r="D83" s="40">
        <v>16301.466666666665</v>
      </c>
      <c r="E83" s="40">
        <v>15937.98333333333</v>
      </c>
      <c r="F83" s="40">
        <v>15707.466666666665</v>
      </c>
      <c r="G83" s="40">
        <v>15343.98333333333</v>
      </c>
      <c r="H83" s="40">
        <v>16531.98333333333</v>
      </c>
      <c r="I83" s="40">
        <v>16895.466666666664</v>
      </c>
      <c r="J83" s="40">
        <v>17125.98333333333</v>
      </c>
      <c r="K83" s="31">
        <v>16664.95</v>
      </c>
      <c r="L83" s="31">
        <v>16070.95</v>
      </c>
      <c r="M83" s="31">
        <v>0.33551999999999998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370</v>
      </c>
      <c r="D84" s="40">
        <v>372.5</v>
      </c>
      <c r="E84" s="40">
        <v>365.5</v>
      </c>
      <c r="F84" s="40">
        <v>361</v>
      </c>
      <c r="G84" s="40">
        <v>354</v>
      </c>
      <c r="H84" s="40">
        <v>377</v>
      </c>
      <c r="I84" s="40">
        <v>384</v>
      </c>
      <c r="J84" s="40">
        <v>388.5</v>
      </c>
      <c r="K84" s="31">
        <v>379.5</v>
      </c>
      <c r="L84" s="31">
        <v>368</v>
      </c>
      <c r="M84" s="31">
        <v>91.967349999999996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502.45</v>
      </c>
      <c r="D85" s="40">
        <v>488.7833333333333</v>
      </c>
      <c r="E85" s="40">
        <v>453.66666666666663</v>
      </c>
      <c r="F85" s="40">
        <v>404.88333333333333</v>
      </c>
      <c r="G85" s="40">
        <v>369.76666666666665</v>
      </c>
      <c r="H85" s="40">
        <v>537.56666666666661</v>
      </c>
      <c r="I85" s="40">
        <v>572.68333333333328</v>
      </c>
      <c r="J85" s="40">
        <v>621.46666666666658</v>
      </c>
      <c r="K85" s="31">
        <v>523.9</v>
      </c>
      <c r="L85" s="31">
        <v>440</v>
      </c>
      <c r="M85" s="31">
        <v>19.018910000000002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3545.5</v>
      </c>
      <c r="D86" s="40">
        <v>3537.2000000000003</v>
      </c>
      <c r="E86" s="40">
        <v>3509.4000000000005</v>
      </c>
      <c r="F86" s="40">
        <v>3473.3</v>
      </c>
      <c r="G86" s="40">
        <v>3445.5000000000005</v>
      </c>
      <c r="H86" s="40">
        <v>3573.3000000000006</v>
      </c>
      <c r="I86" s="40">
        <v>3601.1000000000008</v>
      </c>
      <c r="J86" s="40">
        <v>3637.2000000000007</v>
      </c>
      <c r="K86" s="31">
        <v>3565</v>
      </c>
      <c r="L86" s="31">
        <v>3501.1</v>
      </c>
      <c r="M86" s="31">
        <v>6.3337700000000003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1559.85</v>
      </c>
      <c r="D87" s="40">
        <v>1564.4166666666667</v>
      </c>
      <c r="E87" s="40">
        <v>1531.8333333333335</v>
      </c>
      <c r="F87" s="40">
        <v>1503.8166666666668</v>
      </c>
      <c r="G87" s="40">
        <v>1471.2333333333336</v>
      </c>
      <c r="H87" s="40">
        <v>1592.4333333333334</v>
      </c>
      <c r="I87" s="40">
        <v>1625.0166666666669</v>
      </c>
      <c r="J87" s="40">
        <v>1653.0333333333333</v>
      </c>
      <c r="K87" s="31">
        <v>1597</v>
      </c>
      <c r="L87" s="31">
        <v>1536.4</v>
      </c>
      <c r="M87" s="31">
        <v>13.294589999999999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474.95</v>
      </c>
      <c r="D88" s="40">
        <v>479.68333333333334</v>
      </c>
      <c r="E88" s="40">
        <v>464.4666666666667</v>
      </c>
      <c r="F88" s="40">
        <v>453.98333333333335</v>
      </c>
      <c r="G88" s="40">
        <v>438.76666666666671</v>
      </c>
      <c r="H88" s="40">
        <v>490.16666666666669</v>
      </c>
      <c r="I88" s="40">
        <v>505.38333333333327</v>
      </c>
      <c r="J88" s="40">
        <v>515.86666666666667</v>
      </c>
      <c r="K88" s="31">
        <v>494.9</v>
      </c>
      <c r="L88" s="31">
        <v>469.2</v>
      </c>
      <c r="M88" s="31">
        <v>48.549460000000003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148.44999999999999</v>
      </c>
      <c r="D89" s="40">
        <v>147.81666666666666</v>
      </c>
      <c r="E89" s="40">
        <v>145.63333333333333</v>
      </c>
      <c r="F89" s="40">
        <v>142.81666666666666</v>
      </c>
      <c r="G89" s="40">
        <v>140.63333333333333</v>
      </c>
      <c r="H89" s="40">
        <v>150.63333333333333</v>
      </c>
      <c r="I89" s="40">
        <v>152.81666666666666</v>
      </c>
      <c r="J89" s="40">
        <v>155.63333333333333</v>
      </c>
      <c r="K89" s="31">
        <v>150</v>
      </c>
      <c r="L89" s="31">
        <v>145</v>
      </c>
      <c r="M89" s="31">
        <v>11.0991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465.25</v>
      </c>
      <c r="D90" s="40">
        <v>463.05</v>
      </c>
      <c r="E90" s="40">
        <v>453.20000000000005</v>
      </c>
      <c r="F90" s="40">
        <v>441.15000000000003</v>
      </c>
      <c r="G90" s="40">
        <v>431.30000000000007</v>
      </c>
      <c r="H90" s="40">
        <v>475.1</v>
      </c>
      <c r="I90" s="40">
        <v>484.95000000000005</v>
      </c>
      <c r="J90" s="40">
        <v>497</v>
      </c>
      <c r="K90" s="31">
        <v>472.9</v>
      </c>
      <c r="L90" s="31">
        <v>451</v>
      </c>
      <c r="M90" s="31">
        <v>39.453040000000001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3077.5</v>
      </c>
      <c r="D91" s="40">
        <v>3059.1666666666665</v>
      </c>
      <c r="E91" s="40">
        <v>3018.333333333333</v>
      </c>
      <c r="F91" s="40">
        <v>2959.1666666666665</v>
      </c>
      <c r="G91" s="40">
        <v>2918.333333333333</v>
      </c>
      <c r="H91" s="40">
        <v>3118.333333333333</v>
      </c>
      <c r="I91" s="40">
        <v>3159.1666666666661</v>
      </c>
      <c r="J91" s="40">
        <v>3218.333333333333</v>
      </c>
      <c r="K91" s="31">
        <v>3100</v>
      </c>
      <c r="L91" s="31">
        <v>3000</v>
      </c>
      <c r="M91" s="31">
        <v>2.4341499999999998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199.15</v>
      </c>
      <c r="D92" s="40">
        <v>201.04999999999998</v>
      </c>
      <c r="E92" s="40">
        <v>195.59999999999997</v>
      </c>
      <c r="F92" s="40">
        <v>192.04999999999998</v>
      </c>
      <c r="G92" s="40">
        <v>186.59999999999997</v>
      </c>
      <c r="H92" s="40">
        <v>204.59999999999997</v>
      </c>
      <c r="I92" s="40">
        <v>210.04999999999995</v>
      </c>
      <c r="J92" s="40">
        <v>213.59999999999997</v>
      </c>
      <c r="K92" s="31">
        <v>206.5</v>
      </c>
      <c r="L92" s="31">
        <v>197.5</v>
      </c>
      <c r="M92" s="31">
        <v>136.02139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590.1</v>
      </c>
      <c r="D93" s="40">
        <v>586.85</v>
      </c>
      <c r="E93" s="40">
        <v>577.55000000000007</v>
      </c>
      <c r="F93" s="40">
        <v>565</v>
      </c>
      <c r="G93" s="40">
        <v>555.70000000000005</v>
      </c>
      <c r="H93" s="40">
        <v>599.40000000000009</v>
      </c>
      <c r="I93" s="40">
        <v>608.70000000000005</v>
      </c>
      <c r="J93" s="40">
        <v>621.25000000000011</v>
      </c>
      <c r="K93" s="31">
        <v>596.15</v>
      </c>
      <c r="L93" s="31">
        <v>574.29999999999995</v>
      </c>
      <c r="M93" s="31">
        <v>14.744870000000001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748.55</v>
      </c>
      <c r="D94" s="40">
        <v>751.56666666666661</v>
      </c>
      <c r="E94" s="40">
        <v>719.23333333333323</v>
      </c>
      <c r="F94" s="40">
        <v>689.91666666666663</v>
      </c>
      <c r="G94" s="40">
        <v>657.58333333333326</v>
      </c>
      <c r="H94" s="40">
        <v>780.88333333333321</v>
      </c>
      <c r="I94" s="40">
        <v>813.2166666666667</v>
      </c>
      <c r="J94" s="40">
        <v>842.53333333333319</v>
      </c>
      <c r="K94" s="31">
        <v>783.9</v>
      </c>
      <c r="L94" s="31">
        <v>722.25</v>
      </c>
      <c r="M94" s="31">
        <v>4.7084999999999999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917.7</v>
      </c>
      <c r="D95" s="40">
        <v>910.93333333333339</v>
      </c>
      <c r="E95" s="40">
        <v>888.56666666666683</v>
      </c>
      <c r="F95" s="40">
        <v>859.43333333333339</v>
      </c>
      <c r="G95" s="40">
        <v>837.06666666666683</v>
      </c>
      <c r="H95" s="40">
        <v>940.06666666666683</v>
      </c>
      <c r="I95" s="40">
        <v>962.43333333333339</v>
      </c>
      <c r="J95" s="40">
        <v>991.56666666666683</v>
      </c>
      <c r="K95" s="31">
        <v>933.3</v>
      </c>
      <c r="L95" s="31">
        <v>881.8</v>
      </c>
      <c r="M95" s="31">
        <v>10.5442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129.25</v>
      </c>
      <c r="D96" s="40">
        <v>128.06666666666666</v>
      </c>
      <c r="E96" s="40">
        <v>125.18333333333334</v>
      </c>
      <c r="F96" s="40">
        <v>121.11666666666667</v>
      </c>
      <c r="G96" s="40">
        <v>118.23333333333335</v>
      </c>
      <c r="H96" s="40">
        <v>132.13333333333333</v>
      </c>
      <c r="I96" s="40">
        <v>135.01666666666665</v>
      </c>
      <c r="J96" s="40">
        <v>139.08333333333331</v>
      </c>
      <c r="K96" s="31">
        <v>130.94999999999999</v>
      </c>
      <c r="L96" s="31">
        <v>124</v>
      </c>
      <c r="M96" s="31">
        <v>15.250529999999999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403.85</v>
      </c>
      <c r="D97" s="40">
        <v>396.45</v>
      </c>
      <c r="E97" s="40">
        <v>382.9</v>
      </c>
      <c r="F97" s="40">
        <v>361.95</v>
      </c>
      <c r="G97" s="40">
        <v>348.4</v>
      </c>
      <c r="H97" s="40">
        <v>417.4</v>
      </c>
      <c r="I97" s="40">
        <v>430.95000000000005</v>
      </c>
      <c r="J97" s="40">
        <v>451.9</v>
      </c>
      <c r="K97" s="31">
        <v>410</v>
      </c>
      <c r="L97" s="31">
        <v>375.5</v>
      </c>
      <c r="M97" s="31">
        <v>5.6116200000000003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1451.05</v>
      </c>
      <c r="D98" s="40">
        <v>1433.3333333333333</v>
      </c>
      <c r="E98" s="40">
        <v>1389.7166666666665</v>
      </c>
      <c r="F98" s="40">
        <v>1328.3833333333332</v>
      </c>
      <c r="G98" s="40">
        <v>1284.7666666666664</v>
      </c>
      <c r="H98" s="40">
        <v>1494.6666666666665</v>
      </c>
      <c r="I98" s="40">
        <v>1538.2833333333333</v>
      </c>
      <c r="J98" s="40">
        <v>1599.6166666666666</v>
      </c>
      <c r="K98" s="31">
        <v>1476.95</v>
      </c>
      <c r="L98" s="31">
        <v>1372</v>
      </c>
      <c r="M98" s="31">
        <v>9.6982499999999998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1174.25</v>
      </c>
      <c r="D99" s="40">
        <v>1168.9666666666665</v>
      </c>
      <c r="E99" s="40">
        <v>1151.333333333333</v>
      </c>
      <c r="F99" s="40">
        <v>1128.4166666666665</v>
      </c>
      <c r="G99" s="40">
        <v>1110.7833333333331</v>
      </c>
      <c r="H99" s="40">
        <v>1191.883333333333</v>
      </c>
      <c r="I99" s="40">
        <v>1209.5166666666667</v>
      </c>
      <c r="J99" s="40">
        <v>1232.4333333333329</v>
      </c>
      <c r="K99" s="31">
        <v>1186.5999999999999</v>
      </c>
      <c r="L99" s="31">
        <v>1146.05</v>
      </c>
      <c r="M99" s="31">
        <v>0.97911999999999999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21.35</v>
      </c>
      <c r="D100" s="40">
        <v>21.416666666666668</v>
      </c>
      <c r="E100" s="40">
        <v>20.933333333333337</v>
      </c>
      <c r="F100" s="40">
        <v>20.516666666666669</v>
      </c>
      <c r="G100" s="40">
        <v>20.033333333333339</v>
      </c>
      <c r="H100" s="40">
        <v>21.833333333333336</v>
      </c>
      <c r="I100" s="40">
        <v>22.316666666666663</v>
      </c>
      <c r="J100" s="40">
        <v>22.733333333333334</v>
      </c>
      <c r="K100" s="31">
        <v>21.9</v>
      </c>
      <c r="L100" s="31">
        <v>21</v>
      </c>
      <c r="M100" s="31">
        <v>32.170290000000001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601.6</v>
      </c>
      <c r="D101" s="40">
        <v>592.46666666666658</v>
      </c>
      <c r="E101" s="40">
        <v>570.93333333333317</v>
      </c>
      <c r="F101" s="40">
        <v>540.26666666666654</v>
      </c>
      <c r="G101" s="40">
        <v>518.73333333333312</v>
      </c>
      <c r="H101" s="40">
        <v>623.13333333333321</v>
      </c>
      <c r="I101" s="40">
        <v>644.66666666666674</v>
      </c>
      <c r="J101" s="40">
        <v>675.33333333333326</v>
      </c>
      <c r="K101" s="31">
        <v>614</v>
      </c>
      <c r="L101" s="31">
        <v>561.79999999999995</v>
      </c>
      <c r="M101" s="31">
        <v>6.4771599999999996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766.3</v>
      </c>
      <c r="D102" s="40">
        <v>778.93333333333339</v>
      </c>
      <c r="E102" s="40">
        <v>747.36666666666679</v>
      </c>
      <c r="F102" s="40">
        <v>728.43333333333339</v>
      </c>
      <c r="G102" s="40">
        <v>696.86666666666679</v>
      </c>
      <c r="H102" s="40">
        <v>797.86666666666679</v>
      </c>
      <c r="I102" s="40">
        <v>829.43333333333339</v>
      </c>
      <c r="J102" s="40">
        <v>848.36666666666679</v>
      </c>
      <c r="K102" s="31">
        <v>810.5</v>
      </c>
      <c r="L102" s="31">
        <v>760</v>
      </c>
      <c r="M102" s="31">
        <v>5.0016999999999996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5001.7</v>
      </c>
      <c r="D103" s="40">
        <v>4966.3500000000004</v>
      </c>
      <c r="E103" s="40">
        <v>4887.7000000000007</v>
      </c>
      <c r="F103" s="40">
        <v>4773.7000000000007</v>
      </c>
      <c r="G103" s="40">
        <v>4695.0500000000011</v>
      </c>
      <c r="H103" s="40">
        <v>5080.3500000000004</v>
      </c>
      <c r="I103" s="40">
        <v>5159</v>
      </c>
      <c r="J103" s="40">
        <v>5273</v>
      </c>
      <c r="K103" s="31">
        <v>5045</v>
      </c>
      <c r="L103" s="31">
        <v>4852.3500000000004</v>
      </c>
      <c r="M103" s="31">
        <v>0.19852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87.5</v>
      </c>
      <c r="D104" s="40">
        <v>87.8</v>
      </c>
      <c r="E104" s="40">
        <v>85.8</v>
      </c>
      <c r="F104" s="40">
        <v>84.1</v>
      </c>
      <c r="G104" s="40">
        <v>82.1</v>
      </c>
      <c r="H104" s="40">
        <v>89.5</v>
      </c>
      <c r="I104" s="40">
        <v>91.5</v>
      </c>
      <c r="J104" s="40">
        <v>93.2</v>
      </c>
      <c r="K104" s="31">
        <v>89.8</v>
      </c>
      <c r="L104" s="31">
        <v>86.1</v>
      </c>
      <c r="M104" s="31">
        <v>31.072489999999998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500.35</v>
      </c>
      <c r="D105" s="40">
        <v>502.66666666666669</v>
      </c>
      <c r="E105" s="40">
        <v>487.78333333333342</v>
      </c>
      <c r="F105" s="40">
        <v>475.21666666666675</v>
      </c>
      <c r="G105" s="40">
        <v>460.33333333333348</v>
      </c>
      <c r="H105" s="40">
        <v>515.23333333333335</v>
      </c>
      <c r="I105" s="40">
        <v>530.11666666666667</v>
      </c>
      <c r="J105" s="40">
        <v>542.68333333333328</v>
      </c>
      <c r="K105" s="31">
        <v>517.54999999999995</v>
      </c>
      <c r="L105" s="31">
        <v>490.1</v>
      </c>
      <c r="M105" s="31">
        <v>0.26922000000000001</v>
      </c>
      <c r="N105" s="1"/>
      <c r="O105" s="1"/>
    </row>
    <row r="106" spans="1:15" ht="12.75" customHeight="1">
      <c r="A106" s="31">
        <v>96</v>
      </c>
      <c r="B106" s="31" t="s">
        <v>853</v>
      </c>
      <c r="C106" s="31">
        <v>149.15</v>
      </c>
      <c r="D106" s="40">
        <v>149.21666666666667</v>
      </c>
      <c r="E106" s="40">
        <v>145.93333333333334</v>
      </c>
      <c r="F106" s="40">
        <v>142.71666666666667</v>
      </c>
      <c r="G106" s="40">
        <v>139.43333333333334</v>
      </c>
      <c r="H106" s="40">
        <v>152.43333333333334</v>
      </c>
      <c r="I106" s="40">
        <v>155.7166666666667</v>
      </c>
      <c r="J106" s="40">
        <v>158.93333333333334</v>
      </c>
      <c r="K106" s="31">
        <v>152.5</v>
      </c>
      <c r="L106" s="31">
        <v>146</v>
      </c>
      <c r="M106" s="31">
        <v>7.98672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237.85</v>
      </c>
      <c r="D107" s="40">
        <v>238</v>
      </c>
      <c r="E107" s="40">
        <v>226</v>
      </c>
      <c r="F107" s="40">
        <v>214.15</v>
      </c>
      <c r="G107" s="40">
        <v>202.15</v>
      </c>
      <c r="H107" s="40">
        <v>249.85</v>
      </c>
      <c r="I107" s="40">
        <v>261.85000000000002</v>
      </c>
      <c r="J107" s="40">
        <v>273.7</v>
      </c>
      <c r="K107" s="31">
        <v>250</v>
      </c>
      <c r="L107" s="31">
        <v>226.15</v>
      </c>
      <c r="M107" s="31">
        <v>16.201000000000001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364</v>
      </c>
      <c r="D108" s="40">
        <v>367.83333333333331</v>
      </c>
      <c r="E108" s="40">
        <v>358.66666666666663</v>
      </c>
      <c r="F108" s="40">
        <v>353.33333333333331</v>
      </c>
      <c r="G108" s="40">
        <v>344.16666666666663</v>
      </c>
      <c r="H108" s="40">
        <v>373.16666666666663</v>
      </c>
      <c r="I108" s="40">
        <v>382.33333333333326</v>
      </c>
      <c r="J108" s="40">
        <v>387.66666666666663</v>
      </c>
      <c r="K108" s="31">
        <v>377</v>
      </c>
      <c r="L108" s="31">
        <v>362.5</v>
      </c>
      <c r="M108" s="31">
        <v>21.767109999999999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550.5</v>
      </c>
      <c r="D109" s="40">
        <v>551.85</v>
      </c>
      <c r="E109" s="40">
        <v>538.65000000000009</v>
      </c>
      <c r="F109" s="40">
        <v>526.80000000000007</v>
      </c>
      <c r="G109" s="40">
        <v>513.60000000000014</v>
      </c>
      <c r="H109" s="40">
        <v>563.70000000000005</v>
      </c>
      <c r="I109" s="40">
        <v>576.90000000000009</v>
      </c>
      <c r="J109" s="40">
        <v>588.75</v>
      </c>
      <c r="K109" s="31">
        <v>565.04999999999995</v>
      </c>
      <c r="L109" s="31">
        <v>540</v>
      </c>
      <c r="M109" s="31">
        <v>35.259920000000001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698.65</v>
      </c>
      <c r="D110" s="40">
        <v>706.16666666666663</v>
      </c>
      <c r="E110" s="40">
        <v>687.38333333333321</v>
      </c>
      <c r="F110" s="40">
        <v>676.11666666666656</v>
      </c>
      <c r="G110" s="40">
        <v>657.33333333333314</v>
      </c>
      <c r="H110" s="40">
        <v>717.43333333333328</v>
      </c>
      <c r="I110" s="40">
        <v>736.21666666666681</v>
      </c>
      <c r="J110" s="40">
        <v>747.48333333333335</v>
      </c>
      <c r="K110" s="31">
        <v>724.95</v>
      </c>
      <c r="L110" s="31">
        <v>694.9</v>
      </c>
      <c r="M110" s="31">
        <v>1.48237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971.3</v>
      </c>
      <c r="D111" s="40">
        <v>971.30000000000007</v>
      </c>
      <c r="E111" s="40">
        <v>958.60000000000014</v>
      </c>
      <c r="F111" s="40">
        <v>945.90000000000009</v>
      </c>
      <c r="G111" s="40">
        <v>933.20000000000016</v>
      </c>
      <c r="H111" s="40">
        <v>984.00000000000011</v>
      </c>
      <c r="I111" s="40">
        <v>996.70000000000016</v>
      </c>
      <c r="J111" s="40">
        <v>1009.4000000000001</v>
      </c>
      <c r="K111" s="31">
        <v>984</v>
      </c>
      <c r="L111" s="31">
        <v>958.6</v>
      </c>
      <c r="M111" s="31">
        <v>47.715789999999998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152</v>
      </c>
      <c r="D112" s="40">
        <v>153.95000000000002</v>
      </c>
      <c r="E112" s="40">
        <v>149.40000000000003</v>
      </c>
      <c r="F112" s="40">
        <v>146.80000000000001</v>
      </c>
      <c r="G112" s="40">
        <v>142.25000000000003</v>
      </c>
      <c r="H112" s="40">
        <v>156.55000000000004</v>
      </c>
      <c r="I112" s="40">
        <v>161.10000000000005</v>
      </c>
      <c r="J112" s="40">
        <v>163.70000000000005</v>
      </c>
      <c r="K112" s="31">
        <v>158.5</v>
      </c>
      <c r="L112" s="31">
        <v>151.35</v>
      </c>
      <c r="M112" s="31">
        <v>566.43275000000006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339.55</v>
      </c>
      <c r="D113" s="40">
        <v>341.51666666666665</v>
      </c>
      <c r="E113" s="40">
        <v>335.0333333333333</v>
      </c>
      <c r="F113" s="40">
        <v>330.51666666666665</v>
      </c>
      <c r="G113" s="40">
        <v>324.0333333333333</v>
      </c>
      <c r="H113" s="40">
        <v>346.0333333333333</v>
      </c>
      <c r="I113" s="40">
        <v>352.51666666666665</v>
      </c>
      <c r="J113" s="40">
        <v>357.0333333333333</v>
      </c>
      <c r="K113" s="31">
        <v>348</v>
      </c>
      <c r="L113" s="31">
        <v>337</v>
      </c>
      <c r="M113" s="31">
        <v>1.6574500000000001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5431.6</v>
      </c>
      <c r="D114" s="40">
        <v>5395.9000000000005</v>
      </c>
      <c r="E114" s="40">
        <v>5321.8000000000011</v>
      </c>
      <c r="F114" s="40">
        <v>5212.0000000000009</v>
      </c>
      <c r="G114" s="40">
        <v>5137.9000000000015</v>
      </c>
      <c r="H114" s="40">
        <v>5505.7000000000007</v>
      </c>
      <c r="I114" s="40">
        <v>5579.8000000000011</v>
      </c>
      <c r="J114" s="40">
        <v>5689.6</v>
      </c>
      <c r="K114" s="31">
        <v>5470</v>
      </c>
      <c r="L114" s="31">
        <v>5286.1</v>
      </c>
      <c r="M114" s="31">
        <v>3.7323300000000001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1434.35</v>
      </c>
      <c r="D115" s="40">
        <v>1441.5333333333335</v>
      </c>
      <c r="E115" s="40">
        <v>1413.8166666666671</v>
      </c>
      <c r="F115" s="40">
        <v>1393.2833333333335</v>
      </c>
      <c r="G115" s="40">
        <v>1365.5666666666671</v>
      </c>
      <c r="H115" s="40">
        <v>1462.0666666666671</v>
      </c>
      <c r="I115" s="40">
        <v>1489.7833333333338</v>
      </c>
      <c r="J115" s="40">
        <v>1510.3166666666671</v>
      </c>
      <c r="K115" s="31">
        <v>1469.25</v>
      </c>
      <c r="L115" s="31">
        <v>1421</v>
      </c>
      <c r="M115" s="31">
        <v>15.598240000000001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620</v>
      </c>
      <c r="D116" s="40">
        <v>615.56666666666661</v>
      </c>
      <c r="E116" s="40">
        <v>603.78333333333319</v>
      </c>
      <c r="F116" s="40">
        <v>587.56666666666661</v>
      </c>
      <c r="G116" s="40">
        <v>575.78333333333319</v>
      </c>
      <c r="H116" s="40">
        <v>631.78333333333319</v>
      </c>
      <c r="I116" s="40">
        <v>643.56666666666649</v>
      </c>
      <c r="J116" s="40">
        <v>659.78333333333319</v>
      </c>
      <c r="K116" s="31">
        <v>627.35</v>
      </c>
      <c r="L116" s="31">
        <v>599.35</v>
      </c>
      <c r="M116" s="31">
        <v>40.364350000000002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740.2</v>
      </c>
      <c r="D117" s="40">
        <v>738.03333333333342</v>
      </c>
      <c r="E117" s="40">
        <v>732.21666666666681</v>
      </c>
      <c r="F117" s="40">
        <v>724.23333333333335</v>
      </c>
      <c r="G117" s="40">
        <v>718.41666666666674</v>
      </c>
      <c r="H117" s="40">
        <v>746.01666666666688</v>
      </c>
      <c r="I117" s="40">
        <v>751.83333333333348</v>
      </c>
      <c r="J117" s="40">
        <v>759.81666666666695</v>
      </c>
      <c r="K117" s="31">
        <v>743.85</v>
      </c>
      <c r="L117" s="31">
        <v>730.05</v>
      </c>
      <c r="M117" s="31">
        <v>3.31663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503.35</v>
      </c>
      <c r="D118" s="40">
        <v>518.15</v>
      </c>
      <c r="E118" s="40">
        <v>486.19999999999993</v>
      </c>
      <c r="F118" s="40">
        <v>469.04999999999995</v>
      </c>
      <c r="G118" s="40">
        <v>437.09999999999991</v>
      </c>
      <c r="H118" s="40">
        <v>535.29999999999995</v>
      </c>
      <c r="I118" s="40">
        <v>567.25</v>
      </c>
      <c r="J118" s="40">
        <v>584.4</v>
      </c>
      <c r="K118" s="31">
        <v>550.1</v>
      </c>
      <c r="L118" s="31">
        <v>501</v>
      </c>
      <c r="M118" s="31">
        <v>4.6613899999999999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3115.85</v>
      </c>
      <c r="D119" s="40">
        <v>3127.9500000000003</v>
      </c>
      <c r="E119" s="40">
        <v>3037.9000000000005</v>
      </c>
      <c r="F119" s="40">
        <v>2959.9500000000003</v>
      </c>
      <c r="G119" s="40">
        <v>2869.9000000000005</v>
      </c>
      <c r="H119" s="40">
        <v>3205.9000000000005</v>
      </c>
      <c r="I119" s="40">
        <v>3295.9500000000007</v>
      </c>
      <c r="J119" s="40">
        <v>3373.9000000000005</v>
      </c>
      <c r="K119" s="31">
        <v>3218</v>
      </c>
      <c r="L119" s="31">
        <v>3050</v>
      </c>
      <c r="M119" s="31">
        <v>0.98023000000000005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448.25</v>
      </c>
      <c r="D120" s="40">
        <v>450.13333333333338</v>
      </c>
      <c r="E120" s="40">
        <v>438.11666666666679</v>
      </c>
      <c r="F120" s="40">
        <v>427.98333333333341</v>
      </c>
      <c r="G120" s="40">
        <v>415.96666666666681</v>
      </c>
      <c r="H120" s="40">
        <v>460.26666666666677</v>
      </c>
      <c r="I120" s="40">
        <v>472.2833333333333</v>
      </c>
      <c r="J120" s="40">
        <v>482.41666666666674</v>
      </c>
      <c r="K120" s="31">
        <v>462.15</v>
      </c>
      <c r="L120" s="31">
        <v>440</v>
      </c>
      <c r="M120" s="31">
        <v>18.292110000000001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276.64999999999998</v>
      </c>
      <c r="D121" s="40">
        <v>276.21666666666664</v>
      </c>
      <c r="E121" s="40">
        <v>272.43333333333328</v>
      </c>
      <c r="F121" s="40">
        <v>268.21666666666664</v>
      </c>
      <c r="G121" s="40">
        <v>264.43333333333328</v>
      </c>
      <c r="H121" s="40">
        <v>280.43333333333328</v>
      </c>
      <c r="I121" s="40">
        <v>284.2166666666667</v>
      </c>
      <c r="J121" s="40">
        <v>288.43333333333328</v>
      </c>
      <c r="K121" s="31">
        <v>280</v>
      </c>
      <c r="L121" s="31">
        <v>272</v>
      </c>
      <c r="M121" s="31">
        <v>1.01779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144.69999999999999</v>
      </c>
      <c r="D122" s="40">
        <v>145.58333333333334</v>
      </c>
      <c r="E122" s="40">
        <v>143.16666666666669</v>
      </c>
      <c r="F122" s="40">
        <v>141.63333333333335</v>
      </c>
      <c r="G122" s="40">
        <v>139.2166666666667</v>
      </c>
      <c r="H122" s="40">
        <v>147.11666666666667</v>
      </c>
      <c r="I122" s="40">
        <v>149.53333333333336</v>
      </c>
      <c r="J122" s="40">
        <v>151.06666666666666</v>
      </c>
      <c r="K122" s="31">
        <v>148</v>
      </c>
      <c r="L122" s="31">
        <v>144.05000000000001</v>
      </c>
      <c r="M122" s="31">
        <v>20.919979999999999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878.5</v>
      </c>
      <c r="D123" s="40">
        <v>883.41666666666663</v>
      </c>
      <c r="E123" s="40">
        <v>868.08333333333326</v>
      </c>
      <c r="F123" s="40">
        <v>857.66666666666663</v>
      </c>
      <c r="G123" s="40">
        <v>842.33333333333326</v>
      </c>
      <c r="H123" s="40">
        <v>893.83333333333326</v>
      </c>
      <c r="I123" s="40">
        <v>909.16666666666652</v>
      </c>
      <c r="J123" s="40">
        <v>919.58333333333326</v>
      </c>
      <c r="K123" s="31">
        <v>898.75</v>
      </c>
      <c r="L123" s="31">
        <v>873</v>
      </c>
      <c r="M123" s="31">
        <v>4.0738599999999998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1012.45</v>
      </c>
      <c r="D124" s="40">
        <v>1030.0333333333335</v>
      </c>
      <c r="E124" s="40">
        <v>990.41666666666697</v>
      </c>
      <c r="F124" s="40">
        <v>968.38333333333344</v>
      </c>
      <c r="G124" s="40">
        <v>928.76666666666688</v>
      </c>
      <c r="H124" s="40">
        <v>1052.0666666666671</v>
      </c>
      <c r="I124" s="40">
        <v>1091.6833333333334</v>
      </c>
      <c r="J124" s="40">
        <v>1113.7166666666672</v>
      </c>
      <c r="K124" s="31">
        <v>1069.6500000000001</v>
      </c>
      <c r="L124" s="31">
        <v>1008</v>
      </c>
      <c r="M124" s="31">
        <v>5.9504299999999999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594.95000000000005</v>
      </c>
      <c r="D125" s="40">
        <v>596.5</v>
      </c>
      <c r="E125" s="40">
        <v>590.5</v>
      </c>
      <c r="F125" s="40">
        <v>586.04999999999995</v>
      </c>
      <c r="G125" s="40">
        <v>580.04999999999995</v>
      </c>
      <c r="H125" s="40">
        <v>600.95000000000005</v>
      </c>
      <c r="I125" s="40">
        <v>606.95000000000005</v>
      </c>
      <c r="J125" s="40">
        <v>611.40000000000009</v>
      </c>
      <c r="K125" s="31">
        <v>602.5</v>
      </c>
      <c r="L125" s="31">
        <v>592.04999999999995</v>
      </c>
      <c r="M125" s="31">
        <v>52.196890000000003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1873.4</v>
      </c>
      <c r="D126" s="40">
        <v>1875.6333333333332</v>
      </c>
      <c r="E126" s="40">
        <v>1840.2666666666664</v>
      </c>
      <c r="F126" s="40">
        <v>1807.1333333333332</v>
      </c>
      <c r="G126" s="40">
        <v>1771.7666666666664</v>
      </c>
      <c r="H126" s="40">
        <v>1908.7666666666664</v>
      </c>
      <c r="I126" s="40">
        <v>1944.1333333333332</v>
      </c>
      <c r="J126" s="40">
        <v>1977.2666666666664</v>
      </c>
      <c r="K126" s="31">
        <v>1911</v>
      </c>
      <c r="L126" s="31">
        <v>1842.5</v>
      </c>
      <c r="M126" s="31">
        <v>1.35212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528.35</v>
      </c>
      <c r="D127" s="40">
        <v>518.33333333333337</v>
      </c>
      <c r="E127" s="40">
        <v>502.01666666666677</v>
      </c>
      <c r="F127" s="40">
        <v>475.68333333333339</v>
      </c>
      <c r="G127" s="40">
        <v>459.36666666666679</v>
      </c>
      <c r="H127" s="40">
        <v>544.66666666666674</v>
      </c>
      <c r="I127" s="40">
        <v>560.98333333333335</v>
      </c>
      <c r="J127" s="40">
        <v>587.31666666666672</v>
      </c>
      <c r="K127" s="31">
        <v>534.65</v>
      </c>
      <c r="L127" s="31">
        <v>492</v>
      </c>
      <c r="M127" s="31">
        <v>6.49024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82.05</v>
      </c>
      <c r="D128" s="40">
        <v>84.466666666666654</v>
      </c>
      <c r="E128" s="40">
        <v>77.133333333333312</v>
      </c>
      <c r="F128" s="40">
        <v>72.216666666666654</v>
      </c>
      <c r="G128" s="40">
        <v>64.883333333333312</v>
      </c>
      <c r="H128" s="40">
        <v>89.383333333333312</v>
      </c>
      <c r="I128" s="40">
        <v>96.716666666666654</v>
      </c>
      <c r="J128" s="40">
        <v>101.63333333333331</v>
      </c>
      <c r="K128" s="31">
        <v>91.8</v>
      </c>
      <c r="L128" s="31">
        <v>79.55</v>
      </c>
      <c r="M128" s="31">
        <v>72.987549999999999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958.65</v>
      </c>
      <c r="D129" s="40">
        <v>958.2166666666667</v>
      </c>
      <c r="E129" s="40">
        <v>936.43333333333339</v>
      </c>
      <c r="F129" s="40">
        <v>914.2166666666667</v>
      </c>
      <c r="G129" s="40">
        <v>892.43333333333339</v>
      </c>
      <c r="H129" s="40">
        <v>980.43333333333339</v>
      </c>
      <c r="I129" s="40">
        <v>1002.2166666666667</v>
      </c>
      <c r="J129" s="40">
        <v>1024.4333333333334</v>
      </c>
      <c r="K129" s="31">
        <v>980</v>
      </c>
      <c r="L129" s="31">
        <v>936</v>
      </c>
      <c r="M129" s="31">
        <v>0.31365999999999999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2119.4</v>
      </c>
      <c r="D130" s="40">
        <v>2119.5833333333335</v>
      </c>
      <c r="E130" s="40">
        <v>2081.8666666666668</v>
      </c>
      <c r="F130" s="40">
        <v>2044.3333333333335</v>
      </c>
      <c r="G130" s="40">
        <v>2006.6166666666668</v>
      </c>
      <c r="H130" s="40">
        <v>2157.1166666666668</v>
      </c>
      <c r="I130" s="40">
        <v>2194.833333333333</v>
      </c>
      <c r="J130" s="40">
        <v>2232.3666666666668</v>
      </c>
      <c r="K130" s="31">
        <v>2157.3000000000002</v>
      </c>
      <c r="L130" s="31">
        <v>2082.0500000000002</v>
      </c>
      <c r="M130" s="31">
        <v>7.4710299999999998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246.65</v>
      </c>
      <c r="D131" s="40">
        <v>251.06666666666669</v>
      </c>
      <c r="E131" s="40">
        <v>240.68333333333339</v>
      </c>
      <c r="F131" s="40">
        <v>234.7166666666667</v>
      </c>
      <c r="G131" s="40">
        <v>224.3333333333334</v>
      </c>
      <c r="H131" s="40">
        <v>257.03333333333342</v>
      </c>
      <c r="I131" s="40">
        <v>267.41666666666663</v>
      </c>
      <c r="J131" s="40">
        <v>273.38333333333338</v>
      </c>
      <c r="K131" s="31">
        <v>261.45</v>
      </c>
      <c r="L131" s="31">
        <v>245.1</v>
      </c>
      <c r="M131" s="31">
        <v>82.486789999999999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165.4</v>
      </c>
      <c r="D132" s="40">
        <v>165.36666666666665</v>
      </c>
      <c r="E132" s="40">
        <v>161.73333333333329</v>
      </c>
      <c r="F132" s="40">
        <v>158.06666666666663</v>
      </c>
      <c r="G132" s="40">
        <v>154.43333333333328</v>
      </c>
      <c r="H132" s="40">
        <v>169.0333333333333</v>
      </c>
      <c r="I132" s="40">
        <v>172.66666666666669</v>
      </c>
      <c r="J132" s="40">
        <v>176.33333333333331</v>
      </c>
      <c r="K132" s="31">
        <v>169</v>
      </c>
      <c r="L132" s="31">
        <v>161.69999999999999</v>
      </c>
      <c r="M132" s="31">
        <v>22.881989999999998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739</v>
      </c>
      <c r="D133" s="40">
        <v>739</v>
      </c>
      <c r="E133" s="40">
        <v>729.95</v>
      </c>
      <c r="F133" s="40">
        <v>720.90000000000009</v>
      </c>
      <c r="G133" s="40">
        <v>711.85000000000014</v>
      </c>
      <c r="H133" s="40">
        <v>748.05</v>
      </c>
      <c r="I133" s="40">
        <v>757.09999999999991</v>
      </c>
      <c r="J133" s="40">
        <v>766.14999999999986</v>
      </c>
      <c r="K133" s="31">
        <v>748.05</v>
      </c>
      <c r="L133" s="31">
        <v>729.95</v>
      </c>
      <c r="M133" s="31">
        <v>0.22470999999999999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4878.8</v>
      </c>
      <c r="D134" s="40">
        <v>4889.55</v>
      </c>
      <c r="E134" s="40">
        <v>4829.4000000000005</v>
      </c>
      <c r="F134" s="40">
        <v>4780</v>
      </c>
      <c r="G134" s="40">
        <v>4719.8500000000004</v>
      </c>
      <c r="H134" s="40">
        <v>4938.9500000000007</v>
      </c>
      <c r="I134" s="40">
        <v>4999.1000000000004</v>
      </c>
      <c r="J134" s="40">
        <v>5048.5000000000009</v>
      </c>
      <c r="K134" s="31">
        <v>4949.7</v>
      </c>
      <c r="L134" s="31">
        <v>4840.1499999999996</v>
      </c>
      <c r="M134" s="31">
        <v>8.6407299999999996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5100.7</v>
      </c>
      <c r="D135" s="40">
        <v>5093.9000000000005</v>
      </c>
      <c r="E135" s="40">
        <v>5012.8000000000011</v>
      </c>
      <c r="F135" s="40">
        <v>4924.9000000000005</v>
      </c>
      <c r="G135" s="40">
        <v>4843.8000000000011</v>
      </c>
      <c r="H135" s="40">
        <v>5181.8000000000011</v>
      </c>
      <c r="I135" s="40">
        <v>5262.9000000000015</v>
      </c>
      <c r="J135" s="40">
        <v>5350.8000000000011</v>
      </c>
      <c r="K135" s="31">
        <v>5175</v>
      </c>
      <c r="L135" s="31">
        <v>5006</v>
      </c>
      <c r="M135" s="31">
        <v>4.3197900000000002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374.8</v>
      </c>
      <c r="D136" s="40">
        <v>379.18333333333334</v>
      </c>
      <c r="E136" s="40">
        <v>367.61666666666667</v>
      </c>
      <c r="F136" s="40">
        <v>360.43333333333334</v>
      </c>
      <c r="G136" s="40">
        <v>348.86666666666667</v>
      </c>
      <c r="H136" s="40">
        <v>386.36666666666667</v>
      </c>
      <c r="I136" s="40">
        <v>397.93333333333339</v>
      </c>
      <c r="J136" s="40">
        <v>405.11666666666667</v>
      </c>
      <c r="K136" s="31">
        <v>390.75</v>
      </c>
      <c r="L136" s="31">
        <v>372</v>
      </c>
      <c r="M136" s="31">
        <v>99.843959999999996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4710.8999999999996</v>
      </c>
      <c r="D137" s="40">
        <v>4723.9666666666662</v>
      </c>
      <c r="E137" s="40">
        <v>4647.9333333333325</v>
      </c>
      <c r="F137" s="40">
        <v>4584.9666666666662</v>
      </c>
      <c r="G137" s="40">
        <v>4508.9333333333325</v>
      </c>
      <c r="H137" s="40">
        <v>4786.9333333333325</v>
      </c>
      <c r="I137" s="40">
        <v>4862.9666666666672</v>
      </c>
      <c r="J137" s="40">
        <v>4925.9333333333325</v>
      </c>
      <c r="K137" s="31">
        <v>4800</v>
      </c>
      <c r="L137" s="31">
        <v>4661</v>
      </c>
      <c r="M137" s="31">
        <v>7.9047900000000002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4675.8500000000004</v>
      </c>
      <c r="D138" s="40">
        <v>4691.3666666666668</v>
      </c>
      <c r="E138" s="40">
        <v>4634.4833333333336</v>
      </c>
      <c r="F138" s="40">
        <v>4593.1166666666668</v>
      </c>
      <c r="G138" s="40">
        <v>4536.2333333333336</v>
      </c>
      <c r="H138" s="40">
        <v>4732.7333333333336</v>
      </c>
      <c r="I138" s="40">
        <v>4789.6166666666668</v>
      </c>
      <c r="J138" s="40">
        <v>4830.9833333333336</v>
      </c>
      <c r="K138" s="31">
        <v>4748.25</v>
      </c>
      <c r="L138" s="31">
        <v>4650</v>
      </c>
      <c r="M138" s="31">
        <v>7.1782300000000001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2188.3000000000002</v>
      </c>
      <c r="D139" s="40">
        <v>2183.7833333333333</v>
      </c>
      <c r="E139" s="40">
        <v>2032.5666666666666</v>
      </c>
      <c r="F139" s="40">
        <v>1876.8333333333333</v>
      </c>
      <c r="G139" s="40">
        <v>1725.6166666666666</v>
      </c>
      <c r="H139" s="40">
        <v>2339.5166666666664</v>
      </c>
      <c r="I139" s="40">
        <v>2490.7333333333327</v>
      </c>
      <c r="J139" s="40">
        <v>2646.4666666666667</v>
      </c>
      <c r="K139" s="31">
        <v>2335</v>
      </c>
      <c r="L139" s="31">
        <v>2028.05</v>
      </c>
      <c r="M139" s="31">
        <v>3.8845900000000002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67.099999999999994</v>
      </c>
      <c r="D140" s="40">
        <v>68.333333333333329</v>
      </c>
      <c r="E140" s="40">
        <v>64.966666666666654</v>
      </c>
      <c r="F140" s="40">
        <v>62.833333333333329</v>
      </c>
      <c r="G140" s="40">
        <v>59.466666666666654</v>
      </c>
      <c r="H140" s="40">
        <v>70.466666666666654</v>
      </c>
      <c r="I140" s="40">
        <v>73.833333333333329</v>
      </c>
      <c r="J140" s="40">
        <v>75.966666666666654</v>
      </c>
      <c r="K140" s="31">
        <v>71.7</v>
      </c>
      <c r="L140" s="31">
        <v>66.2</v>
      </c>
      <c r="M140" s="31">
        <v>17.31054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2370.4499999999998</v>
      </c>
      <c r="D141" s="40">
        <v>2392.4833333333331</v>
      </c>
      <c r="E141" s="40">
        <v>2337.9666666666662</v>
      </c>
      <c r="F141" s="40">
        <v>2305.4833333333331</v>
      </c>
      <c r="G141" s="40">
        <v>2250.9666666666662</v>
      </c>
      <c r="H141" s="40">
        <v>2424.9666666666662</v>
      </c>
      <c r="I141" s="40">
        <v>2479.4833333333336</v>
      </c>
      <c r="J141" s="40">
        <v>2511.9666666666662</v>
      </c>
      <c r="K141" s="31">
        <v>2447</v>
      </c>
      <c r="L141" s="31">
        <v>2360</v>
      </c>
      <c r="M141" s="31">
        <v>11.017150000000001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466.45</v>
      </c>
      <c r="D142" s="40">
        <v>461.8</v>
      </c>
      <c r="E142" s="40">
        <v>444.6</v>
      </c>
      <c r="F142" s="40">
        <v>422.75</v>
      </c>
      <c r="G142" s="40">
        <v>405.55</v>
      </c>
      <c r="H142" s="40">
        <v>483.65000000000003</v>
      </c>
      <c r="I142" s="40">
        <v>500.84999999999997</v>
      </c>
      <c r="J142" s="40">
        <v>522.70000000000005</v>
      </c>
      <c r="K142" s="31">
        <v>479</v>
      </c>
      <c r="L142" s="31">
        <v>439.95</v>
      </c>
      <c r="M142" s="31">
        <v>5.9066999999999998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120.4</v>
      </c>
      <c r="D143" s="40">
        <v>122.98333333333333</v>
      </c>
      <c r="E143" s="40">
        <v>115.96666666666667</v>
      </c>
      <c r="F143" s="40">
        <v>111.53333333333333</v>
      </c>
      <c r="G143" s="40">
        <v>104.51666666666667</v>
      </c>
      <c r="H143" s="40">
        <v>127.41666666666667</v>
      </c>
      <c r="I143" s="40">
        <v>134.43333333333334</v>
      </c>
      <c r="J143" s="40">
        <v>138.86666666666667</v>
      </c>
      <c r="K143" s="31">
        <v>130</v>
      </c>
      <c r="L143" s="31">
        <v>118.55</v>
      </c>
      <c r="M143" s="31">
        <v>7.4970499999999998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275.25</v>
      </c>
      <c r="D144" s="40">
        <v>279.45</v>
      </c>
      <c r="E144" s="40">
        <v>266.79999999999995</v>
      </c>
      <c r="F144" s="40">
        <v>258.34999999999997</v>
      </c>
      <c r="G144" s="40">
        <v>245.69999999999993</v>
      </c>
      <c r="H144" s="40">
        <v>287.89999999999998</v>
      </c>
      <c r="I144" s="40">
        <v>300.54999999999995</v>
      </c>
      <c r="J144" s="40">
        <v>309</v>
      </c>
      <c r="K144" s="31">
        <v>292.10000000000002</v>
      </c>
      <c r="L144" s="31">
        <v>271</v>
      </c>
      <c r="M144" s="31">
        <v>12.33287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527.04999999999995</v>
      </c>
      <c r="D145" s="40">
        <v>521.76666666666665</v>
      </c>
      <c r="E145" s="40">
        <v>511.5333333333333</v>
      </c>
      <c r="F145" s="40">
        <v>496.01666666666665</v>
      </c>
      <c r="G145" s="40">
        <v>485.7833333333333</v>
      </c>
      <c r="H145" s="40">
        <v>537.2833333333333</v>
      </c>
      <c r="I145" s="40">
        <v>547.51666666666665</v>
      </c>
      <c r="J145" s="40">
        <v>563.0333333333333</v>
      </c>
      <c r="K145" s="31">
        <v>532</v>
      </c>
      <c r="L145" s="31">
        <v>506.25</v>
      </c>
      <c r="M145" s="31">
        <v>3.6974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1667.8</v>
      </c>
      <c r="D146" s="40">
        <v>1696.7333333333333</v>
      </c>
      <c r="E146" s="40">
        <v>1602.0666666666666</v>
      </c>
      <c r="F146" s="40">
        <v>1536.3333333333333</v>
      </c>
      <c r="G146" s="40">
        <v>1441.6666666666665</v>
      </c>
      <c r="H146" s="40">
        <v>1762.4666666666667</v>
      </c>
      <c r="I146" s="40">
        <v>1857.1333333333332</v>
      </c>
      <c r="J146" s="40">
        <v>1922.8666666666668</v>
      </c>
      <c r="K146" s="31">
        <v>1791.4</v>
      </c>
      <c r="L146" s="31">
        <v>1631</v>
      </c>
      <c r="M146" s="31">
        <v>2.4227799999999999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71.7</v>
      </c>
      <c r="D147" s="40">
        <v>72.033333333333331</v>
      </c>
      <c r="E147" s="40">
        <v>70.566666666666663</v>
      </c>
      <c r="F147" s="40">
        <v>69.433333333333337</v>
      </c>
      <c r="G147" s="40">
        <v>67.966666666666669</v>
      </c>
      <c r="H147" s="40">
        <v>73.166666666666657</v>
      </c>
      <c r="I147" s="40">
        <v>74.633333333333326</v>
      </c>
      <c r="J147" s="40">
        <v>75.766666666666652</v>
      </c>
      <c r="K147" s="31">
        <v>73.5</v>
      </c>
      <c r="L147" s="31">
        <v>70.900000000000006</v>
      </c>
      <c r="M147" s="31">
        <v>22.933949999999999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197.95</v>
      </c>
      <c r="D148" s="40">
        <v>198.70000000000002</v>
      </c>
      <c r="E148" s="40">
        <v>194.25000000000003</v>
      </c>
      <c r="F148" s="40">
        <v>190.55</v>
      </c>
      <c r="G148" s="40">
        <v>186.10000000000002</v>
      </c>
      <c r="H148" s="40">
        <v>202.40000000000003</v>
      </c>
      <c r="I148" s="40">
        <v>206.85000000000002</v>
      </c>
      <c r="J148" s="40">
        <v>210.55000000000004</v>
      </c>
      <c r="K148" s="31">
        <v>203.15</v>
      </c>
      <c r="L148" s="31">
        <v>195</v>
      </c>
      <c r="M148" s="31">
        <v>6.4013200000000001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121.25</v>
      </c>
      <c r="D149" s="40">
        <v>121.36666666666667</v>
      </c>
      <c r="E149" s="40">
        <v>118.88333333333335</v>
      </c>
      <c r="F149" s="40">
        <v>116.51666666666668</v>
      </c>
      <c r="G149" s="40">
        <v>114.03333333333336</v>
      </c>
      <c r="H149" s="40">
        <v>123.73333333333335</v>
      </c>
      <c r="I149" s="40">
        <v>126.21666666666667</v>
      </c>
      <c r="J149" s="40">
        <v>128.58333333333334</v>
      </c>
      <c r="K149" s="31">
        <v>123.85</v>
      </c>
      <c r="L149" s="31">
        <v>119</v>
      </c>
      <c r="M149" s="31">
        <v>5.1716300000000004</v>
      </c>
      <c r="N149" s="1"/>
      <c r="O149" s="1"/>
    </row>
    <row r="150" spans="1:15" ht="12.75" customHeight="1">
      <c r="A150" s="31">
        <v>140</v>
      </c>
      <c r="B150" s="31" t="s">
        <v>854</v>
      </c>
      <c r="C150" s="31">
        <v>60.3</v>
      </c>
      <c r="D150" s="40">
        <v>60.699999999999996</v>
      </c>
      <c r="E150" s="40">
        <v>57.899999999999991</v>
      </c>
      <c r="F150" s="40">
        <v>55.499999999999993</v>
      </c>
      <c r="G150" s="40">
        <v>52.699999999999989</v>
      </c>
      <c r="H150" s="40">
        <v>63.099999999999994</v>
      </c>
      <c r="I150" s="40">
        <v>65.899999999999991</v>
      </c>
      <c r="J150" s="40">
        <v>68.3</v>
      </c>
      <c r="K150" s="31">
        <v>63.5</v>
      </c>
      <c r="L150" s="31">
        <v>58.3</v>
      </c>
      <c r="M150" s="31">
        <v>31.552499999999998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719.6</v>
      </c>
      <c r="D151" s="40">
        <v>722.23333333333323</v>
      </c>
      <c r="E151" s="40">
        <v>705.06666666666649</v>
      </c>
      <c r="F151" s="40">
        <v>690.5333333333333</v>
      </c>
      <c r="G151" s="40">
        <v>673.36666666666656</v>
      </c>
      <c r="H151" s="40">
        <v>736.76666666666642</v>
      </c>
      <c r="I151" s="40">
        <v>753.93333333333317</v>
      </c>
      <c r="J151" s="40">
        <v>768.46666666666636</v>
      </c>
      <c r="K151" s="31">
        <v>739.4</v>
      </c>
      <c r="L151" s="31">
        <v>707.7</v>
      </c>
      <c r="M151" s="31">
        <v>0.47896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1846.3</v>
      </c>
      <c r="D152" s="40">
        <v>1854.3833333333332</v>
      </c>
      <c r="E152" s="40">
        <v>1828.7666666666664</v>
      </c>
      <c r="F152" s="40">
        <v>1811.2333333333331</v>
      </c>
      <c r="G152" s="40">
        <v>1785.6166666666663</v>
      </c>
      <c r="H152" s="40">
        <v>1871.9166666666665</v>
      </c>
      <c r="I152" s="40">
        <v>1897.5333333333333</v>
      </c>
      <c r="J152" s="40">
        <v>1915.0666666666666</v>
      </c>
      <c r="K152" s="31">
        <v>1880</v>
      </c>
      <c r="L152" s="31">
        <v>1836.85</v>
      </c>
      <c r="M152" s="31">
        <v>12.80247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162.80000000000001</v>
      </c>
      <c r="D153" s="40">
        <v>163.9</v>
      </c>
      <c r="E153" s="40">
        <v>160.9</v>
      </c>
      <c r="F153" s="40">
        <v>159</v>
      </c>
      <c r="G153" s="40">
        <v>156</v>
      </c>
      <c r="H153" s="40">
        <v>165.8</v>
      </c>
      <c r="I153" s="40">
        <v>168.8</v>
      </c>
      <c r="J153" s="40">
        <v>170.70000000000002</v>
      </c>
      <c r="K153" s="31">
        <v>166.9</v>
      </c>
      <c r="L153" s="31">
        <v>162</v>
      </c>
      <c r="M153" s="31">
        <v>20.390969999999999</v>
      </c>
      <c r="N153" s="1"/>
      <c r="O153" s="1"/>
    </row>
    <row r="154" spans="1:15" ht="12.75" customHeight="1">
      <c r="A154" s="31">
        <v>144</v>
      </c>
      <c r="B154" s="31" t="s">
        <v>855</v>
      </c>
      <c r="C154" s="31">
        <v>109.9</v>
      </c>
      <c r="D154" s="40">
        <v>111.33333333333333</v>
      </c>
      <c r="E154" s="40">
        <v>105.66666666666666</v>
      </c>
      <c r="F154" s="40">
        <v>101.43333333333332</v>
      </c>
      <c r="G154" s="40">
        <v>95.766666666666652</v>
      </c>
      <c r="H154" s="40">
        <v>115.56666666666666</v>
      </c>
      <c r="I154" s="40">
        <v>121.23333333333332</v>
      </c>
      <c r="J154" s="40">
        <v>125.46666666666667</v>
      </c>
      <c r="K154" s="31">
        <v>117</v>
      </c>
      <c r="L154" s="31">
        <v>107.1</v>
      </c>
      <c r="M154" s="31">
        <v>3.7922699999999998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285.10000000000002</v>
      </c>
      <c r="D155" s="40">
        <v>284.8</v>
      </c>
      <c r="E155" s="40">
        <v>278.85000000000002</v>
      </c>
      <c r="F155" s="40">
        <v>272.60000000000002</v>
      </c>
      <c r="G155" s="40">
        <v>266.65000000000003</v>
      </c>
      <c r="H155" s="40">
        <v>291.05</v>
      </c>
      <c r="I155" s="40">
        <v>296.99999999999994</v>
      </c>
      <c r="J155" s="40">
        <v>303.25</v>
      </c>
      <c r="K155" s="31">
        <v>290.75</v>
      </c>
      <c r="L155" s="31">
        <v>278.55</v>
      </c>
      <c r="M155" s="31">
        <v>1.7362299999999999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86.8</v>
      </c>
      <c r="D156" s="40">
        <v>87.75</v>
      </c>
      <c r="E156" s="40">
        <v>85.3</v>
      </c>
      <c r="F156" s="40">
        <v>83.8</v>
      </c>
      <c r="G156" s="40">
        <v>81.349999999999994</v>
      </c>
      <c r="H156" s="40">
        <v>89.25</v>
      </c>
      <c r="I156" s="40">
        <v>91.699999999999989</v>
      </c>
      <c r="J156" s="40">
        <v>93.2</v>
      </c>
      <c r="K156" s="31">
        <v>90.2</v>
      </c>
      <c r="L156" s="31">
        <v>86.25</v>
      </c>
      <c r="M156" s="31">
        <v>202.66746000000001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567.04999999999995</v>
      </c>
      <c r="D157" s="40">
        <v>567.88333333333333</v>
      </c>
      <c r="E157" s="40">
        <v>554.16666666666663</v>
      </c>
      <c r="F157" s="40">
        <v>541.2833333333333</v>
      </c>
      <c r="G157" s="40">
        <v>527.56666666666661</v>
      </c>
      <c r="H157" s="40">
        <v>580.76666666666665</v>
      </c>
      <c r="I157" s="40">
        <v>594.48333333333335</v>
      </c>
      <c r="J157" s="40">
        <v>607.36666666666667</v>
      </c>
      <c r="K157" s="31">
        <v>581.6</v>
      </c>
      <c r="L157" s="31">
        <v>555</v>
      </c>
      <c r="M157" s="31">
        <v>4.1713699999999996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3590.1</v>
      </c>
      <c r="D158" s="40">
        <v>3591.7000000000003</v>
      </c>
      <c r="E158" s="40">
        <v>3488.4000000000005</v>
      </c>
      <c r="F158" s="40">
        <v>3386.7000000000003</v>
      </c>
      <c r="G158" s="40">
        <v>3283.4000000000005</v>
      </c>
      <c r="H158" s="40">
        <v>3693.4000000000005</v>
      </c>
      <c r="I158" s="40">
        <v>3796.7000000000007</v>
      </c>
      <c r="J158" s="40">
        <v>3898.4000000000005</v>
      </c>
      <c r="K158" s="31">
        <v>3695</v>
      </c>
      <c r="L158" s="31">
        <v>3490</v>
      </c>
      <c r="M158" s="31">
        <v>0.36082999999999998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211.85</v>
      </c>
      <c r="D159" s="40">
        <v>206.95000000000002</v>
      </c>
      <c r="E159" s="40">
        <v>199.40000000000003</v>
      </c>
      <c r="F159" s="40">
        <v>186.95000000000002</v>
      </c>
      <c r="G159" s="40">
        <v>179.40000000000003</v>
      </c>
      <c r="H159" s="40">
        <v>219.40000000000003</v>
      </c>
      <c r="I159" s="40">
        <v>226.95000000000005</v>
      </c>
      <c r="J159" s="40">
        <v>239.40000000000003</v>
      </c>
      <c r="K159" s="31">
        <v>214.5</v>
      </c>
      <c r="L159" s="31">
        <v>194.5</v>
      </c>
      <c r="M159" s="31">
        <v>34.745379999999997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1966.85</v>
      </c>
      <c r="D160" s="40">
        <v>1988.6166666666668</v>
      </c>
      <c r="E160" s="40">
        <v>1923.2333333333336</v>
      </c>
      <c r="F160" s="40">
        <v>1879.6166666666668</v>
      </c>
      <c r="G160" s="40">
        <v>1814.2333333333336</v>
      </c>
      <c r="H160" s="40">
        <v>2032.2333333333336</v>
      </c>
      <c r="I160" s="40">
        <v>2097.6166666666668</v>
      </c>
      <c r="J160" s="40">
        <v>2141.2333333333336</v>
      </c>
      <c r="K160" s="31">
        <v>2054</v>
      </c>
      <c r="L160" s="31">
        <v>1945</v>
      </c>
      <c r="M160" s="31">
        <v>0.64751999999999998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280.8</v>
      </c>
      <c r="D161" s="40">
        <v>284.23333333333335</v>
      </c>
      <c r="E161" s="40">
        <v>275.56666666666672</v>
      </c>
      <c r="F161" s="40">
        <v>270.33333333333337</v>
      </c>
      <c r="G161" s="40">
        <v>261.66666666666674</v>
      </c>
      <c r="H161" s="40">
        <v>289.4666666666667</v>
      </c>
      <c r="I161" s="40">
        <v>298.13333333333333</v>
      </c>
      <c r="J161" s="40">
        <v>303.36666666666667</v>
      </c>
      <c r="K161" s="31">
        <v>292.89999999999998</v>
      </c>
      <c r="L161" s="31">
        <v>279</v>
      </c>
      <c r="M161" s="31">
        <v>26.359940000000002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49.6</v>
      </c>
      <c r="D162" s="40">
        <v>50.333333333333336</v>
      </c>
      <c r="E162" s="40">
        <v>48.266666666666673</v>
      </c>
      <c r="F162" s="40">
        <v>46.933333333333337</v>
      </c>
      <c r="G162" s="40">
        <v>44.866666666666674</v>
      </c>
      <c r="H162" s="40">
        <v>51.666666666666671</v>
      </c>
      <c r="I162" s="40">
        <v>53.733333333333334</v>
      </c>
      <c r="J162" s="40">
        <v>55.06666666666667</v>
      </c>
      <c r="K162" s="31">
        <v>52.4</v>
      </c>
      <c r="L162" s="31">
        <v>49</v>
      </c>
      <c r="M162" s="31">
        <v>22.284020000000002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169.6</v>
      </c>
      <c r="D163" s="40">
        <v>168.08333333333334</v>
      </c>
      <c r="E163" s="40">
        <v>164.61666666666667</v>
      </c>
      <c r="F163" s="40">
        <v>159.63333333333333</v>
      </c>
      <c r="G163" s="40">
        <v>156.16666666666666</v>
      </c>
      <c r="H163" s="40">
        <v>173.06666666666669</v>
      </c>
      <c r="I163" s="40">
        <v>176.53333333333333</v>
      </c>
      <c r="J163" s="40">
        <v>181.51666666666671</v>
      </c>
      <c r="K163" s="31">
        <v>171.55</v>
      </c>
      <c r="L163" s="31">
        <v>163.1</v>
      </c>
      <c r="M163" s="31">
        <v>57.922809999999998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158.5</v>
      </c>
      <c r="D164" s="40">
        <v>159.46666666666667</v>
      </c>
      <c r="E164" s="40">
        <v>156.23333333333335</v>
      </c>
      <c r="F164" s="40">
        <v>153.96666666666667</v>
      </c>
      <c r="G164" s="40">
        <v>150.73333333333335</v>
      </c>
      <c r="H164" s="40">
        <v>161.73333333333335</v>
      </c>
      <c r="I164" s="40">
        <v>164.96666666666664</v>
      </c>
      <c r="J164" s="40">
        <v>167.23333333333335</v>
      </c>
      <c r="K164" s="31">
        <v>162.69999999999999</v>
      </c>
      <c r="L164" s="31">
        <v>157.19999999999999</v>
      </c>
      <c r="M164" s="31">
        <v>1.20075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129.80000000000001</v>
      </c>
      <c r="D165" s="40">
        <v>131.15</v>
      </c>
      <c r="E165" s="40">
        <v>127.60000000000002</v>
      </c>
      <c r="F165" s="40">
        <v>125.4</v>
      </c>
      <c r="G165" s="40">
        <v>121.85000000000002</v>
      </c>
      <c r="H165" s="40">
        <v>133.35000000000002</v>
      </c>
      <c r="I165" s="40">
        <v>136.90000000000003</v>
      </c>
      <c r="J165" s="40">
        <v>139.10000000000002</v>
      </c>
      <c r="K165" s="31">
        <v>134.69999999999999</v>
      </c>
      <c r="L165" s="31">
        <v>128.94999999999999</v>
      </c>
      <c r="M165" s="31">
        <v>125.61833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2776.95</v>
      </c>
      <c r="D166" s="40">
        <v>2810.9166666666665</v>
      </c>
      <c r="E166" s="40">
        <v>2721.5333333333328</v>
      </c>
      <c r="F166" s="40">
        <v>2666.1166666666663</v>
      </c>
      <c r="G166" s="40">
        <v>2576.7333333333327</v>
      </c>
      <c r="H166" s="40">
        <v>2866.333333333333</v>
      </c>
      <c r="I166" s="40">
        <v>2955.7166666666672</v>
      </c>
      <c r="J166" s="40">
        <v>3011.1333333333332</v>
      </c>
      <c r="K166" s="31">
        <v>2900.3</v>
      </c>
      <c r="L166" s="31">
        <v>2755.5</v>
      </c>
      <c r="M166" s="31">
        <v>0.29325000000000001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3199.55</v>
      </c>
      <c r="D167" s="40">
        <v>3229.5166666666664</v>
      </c>
      <c r="E167" s="40">
        <v>3145.0333333333328</v>
      </c>
      <c r="F167" s="40">
        <v>3090.5166666666664</v>
      </c>
      <c r="G167" s="40">
        <v>3006.0333333333328</v>
      </c>
      <c r="H167" s="40">
        <v>3284.0333333333328</v>
      </c>
      <c r="I167" s="40">
        <v>3368.5166666666664</v>
      </c>
      <c r="J167" s="40">
        <v>3423.0333333333328</v>
      </c>
      <c r="K167" s="31">
        <v>3314</v>
      </c>
      <c r="L167" s="31">
        <v>3175</v>
      </c>
      <c r="M167" s="31">
        <v>0.22600999999999999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293.64999999999998</v>
      </c>
      <c r="D168" s="40">
        <v>299.11666666666662</v>
      </c>
      <c r="E168" s="40">
        <v>285.83333333333326</v>
      </c>
      <c r="F168" s="40">
        <v>278.01666666666665</v>
      </c>
      <c r="G168" s="40">
        <v>264.73333333333329</v>
      </c>
      <c r="H168" s="40">
        <v>306.93333333333322</v>
      </c>
      <c r="I168" s="40">
        <v>320.21666666666664</v>
      </c>
      <c r="J168" s="40">
        <v>328.03333333333319</v>
      </c>
      <c r="K168" s="31">
        <v>312.39999999999998</v>
      </c>
      <c r="L168" s="31">
        <v>291.3</v>
      </c>
      <c r="M168" s="31">
        <v>2.09673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141.75</v>
      </c>
      <c r="D169" s="40">
        <v>141.83333333333334</v>
      </c>
      <c r="E169" s="40">
        <v>139.4666666666667</v>
      </c>
      <c r="F169" s="40">
        <v>137.18333333333337</v>
      </c>
      <c r="G169" s="40">
        <v>134.81666666666672</v>
      </c>
      <c r="H169" s="40">
        <v>144.11666666666667</v>
      </c>
      <c r="I169" s="40">
        <v>146.48333333333329</v>
      </c>
      <c r="J169" s="40">
        <v>148.76666666666665</v>
      </c>
      <c r="K169" s="31">
        <v>144.19999999999999</v>
      </c>
      <c r="L169" s="31">
        <v>139.55000000000001</v>
      </c>
      <c r="M169" s="31">
        <v>5.9879800000000003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5429.15</v>
      </c>
      <c r="D170" s="40">
        <v>5436.4000000000005</v>
      </c>
      <c r="E170" s="40">
        <v>5392.7500000000009</v>
      </c>
      <c r="F170" s="40">
        <v>5356.35</v>
      </c>
      <c r="G170" s="40">
        <v>5312.7000000000007</v>
      </c>
      <c r="H170" s="40">
        <v>5472.8000000000011</v>
      </c>
      <c r="I170" s="40">
        <v>5516.4500000000007</v>
      </c>
      <c r="J170" s="40">
        <v>5552.8500000000013</v>
      </c>
      <c r="K170" s="31">
        <v>5480.05</v>
      </c>
      <c r="L170" s="31">
        <v>5400</v>
      </c>
      <c r="M170" s="31">
        <v>3.8600000000000002E-2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3585.35</v>
      </c>
      <c r="D171" s="40">
        <v>3601.4</v>
      </c>
      <c r="E171" s="40">
        <v>3517.8</v>
      </c>
      <c r="F171" s="40">
        <v>3450.25</v>
      </c>
      <c r="G171" s="40">
        <v>3366.65</v>
      </c>
      <c r="H171" s="40">
        <v>3668.9500000000003</v>
      </c>
      <c r="I171" s="40">
        <v>3752.5499999999997</v>
      </c>
      <c r="J171" s="40">
        <v>3820.1000000000004</v>
      </c>
      <c r="K171" s="31">
        <v>3685</v>
      </c>
      <c r="L171" s="31">
        <v>3533.85</v>
      </c>
      <c r="M171" s="31">
        <v>2.3176199999999998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1678.95</v>
      </c>
      <c r="D172" s="40">
        <v>1680.8499999999997</v>
      </c>
      <c r="E172" s="40">
        <v>1636.6999999999994</v>
      </c>
      <c r="F172" s="40">
        <v>1594.4499999999996</v>
      </c>
      <c r="G172" s="40">
        <v>1550.2999999999993</v>
      </c>
      <c r="H172" s="40">
        <v>1723.0999999999995</v>
      </c>
      <c r="I172" s="40">
        <v>1767.2499999999995</v>
      </c>
      <c r="J172" s="40">
        <v>1809.4999999999995</v>
      </c>
      <c r="K172" s="31">
        <v>1725</v>
      </c>
      <c r="L172" s="31">
        <v>1638.6</v>
      </c>
      <c r="M172" s="31">
        <v>6.8652300000000004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523.79999999999995</v>
      </c>
      <c r="D173" s="40">
        <v>521.18333333333328</v>
      </c>
      <c r="E173" s="40">
        <v>512.36666666666656</v>
      </c>
      <c r="F173" s="40">
        <v>500.93333333333328</v>
      </c>
      <c r="G173" s="40">
        <v>492.11666666666656</v>
      </c>
      <c r="H173" s="40">
        <v>532.61666666666656</v>
      </c>
      <c r="I173" s="40">
        <v>541.43333333333339</v>
      </c>
      <c r="J173" s="40">
        <v>552.86666666666656</v>
      </c>
      <c r="K173" s="31">
        <v>530</v>
      </c>
      <c r="L173" s="31">
        <v>509.75</v>
      </c>
      <c r="M173" s="31">
        <v>15.97879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4476.6499999999996</v>
      </c>
      <c r="D174" s="40">
        <v>4475.9666666666662</v>
      </c>
      <c r="E174" s="40">
        <v>4411.9333333333325</v>
      </c>
      <c r="F174" s="40">
        <v>4347.2166666666662</v>
      </c>
      <c r="G174" s="40">
        <v>4283.1833333333325</v>
      </c>
      <c r="H174" s="40">
        <v>4540.6833333333325</v>
      </c>
      <c r="I174" s="40">
        <v>4604.7166666666672</v>
      </c>
      <c r="J174" s="40">
        <v>4669.4333333333325</v>
      </c>
      <c r="K174" s="31">
        <v>4540</v>
      </c>
      <c r="L174" s="31">
        <v>4411.25</v>
      </c>
      <c r="M174" s="31">
        <v>0.61967000000000005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37.6</v>
      </c>
      <c r="D175" s="40">
        <v>38.116666666666667</v>
      </c>
      <c r="E175" s="40">
        <v>36.833333333333336</v>
      </c>
      <c r="F175" s="40">
        <v>36.06666666666667</v>
      </c>
      <c r="G175" s="40">
        <v>34.783333333333339</v>
      </c>
      <c r="H175" s="40">
        <v>38.883333333333333</v>
      </c>
      <c r="I175" s="40">
        <v>40.166666666666664</v>
      </c>
      <c r="J175" s="40">
        <v>40.93333333333333</v>
      </c>
      <c r="K175" s="31">
        <v>39.4</v>
      </c>
      <c r="L175" s="31">
        <v>37.35</v>
      </c>
      <c r="M175" s="31">
        <v>237.93737999999999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424.75</v>
      </c>
      <c r="D176" s="40">
        <v>423.55</v>
      </c>
      <c r="E176" s="40">
        <v>415.20000000000005</v>
      </c>
      <c r="F176" s="40">
        <v>405.65000000000003</v>
      </c>
      <c r="G176" s="40">
        <v>397.30000000000007</v>
      </c>
      <c r="H176" s="40">
        <v>433.1</v>
      </c>
      <c r="I176" s="40">
        <v>441.45000000000005</v>
      </c>
      <c r="J176" s="40">
        <v>451</v>
      </c>
      <c r="K176" s="31">
        <v>431.9</v>
      </c>
      <c r="L176" s="31">
        <v>414</v>
      </c>
      <c r="M176" s="31">
        <v>7.4642200000000001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1213.4000000000001</v>
      </c>
      <c r="D177" s="40">
        <v>1208.1166666666666</v>
      </c>
      <c r="E177" s="40">
        <v>1185.3833333333332</v>
      </c>
      <c r="F177" s="40">
        <v>1157.3666666666666</v>
      </c>
      <c r="G177" s="40">
        <v>1134.6333333333332</v>
      </c>
      <c r="H177" s="40">
        <v>1236.1333333333332</v>
      </c>
      <c r="I177" s="40">
        <v>1258.8666666666663</v>
      </c>
      <c r="J177" s="40">
        <v>1286.8833333333332</v>
      </c>
      <c r="K177" s="31">
        <v>1230.8499999999999</v>
      </c>
      <c r="L177" s="31">
        <v>1180.0999999999999</v>
      </c>
      <c r="M177" s="31">
        <v>0.66537000000000002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527.25</v>
      </c>
      <c r="D178" s="40">
        <v>532.4</v>
      </c>
      <c r="E178" s="40">
        <v>519.84999999999991</v>
      </c>
      <c r="F178" s="40">
        <v>512.44999999999993</v>
      </c>
      <c r="G178" s="40">
        <v>499.89999999999986</v>
      </c>
      <c r="H178" s="40">
        <v>539.79999999999995</v>
      </c>
      <c r="I178" s="40">
        <v>552.34999999999991</v>
      </c>
      <c r="J178" s="40">
        <v>559.75</v>
      </c>
      <c r="K178" s="31">
        <v>544.95000000000005</v>
      </c>
      <c r="L178" s="31">
        <v>525</v>
      </c>
      <c r="M178" s="31">
        <v>1.141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923.1</v>
      </c>
      <c r="D179" s="40">
        <v>922.68333333333339</v>
      </c>
      <c r="E179" s="40">
        <v>914.01666666666677</v>
      </c>
      <c r="F179" s="40">
        <v>904.93333333333339</v>
      </c>
      <c r="G179" s="40">
        <v>896.26666666666677</v>
      </c>
      <c r="H179" s="40">
        <v>931.76666666666677</v>
      </c>
      <c r="I179" s="40">
        <v>940.43333333333328</v>
      </c>
      <c r="J179" s="40">
        <v>949.51666666666677</v>
      </c>
      <c r="K179" s="31">
        <v>931.35</v>
      </c>
      <c r="L179" s="31">
        <v>913.6</v>
      </c>
      <c r="M179" s="31">
        <v>22.53997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569.29999999999995</v>
      </c>
      <c r="D180" s="40">
        <v>576.13333333333333</v>
      </c>
      <c r="E180" s="40">
        <v>553.26666666666665</v>
      </c>
      <c r="F180" s="40">
        <v>537.23333333333335</v>
      </c>
      <c r="G180" s="40">
        <v>514.36666666666667</v>
      </c>
      <c r="H180" s="40">
        <v>592.16666666666663</v>
      </c>
      <c r="I180" s="40">
        <v>615.03333333333319</v>
      </c>
      <c r="J180" s="40">
        <v>631.06666666666661</v>
      </c>
      <c r="K180" s="31">
        <v>599</v>
      </c>
      <c r="L180" s="31">
        <v>560.1</v>
      </c>
      <c r="M180" s="31">
        <v>1.78301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1996.7</v>
      </c>
      <c r="D181" s="40">
        <v>2043.2166666666665</v>
      </c>
      <c r="E181" s="40">
        <v>1913.4833333333331</v>
      </c>
      <c r="F181" s="40">
        <v>1830.2666666666667</v>
      </c>
      <c r="G181" s="40">
        <v>1700.5333333333333</v>
      </c>
      <c r="H181" s="40">
        <v>2126.4333333333329</v>
      </c>
      <c r="I181" s="40">
        <v>2256.1666666666661</v>
      </c>
      <c r="J181" s="40">
        <v>2339.3833333333328</v>
      </c>
      <c r="K181" s="31">
        <v>2172.9499999999998</v>
      </c>
      <c r="L181" s="31">
        <v>1960</v>
      </c>
      <c r="M181" s="31">
        <v>150.91292999999999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98.5</v>
      </c>
      <c r="D182" s="40">
        <v>99.666666666666671</v>
      </c>
      <c r="E182" s="40">
        <v>95.333333333333343</v>
      </c>
      <c r="F182" s="40">
        <v>92.166666666666671</v>
      </c>
      <c r="G182" s="40">
        <v>87.833333333333343</v>
      </c>
      <c r="H182" s="40">
        <v>102.83333333333334</v>
      </c>
      <c r="I182" s="40">
        <v>107.16666666666669</v>
      </c>
      <c r="J182" s="40">
        <v>110.33333333333334</v>
      </c>
      <c r="K182" s="31">
        <v>104</v>
      </c>
      <c r="L182" s="31">
        <v>96.5</v>
      </c>
      <c r="M182" s="31">
        <v>10.502750000000001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300.60000000000002</v>
      </c>
      <c r="D183" s="40">
        <v>296.73333333333335</v>
      </c>
      <c r="E183" s="40">
        <v>290.56666666666672</v>
      </c>
      <c r="F183" s="40">
        <v>280.53333333333336</v>
      </c>
      <c r="G183" s="40">
        <v>274.36666666666673</v>
      </c>
      <c r="H183" s="40">
        <v>306.76666666666671</v>
      </c>
      <c r="I183" s="40">
        <v>312.93333333333334</v>
      </c>
      <c r="J183" s="40">
        <v>322.9666666666667</v>
      </c>
      <c r="K183" s="31">
        <v>302.89999999999998</v>
      </c>
      <c r="L183" s="31">
        <v>286.7</v>
      </c>
      <c r="M183" s="31">
        <v>43.336889999999997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408.8</v>
      </c>
      <c r="D184" s="40">
        <v>415.93333333333334</v>
      </c>
      <c r="E184" s="40">
        <v>397.86666666666667</v>
      </c>
      <c r="F184" s="40">
        <v>386.93333333333334</v>
      </c>
      <c r="G184" s="40">
        <v>368.86666666666667</v>
      </c>
      <c r="H184" s="40">
        <v>426.86666666666667</v>
      </c>
      <c r="I184" s="40">
        <v>444.93333333333339</v>
      </c>
      <c r="J184" s="40">
        <v>455.86666666666667</v>
      </c>
      <c r="K184" s="31">
        <v>434</v>
      </c>
      <c r="L184" s="31">
        <v>405</v>
      </c>
      <c r="M184" s="31">
        <v>5.6812699999999996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1662.45</v>
      </c>
      <c r="D185" s="40">
        <v>1674.1333333333334</v>
      </c>
      <c r="E185" s="40">
        <v>1638.6166666666668</v>
      </c>
      <c r="F185" s="40">
        <v>1614.7833333333333</v>
      </c>
      <c r="G185" s="40">
        <v>1579.2666666666667</v>
      </c>
      <c r="H185" s="40">
        <v>1697.9666666666669</v>
      </c>
      <c r="I185" s="40">
        <v>1733.4833333333338</v>
      </c>
      <c r="J185" s="40">
        <v>1757.3166666666671</v>
      </c>
      <c r="K185" s="31">
        <v>1709.65</v>
      </c>
      <c r="L185" s="31">
        <v>1650.3</v>
      </c>
      <c r="M185" s="31">
        <v>16.43449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137.30000000000001</v>
      </c>
      <c r="D186" s="40">
        <v>139.66666666666666</v>
      </c>
      <c r="E186" s="40">
        <v>133.7833333333333</v>
      </c>
      <c r="F186" s="40">
        <v>130.26666666666665</v>
      </c>
      <c r="G186" s="40">
        <v>124.3833333333333</v>
      </c>
      <c r="H186" s="40">
        <v>143.18333333333331</v>
      </c>
      <c r="I186" s="40">
        <v>149.06666666666669</v>
      </c>
      <c r="J186" s="40">
        <v>152.58333333333331</v>
      </c>
      <c r="K186" s="31">
        <v>145.55000000000001</v>
      </c>
      <c r="L186" s="31">
        <v>136.15</v>
      </c>
      <c r="M186" s="31">
        <v>32.024590000000003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1613.25</v>
      </c>
      <c r="D187" s="40">
        <v>1646.1166666666668</v>
      </c>
      <c r="E187" s="40">
        <v>1517.2333333333336</v>
      </c>
      <c r="F187" s="40">
        <v>1421.2166666666667</v>
      </c>
      <c r="G187" s="40">
        <v>1292.3333333333335</v>
      </c>
      <c r="H187" s="40">
        <v>1742.1333333333337</v>
      </c>
      <c r="I187" s="40">
        <v>1871.0166666666669</v>
      </c>
      <c r="J187" s="40">
        <v>1967.0333333333338</v>
      </c>
      <c r="K187" s="31">
        <v>1775</v>
      </c>
      <c r="L187" s="31">
        <v>1550.1</v>
      </c>
      <c r="M187" s="31">
        <v>8.6654499999999999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111.55</v>
      </c>
      <c r="D188" s="40">
        <v>110.5</v>
      </c>
      <c r="E188" s="40">
        <v>106.05</v>
      </c>
      <c r="F188" s="40">
        <v>100.55</v>
      </c>
      <c r="G188" s="40">
        <v>96.1</v>
      </c>
      <c r="H188" s="40">
        <v>116</v>
      </c>
      <c r="I188" s="40">
        <v>120.44999999999999</v>
      </c>
      <c r="J188" s="40">
        <v>125.95</v>
      </c>
      <c r="K188" s="31">
        <v>114.95</v>
      </c>
      <c r="L188" s="31">
        <v>105</v>
      </c>
      <c r="M188" s="31">
        <v>59.472450000000002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313.3</v>
      </c>
      <c r="D189" s="40">
        <v>311.61666666666667</v>
      </c>
      <c r="E189" s="40">
        <v>302.43333333333334</v>
      </c>
      <c r="F189" s="40">
        <v>291.56666666666666</v>
      </c>
      <c r="G189" s="40">
        <v>282.38333333333333</v>
      </c>
      <c r="H189" s="40">
        <v>322.48333333333335</v>
      </c>
      <c r="I189" s="40">
        <v>331.66666666666674</v>
      </c>
      <c r="J189" s="40">
        <v>342.53333333333336</v>
      </c>
      <c r="K189" s="31">
        <v>320.8</v>
      </c>
      <c r="L189" s="31">
        <v>300.75</v>
      </c>
      <c r="M189" s="31">
        <v>24.668019999999999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607.54999999999995</v>
      </c>
      <c r="D190" s="40">
        <v>607.5333333333333</v>
      </c>
      <c r="E190" s="40">
        <v>596.06666666666661</v>
      </c>
      <c r="F190" s="40">
        <v>584.58333333333326</v>
      </c>
      <c r="G190" s="40">
        <v>573.11666666666656</v>
      </c>
      <c r="H190" s="40">
        <v>619.01666666666665</v>
      </c>
      <c r="I190" s="40">
        <v>630.48333333333335</v>
      </c>
      <c r="J190" s="40">
        <v>641.9666666666667</v>
      </c>
      <c r="K190" s="31">
        <v>619</v>
      </c>
      <c r="L190" s="31">
        <v>596.04999999999995</v>
      </c>
      <c r="M190" s="31">
        <v>2.2774700000000001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669.95</v>
      </c>
      <c r="D191" s="40">
        <v>668.15000000000009</v>
      </c>
      <c r="E191" s="40">
        <v>657.95000000000016</v>
      </c>
      <c r="F191" s="40">
        <v>645.95000000000005</v>
      </c>
      <c r="G191" s="40">
        <v>635.75000000000011</v>
      </c>
      <c r="H191" s="40">
        <v>680.1500000000002</v>
      </c>
      <c r="I191" s="40">
        <v>690.35</v>
      </c>
      <c r="J191" s="40">
        <v>702.35000000000025</v>
      </c>
      <c r="K191" s="31">
        <v>678.35</v>
      </c>
      <c r="L191" s="31">
        <v>656.15</v>
      </c>
      <c r="M191" s="31">
        <v>10.41053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1276.9000000000001</v>
      </c>
      <c r="D192" s="40">
        <v>1286</v>
      </c>
      <c r="E192" s="40">
        <v>1261</v>
      </c>
      <c r="F192" s="40">
        <v>1245.0999999999999</v>
      </c>
      <c r="G192" s="40">
        <v>1220.0999999999999</v>
      </c>
      <c r="H192" s="40">
        <v>1301.9000000000001</v>
      </c>
      <c r="I192" s="40">
        <v>1326.9</v>
      </c>
      <c r="J192" s="40">
        <v>1342.8000000000002</v>
      </c>
      <c r="K192" s="31">
        <v>1311</v>
      </c>
      <c r="L192" s="31">
        <v>1270.0999999999999</v>
      </c>
      <c r="M192" s="31">
        <v>4.1992099999999999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1205.55</v>
      </c>
      <c r="D193" s="40">
        <v>1211.8333333333333</v>
      </c>
      <c r="E193" s="40">
        <v>1173.7166666666665</v>
      </c>
      <c r="F193" s="40">
        <v>1141.8833333333332</v>
      </c>
      <c r="G193" s="40">
        <v>1103.7666666666664</v>
      </c>
      <c r="H193" s="40">
        <v>1243.6666666666665</v>
      </c>
      <c r="I193" s="40">
        <v>1281.7833333333333</v>
      </c>
      <c r="J193" s="40">
        <v>1313.6166666666666</v>
      </c>
      <c r="K193" s="31">
        <v>1249.95</v>
      </c>
      <c r="L193" s="31">
        <v>1180</v>
      </c>
      <c r="M193" s="31">
        <v>1.36442</v>
      </c>
      <c r="N193" s="1"/>
      <c r="O193" s="1"/>
    </row>
    <row r="194" spans="1:15" ht="12.75" customHeight="1">
      <c r="A194" s="31">
        <v>184</v>
      </c>
      <c r="B194" s="31" t="s">
        <v>856</v>
      </c>
      <c r="C194" s="31">
        <v>20</v>
      </c>
      <c r="D194" s="40">
        <v>20.066666666666666</v>
      </c>
      <c r="E194" s="40">
        <v>19.633333333333333</v>
      </c>
      <c r="F194" s="40">
        <v>19.266666666666666</v>
      </c>
      <c r="G194" s="40">
        <v>18.833333333333332</v>
      </c>
      <c r="H194" s="40">
        <v>20.433333333333334</v>
      </c>
      <c r="I194" s="40">
        <v>20.866666666666664</v>
      </c>
      <c r="J194" s="40">
        <v>21.233333333333334</v>
      </c>
      <c r="K194" s="31">
        <v>20.5</v>
      </c>
      <c r="L194" s="31">
        <v>19.7</v>
      </c>
      <c r="M194" s="31">
        <v>23.576090000000001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1332.05</v>
      </c>
      <c r="D195" s="40">
        <v>1322.8</v>
      </c>
      <c r="E195" s="40">
        <v>1301.5999999999999</v>
      </c>
      <c r="F195" s="40">
        <v>1271.1499999999999</v>
      </c>
      <c r="G195" s="40">
        <v>1249.9499999999998</v>
      </c>
      <c r="H195" s="40">
        <v>1353.25</v>
      </c>
      <c r="I195" s="40">
        <v>1374.4500000000003</v>
      </c>
      <c r="J195" s="40">
        <v>1404.9</v>
      </c>
      <c r="K195" s="31">
        <v>1344</v>
      </c>
      <c r="L195" s="31">
        <v>1292.3499999999999</v>
      </c>
      <c r="M195" s="31">
        <v>0.40122999999999998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1360.35</v>
      </c>
      <c r="D196" s="40">
        <v>1364.7666666666667</v>
      </c>
      <c r="E196" s="40">
        <v>1319.5833333333333</v>
      </c>
      <c r="F196" s="40">
        <v>1278.8166666666666</v>
      </c>
      <c r="G196" s="40">
        <v>1233.6333333333332</v>
      </c>
      <c r="H196" s="40">
        <v>1405.5333333333333</v>
      </c>
      <c r="I196" s="40">
        <v>1450.7166666666667</v>
      </c>
      <c r="J196" s="40">
        <v>1491.4833333333333</v>
      </c>
      <c r="K196" s="31">
        <v>1409.95</v>
      </c>
      <c r="L196" s="31">
        <v>1324</v>
      </c>
      <c r="M196" s="31">
        <v>66.045000000000002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1138.6500000000001</v>
      </c>
      <c r="D197" s="40">
        <v>1143.1833333333334</v>
      </c>
      <c r="E197" s="40">
        <v>1128.4666666666667</v>
      </c>
      <c r="F197" s="40">
        <v>1118.2833333333333</v>
      </c>
      <c r="G197" s="40">
        <v>1103.5666666666666</v>
      </c>
      <c r="H197" s="40">
        <v>1153.3666666666668</v>
      </c>
      <c r="I197" s="40">
        <v>1168.0833333333335</v>
      </c>
      <c r="J197" s="40">
        <v>1178.2666666666669</v>
      </c>
      <c r="K197" s="31">
        <v>1157.9000000000001</v>
      </c>
      <c r="L197" s="31">
        <v>1133</v>
      </c>
      <c r="M197" s="31">
        <v>74.219040000000007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2673.1</v>
      </c>
      <c r="D198" s="40">
        <v>2698</v>
      </c>
      <c r="E198" s="40">
        <v>2631.1</v>
      </c>
      <c r="F198" s="40">
        <v>2589.1</v>
      </c>
      <c r="G198" s="40">
        <v>2522.1999999999998</v>
      </c>
      <c r="H198" s="40">
        <v>2740</v>
      </c>
      <c r="I198" s="40">
        <v>2806.8999999999996</v>
      </c>
      <c r="J198" s="40">
        <v>2848.9</v>
      </c>
      <c r="K198" s="31">
        <v>2764.9</v>
      </c>
      <c r="L198" s="31">
        <v>2656</v>
      </c>
      <c r="M198" s="31">
        <v>76.285390000000007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2511.3000000000002</v>
      </c>
      <c r="D199" s="40">
        <v>2527.9833333333336</v>
      </c>
      <c r="E199" s="40">
        <v>2483.3166666666671</v>
      </c>
      <c r="F199" s="40">
        <v>2455.3333333333335</v>
      </c>
      <c r="G199" s="40">
        <v>2410.666666666667</v>
      </c>
      <c r="H199" s="40">
        <v>2555.9666666666672</v>
      </c>
      <c r="I199" s="40">
        <v>2600.6333333333332</v>
      </c>
      <c r="J199" s="40">
        <v>2628.6166666666672</v>
      </c>
      <c r="K199" s="31">
        <v>2572.65</v>
      </c>
      <c r="L199" s="31">
        <v>2500</v>
      </c>
      <c r="M199" s="31">
        <v>5.5380200000000004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1493.55</v>
      </c>
      <c r="D200" s="40">
        <v>1503.0333333333335</v>
      </c>
      <c r="E200" s="40">
        <v>1477.0666666666671</v>
      </c>
      <c r="F200" s="40">
        <v>1460.5833333333335</v>
      </c>
      <c r="G200" s="40">
        <v>1434.616666666667</v>
      </c>
      <c r="H200" s="40">
        <v>1519.5166666666671</v>
      </c>
      <c r="I200" s="40">
        <v>1545.4833333333338</v>
      </c>
      <c r="J200" s="40">
        <v>1561.9666666666672</v>
      </c>
      <c r="K200" s="31">
        <v>1529</v>
      </c>
      <c r="L200" s="31">
        <v>1486.55</v>
      </c>
      <c r="M200" s="31">
        <v>126.10771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680.8</v>
      </c>
      <c r="D201" s="40">
        <v>681.06666666666661</v>
      </c>
      <c r="E201" s="40">
        <v>672.38333333333321</v>
      </c>
      <c r="F201" s="40">
        <v>663.96666666666658</v>
      </c>
      <c r="G201" s="40">
        <v>655.28333333333319</v>
      </c>
      <c r="H201" s="40">
        <v>689.48333333333323</v>
      </c>
      <c r="I201" s="40">
        <v>698.16666666666663</v>
      </c>
      <c r="J201" s="40">
        <v>706.58333333333326</v>
      </c>
      <c r="K201" s="31">
        <v>689.75</v>
      </c>
      <c r="L201" s="31">
        <v>672.65</v>
      </c>
      <c r="M201" s="31">
        <v>115.35239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1806.5</v>
      </c>
      <c r="D202" s="40">
        <v>1830.75</v>
      </c>
      <c r="E202" s="40">
        <v>1776.7</v>
      </c>
      <c r="F202" s="40">
        <v>1746.9</v>
      </c>
      <c r="G202" s="40">
        <v>1692.8500000000001</v>
      </c>
      <c r="H202" s="40">
        <v>1860.55</v>
      </c>
      <c r="I202" s="40">
        <v>1914.6000000000001</v>
      </c>
      <c r="J202" s="40">
        <v>1944.3999999999999</v>
      </c>
      <c r="K202" s="31">
        <v>1884.8</v>
      </c>
      <c r="L202" s="31">
        <v>1800.95</v>
      </c>
      <c r="M202" s="31">
        <v>0.78749000000000002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220.7</v>
      </c>
      <c r="D203" s="40">
        <v>222.53333333333333</v>
      </c>
      <c r="E203" s="40">
        <v>218.16666666666666</v>
      </c>
      <c r="F203" s="40">
        <v>215.63333333333333</v>
      </c>
      <c r="G203" s="40">
        <v>211.26666666666665</v>
      </c>
      <c r="H203" s="40">
        <v>225.06666666666666</v>
      </c>
      <c r="I203" s="40">
        <v>229.43333333333334</v>
      </c>
      <c r="J203" s="40">
        <v>231.96666666666667</v>
      </c>
      <c r="K203" s="31">
        <v>226.9</v>
      </c>
      <c r="L203" s="31">
        <v>220</v>
      </c>
      <c r="M203" s="31">
        <v>1.0939300000000001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130.85</v>
      </c>
      <c r="D204" s="40">
        <v>132.03333333333333</v>
      </c>
      <c r="E204" s="40">
        <v>129.31666666666666</v>
      </c>
      <c r="F204" s="40">
        <v>127.78333333333333</v>
      </c>
      <c r="G204" s="40">
        <v>125.06666666666666</v>
      </c>
      <c r="H204" s="40">
        <v>133.56666666666666</v>
      </c>
      <c r="I204" s="40">
        <v>136.2833333333333</v>
      </c>
      <c r="J204" s="40">
        <v>137.81666666666666</v>
      </c>
      <c r="K204" s="31">
        <v>134.75</v>
      </c>
      <c r="L204" s="31">
        <v>130.5</v>
      </c>
      <c r="M204" s="31">
        <v>4.8629600000000002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2449.3000000000002</v>
      </c>
      <c r="D205" s="40">
        <v>2462.0000000000005</v>
      </c>
      <c r="E205" s="40">
        <v>2411.3500000000008</v>
      </c>
      <c r="F205" s="40">
        <v>2373.4000000000005</v>
      </c>
      <c r="G205" s="40">
        <v>2322.7500000000009</v>
      </c>
      <c r="H205" s="40">
        <v>2499.9500000000007</v>
      </c>
      <c r="I205" s="40">
        <v>2550.6000000000004</v>
      </c>
      <c r="J205" s="40">
        <v>2588.5500000000006</v>
      </c>
      <c r="K205" s="31">
        <v>2512.65</v>
      </c>
      <c r="L205" s="31">
        <v>2424.0500000000002</v>
      </c>
      <c r="M205" s="31">
        <v>15.27406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71.8</v>
      </c>
      <c r="D206" s="40">
        <v>71.633333333333326</v>
      </c>
      <c r="E206" s="40">
        <v>69.666666666666657</v>
      </c>
      <c r="F206" s="40">
        <v>67.533333333333331</v>
      </c>
      <c r="G206" s="40">
        <v>65.566666666666663</v>
      </c>
      <c r="H206" s="40">
        <v>73.766666666666652</v>
      </c>
      <c r="I206" s="40">
        <v>75.73333333333332</v>
      </c>
      <c r="J206" s="40">
        <v>77.866666666666646</v>
      </c>
      <c r="K206" s="31">
        <v>73.599999999999994</v>
      </c>
      <c r="L206" s="31">
        <v>69.5</v>
      </c>
      <c r="M206" s="31">
        <v>209.19767999999999</v>
      </c>
      <c r="N206" s="1"/>
      <c r="O206" s="1"/>
    </row>
    <row r="207" spans="1:15" ht="12.75" customHeight="1">
      <c r="A207" s="31">
        <v>197</v>
      </c>
      <c r="B207" s="31" t="s">
        <v>857</v>
      </c>
      <c r="C207" s="31">
        <v>2879.1</v>
      </c>
      <c r="D207" s="40">
        <v>2901.7000000000003</v>
      </c>
      <c r="E207" s="40">
        <v>2833.4000000000005</v>
      </c>
      <c r="F207" s="40">
        <v>2787.7000000000003</v>
      </c>
      <c r="G207" s="40">
        <v>2719.4000000000005</v>
      </c>
      <c r="H207" s="40">
        <v>2947.4000000000005</v>
      </c>
      <c r="I207" s="40">
        <v>3015.7000000000007</v>
      </c>
      <c r="J207" s="40">
        <v>3061.4000000000005</v>
      </c>
      <c r="K207" s="31">
        <v>2970</v>
      </c>
      <c r="L207" s="31">
        <v>2856</v>
      </c>
      <c r="M207" s="31">
        <v>0.11458</v>
      </c>
      <c r="N207" s="1"/>
      <c r="O207" s="1"/>
    </row>
    <row r="208" spans="1:15" ht="12.75" customHeight="1">
      <c r="A208" s="31">
        <v>198</v>
      </c>
      <c r="B208" s="31" t="s">
        <v>838</v>
      </c>
      <c r="C208" s="31">
        <v>505</v>
      </c>
      <c r="D208" s="40">
        <v>508.7</v>
      </c>
      <c r="E208" s="40">
        <v>486.4</v>
      </c>
      <c r="F208" s="40">
        <v>467.8</v>
      </c>
      <c r="G208" s="40">
        <v>445.5</v>
      </c>
      <c r="H208" s="40">
        <v>527.29999999999995</v>
      </c>
      <c r="I208" s="40">
        <v>549.6</v>
      </c>
      <c r="J208" s="40">
        <v>568.19999999999993</v>
      </c>
      <c r="K208" s="31">
        <v>531</v>
      </c>
      <c r="L208" s="31">
        <v>490.1</v>
      </c>
      <c r="M208" s="31">
        <v>9.6560100000000002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412.75</v>
      </c>
      <c r="D209" s="40">
        <v>417.58333333333331</v>
      </c>
      <c r="E209" s="40">
        <v>405.16666666666663</v>
      </c>
      <c r="F209" s="40">
        <v>397.58333333333331</v>
      </c>
      <c r="G209" s="40">
        <v>385.16666666666663</v>
      </c>
      <c r="H209" s="40">
        <v>425.16666666666663</v>
      </c>
      <c r="I209" s="40">
        <v>437.58333333333326</v>
      </c>
      <c r="J209" s="40">
        <v>445.16666666666663</v>
      </c>
      <c r="K209" s="31">
        <v>430</v>
      </c>
      <c r="L209" s="31">
        <v>410</v>
      </c>
      <c r="M209" s="31">
        <v>148.50682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111.35</v>
      </c>
      <c r="D210" s="40">
        <v>112.11666666666667</v>
      </c>
      <c r="E210" s="40">
        <v>109.58333333333334</v>
      </c>
      <c r="F210" s="40">
        <v>107.81666666666666</v>
      </c>
      <c r="G210" s="40">
        <v>105.28333333333333</v>
      </c>
      <c r="H210" s="40">
        <v>113.88333333333335</v>
      </c>
      <c r="I210" s="40">
        <v>116.41666666666669</v>
      </c>
      <c r="J210" s="40">
        <v>118.18333333333337</v>
      </c>
      <c r="K210" s="31">
        <v>114.65</v>
      </c>
      <c r="L210" s="31">
        <v>110.35</v>
      </c>
      <c r="M210" s="31">
        <v>21.59854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295.10000000000002</v>
      </c>
      <c r="D211" s="40">
        <v>301.53333333333336</v>
      </c>
      <c r="E211" s="40">
        <v>286.66666666666674</v>
      </c>
      <c r="F211" s="40">
        <v>278.23333333333341</v>
      </c>
      <c r="G211" s="40">
        <v>263.36666666666679</v>
      </c>
      <c r="H211" s="40">
        <v>309.9666666666667</v>
      </c>
      <c r="I211" s="40">
        <v>324.83333333333337</v>
      </c>
      <c r="J211" s="40">
        <v>333.26666666666665</v>
      </c>
      <c r="K211" s="31">
        <v>316.39999999999998</v>
      </c>
      <c r="L211" s="31">
        <v>293.10000000000002</v>
      </c>
      <c r="M211" s="31">
        <v>60.090429999999998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2317.5500000000002</v>
      </c>
      <c r="D212" s="40">
        <v>2326.85</v>
      </c>
      <c r="E212" s="40">
        <v>2292.6999999999998</v>
      </c>
      <c r="F212" s="40">
        <v>2267.85</v>
      </c>
      <c r="G212" s="40">
        <v>2233.6999999999998</v>
      </c>
      <c r="H212" s="40">
        <v>2351.6999999999998</v>
      </c>
      <c r="I212" s="40">
        <v>2385.8500000000004</v>
      </c>
      <c r="J212" s="40">
        <v>2410.6999999999998</v>
      </c>
      <c r="K212" s="31">
        <v>2361</v>
      </c>
      <c r="L212" s="31">
        <v>2302</v>
      </c>
      <c r="M212" s="31">
        <v>39.31035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333.05</v>
      </c>
      <c r="D213" s="40">
        <v>330.9666666666667</v>
      </c>
      <c r="E213" s="40">
        <v>328.03333333333342</v>
      </c>
      <c r="F213" s="40">
        <v>323.01666666666671</v>
      </c>
      <c r="G213" s="40">
        <v>320.08333333333343</v>
      </c>
      <c r="H213" s="40">
        <v>335.98333333333341</v>
      </c>
      <c r="I213" s="40">
        <v>338.91666666666669</v>
      </c>
      <c r="J213" s="40">
        <v>343.93333333333339</v>
      </c>
      <c r="K213" s="31">
        <v>333.9</v>
      </c>
      <c r="L213" s="31">
        <v>325.95</v>
      </c>
      <c r="M213" s="31">
        <v>12.91897</v>
      </c>
      <c r="N213" s="1"/>
      <c r="O213" s="1"/>
    </row>
    <row r="214" spans="1:15" ht="12.75" customHeight="1">
      <c r="A214" s="31">
        <v>204</v>
      </c>
      <c r="B214" s="31" t="s">
        <v>858</v>
      </c>
      <c r="C214" s="31">
        <v>809.4</v>
      </c>
      <c r="D214" s="40">
        <v>813.2166666666667</v>
      </c>
      <c r="E214" s="40">
        <v>776.43333333333339</v>
      </c>
      <c r="F214" s="40">
        <v>743.4666666666667</v>
      </c>
      <c r="G214" s="40">
        <v>706.68333333333339</v>
      </c>
      <c r="H214" s="40">
        <v>846.18333333333339</v>
      </c>
      <c r="I214" s="40">
        <v>882.9666666666667</v>
      </c>
      <c r="J214" s="40">
        <v>915.93333333333339</v>
      </c>
      <c r="K214" s="31">
        <v>850</v>
      </c>
      <c r="L214" s="31">
        <v>780.25</v>
      </c>
      <c r="M214" s="31">
        <v>5.7746399999999998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38894.550000000003</v>
      </c>
      <c r="D215" s="40">
        <v>39064.85</v>
      </c>
      <c r="E215" s="40">
        <v>38429.699999999997</v>
      </c>
      <c r="F215" s="40">
        <v>37964.85</v>
      </c>
      <c r="G215" s="40">
        <v>37329.699999999997</v>
      </c>
      <c r="H215" s="40">
        <v>39529.699999999997</v>
      </c>
      <c r="I215" s="40">
        <v>40164.850000000006</v>
      </c>
      <c r="J215" s="40">
        <v>40629.699999999997</v>
      </c>
      <c r="K215" s="31">
        <v>39700</v>
      </c>
      <c r="L215" s="31">
        <v>38600</v>
      </c>
      <c r="M215" s="31">
        <v>2.5340000000000001E-2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39.1</v>
      </c>
      <c r="D216" s="40">
        <v>39.533333333333331</v>
      </c>
      <c r="E216" s="40">
        <v>38.566666666666663</v>
      </c>
      <c r="F216" s="40">
        <v>38.033333333333331</v>
      </c>
      <c r="G216" s="40">
        <v>37.066666666666663</v>
      </c>
      <c r="H216" s="40">
        <v>40.066666666666663</v>
      </c>
      <c r="I216" s="40">
        <v>41.033333333333331</v>
      </c>
      <c r="J216" s="40">
        <v>41.566666666666663</v>
      </c>
      <c r="K216" s="31">
        <v>40.5</v>
      </c>
      <c r="L216" s="31">
        <v>39</v>
      </c>
      <c r="M216" s="31">
        <v>9.3514599999999994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167.6</v>
      </c>
      <c r="D217" s="40">
        <v>170.16666666666666</v>
      </c>
      <c r="E217" s="40">
        <v>163.83333333333331</v>
      </c>
      <c r="F217" s="40">
        <v>160.06666666666666</v>
      </c>
      <c r="G217" s="40">
        <v>153.73333333333332</v>
      </c>
      <c r="H217" s="40">
        <v>173.93333333333331</v>
      </c>
      <c r="I217" s="40">
        <v>180.26666666666662</v>
      </c>
      <c r="J217" s="40">
        <v>184.0333333333333</v>
      </c>
      <c r="K217" s="31">
        <v>176.5</v>
      </c>
      <c r="L217" s="31">
        <v>166.4</v>
      </c>
      <c r="M217" s="31">
        <v>148.00345999999999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229</v>
      </c>
      <c r="D218" s="40">
        <v>232.36666666666667</v>
      </c>
      <c r="E218" s="40">
        <v>223.73333333333335</v>
      </c>
      <c r="F218" s="40">
        <v>218.46666666666667</v>
      </c>
      <c r="G218" s="40">
        <v>209.83333333333334</v>
      </c>
      <c r="H218" s="40">
        <v>237.63333333333335</v>
      </c>
      <c r="I218" s="40">
        <v>246.26666666666668</v>
      </c>
      <c r="J218" s="40">
        <v>251.53333333333336</v>
      </c>
      <c r="K218" s="31">
        <v>241</v>
      </c>
      <c r="L218" s="31">
        <v>227.1</v>
      </c>
      <c r="M218" s="31">
        <v>172.89467999999999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714.35</v>
      </c>
      <c r="D219" s="40">
        <v>719.25</v>
      </c>
      <c r="E219" s="40">
        <v>706.2</v>
      </c>
      <c r="F219" s="40">
        <v>698.05000000000007</v>
      </c>
      <c r="G219" s="40">
        <v>685.00000000000011</v>
      </c>
      <c r="H219" s="40">
        <v>727.4</v>
      </c>
      <c r="I219" s="40">
        <v>740.44999999999993</v>
      </c>
      <c r="J219" s="40">
        <v>748.59999999999991</v>
      </c>
      <c r="K219" s="31">
        <v>732.3</v>
      </c>
      <c r="L219" s="31">
        <v>711.1</v>
      </c>
      <c r="M219" s="31">
        <v>239.65914000000001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1437.35</v>
      </c>
      <c r="D220" s="40">
        <v>1438.9333333333332</v>
      </c>
      <c r="E220" s="40">
        <v>1423.5666666666664</v>
      </c>
      <c r="F220" s="40">
        <v>1409.7833333333333</v>
      </c>
      <c r="G220" s="40">
        <v>1394.4166666666665</v>
      </c>
      <c r="H220" s="40">
        <v>1452.7166666666662</v>
      </c>
      <c r="I220" s="40">
        <v>1468.083333333333</v>
      </c>
      <c r="J220" s="40">
        <v>1481.8666666666661</v>
      </c>
      <c r="K220" s="31">
        <v>1454.3</v>
      </c>
      <c r="L220" s="31">
        <v>1425.15</v>
      </c>
      <c r="M220" s="31">
        <v>14.285780000000001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593.04999999999995</v>
      </c>
      <c r="D221" s="40">
        <v>593.66666666666663</v>
      </c>
      <c r="E221" s="40">
        <v>584.38333333333321</v>
      </c>
      <c r="F221" s="40">
        <v>575.71666666666658</v>
      </c>
      <c r="G221" s="40">
        <v>566.43333333333317</v>
      </c>
      <c r="H221" s="40">
        <v>602.33333333333326</v>
      </c>
      <c r="I221" s="40">
        <v>611.61666666666679</v>
      </c>
      <c r="J221" s="40">
        <v>620.2833333333333</v>
      </c>
      <c r="K221" s="31">
        <v>602.95000000000005</v>
      </c>
      <c r="L221" s="31">
        <v>585</v>
      </c>
      <c r="M221" s="31">
        <v>22.827100000000002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233.1</v>
      </c>
      <c r="D222" s="40">
        <v>233.5333333333333</v>
      </c>
      <c r="E222" s="40">
        <v>223.51666666666659</v>
      </c>
      <c r="F222" s="40">
        <v>213.93333333333328</v>
      </c>
      <c r="G222" s="40">
        <v>203.91666666666657</v>
      </c>
      <c r="H222" s="40">
        <v>243.11666666666662</v>
      </c>
      <c r="I222" s="40">
        <v>253.13333333333333</v>
      </c>
      <c r="J222" s="40">
        <v>262.71666666666664</v>
      </c>
      <c r="K222" s="31">
        <v>243.55</v>
      </c>
      <c r="L222" s="31">
        <v>223.95</v>
      </c>
      <c r="M222" s="31">
        <v>14.656560000000001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45.45</v>
      </c>
      <c r="D223" s="40">
        <v>45.75</v>
      </c>
      <c r="E223" s="40">
        <v>44.25</v>
      </c>
      <c r="F223" s="40">
        <v>43.05</v>
      </c>
      <c r="G223" s="40">
        <v>41.55</v>
      </c>
      <c r="H223" s="40">
        <v>46.95</v>
      </c>
      <c r="I223" s="40">
        <v>48.45</v>
      </c>
      <c r="J223" s="40">
        <v>49.650000000000006</v>
      </c>
      <c r="K223" s="31">
        <v>47.25</v>
      </c>
      <c r="L223" s="31">
        <v>44.55</v>
      </c>
      <c r="M223" s="31">
        <v>148.06046000000001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11.05</v>
      </c>
      <c r="D224" s="40">
        <v>11.199999999999998</v>
      </c>
      <c r="E224" s="40">
        <v>10.799999999999995</v>
      </c>
      <c r="F224" s="40">
        <v>10.549999999999997</v>
      </c>
      <c r="G224" s="40">
        <v>10.149999999999995</v>
      </c>
      <c r="H224" s="40">
        <v>11.449999999999996</v>
      </c>
      <c r="I224" s="40">
        <v>11.849999999999998</v>
      </c>
      <c r="J224" s="40">
        <v>12.099999999999996</v>
      </c>
      <c r="K224" s="31">
        <v>11.6</v>
      </c>
      <c r="L224" s="31">
        <v>10.95</v>
      </c>
      <c r="M224" s="31">
        <v>3437.8827200000001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50.2</v>
      </c>
      <c r="D225" s="40">
        <v>51.199999999999996</v>
      </c>
      <c r="E225" s="40">
        <v>48.749999999999993</v>
      </c>
      <c r="F225" s="40">
        <v>47.3</v>
      </c>
      <c r="G225" s="40">
        <v>44.849999999999994</v>
      </c>
      <c r="H225" s="40">
        <v>52.649999999999991</v>
      </c>
      <c r="I225" s="40">
        <v>55.099999999999994</v>
      </c>
      <c r="J225" s="40">
        <v>56.54999999999999</v>
      </c>
      <c r="K225" s="31">
        <v>53.65</v>
      </c>
      <c r="L225" s="31">
        <v>49.75</v>
      </c>
      <c r="M225" s="31">
        <v>104.46565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44.6</v>
      </c>
      <c r="D226" s="40">
        <v>45.116666666666674</v>
      </c>
      <c r="E226" s="40">
        <v>43.933333333333351</v>
      </c>
      <c r="F226" s="40">
        <v>43.26666666666668</v>
      </c>
      <c r="G226" s="40">
        <v>42.083333333333357</v>
      </c>
      <c r="H226" s="40">
        <v>45.783333333333346</v>
      </c>
      <c r="I226" s="40">
        <v>46.966666666666669</v>
      </c>
      <c r="J226" s="40">
        <v>47.63333333333334</v>
      </c>
      <c r="K226" s="31">
        <v>46.3</v>
      </c>
      <c r="L226" s="31">
        <v>44.45</v>
      </c>
      <c r="M226" s="31">
        <v>284.92637999999999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744.5</v>
      </c>
      <c r="D227" s="40">
        <v>750.91666666666663</v>
      </c>
      <c r="E227" s="40">
        <v>727.58333333333326</v>
      </c>
      <c r="F227" s="40">
        <v>710.66666666666663</v>
      </c>
      <c r="G227" s="40">
        <v>687.33333333333326</v>
      </c>
      <c r="H227" s="40">
        <v>767.83333333333326</v>
      </c>
      <c r="I227" s="40">
        <v>791.16666666666652</v>
      </c>
      <c r="J227" s="40">
        <v>808.08333333333326</v>
      </c>
      <c r="K227" s="31">
        <v>774.25</v>
      </c>
      <c r="L227" s="31">
        <v>734</v>
      </c>
      <c r="M227" s="31">
        <v>81.484489999999994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1139.75</v>
      </c>
      <c r="D228" s="40">
        <v>1149.3333333333333</v>
      </c>
      <c r="E228" s="40">
        <v>1125.4166666666665</v>
      </c>
      <c r="F228" s="40">
        <v>1111.0833333333333</v>
      </c>
      <c r="G228" s="40">
        <v>1087.1666666666665</v>
      </c>
      <c r="H228" s="40">
        <v>1163.6666666666665</v>
      </c>
      <c r="I228" s="40">
        <v>1187.583333333333</v>
      </c>
      <c r="J228" s="40">
        <v>1201.9166666666665</v>
      </c>
      <c r="K228" s="31">
        <v>1173.25</v>
      </c>
      <c r="L228" s="31">
        <v>1135</v>
      </c>
      <c r="M228" s="31">
        <v>0.28170000000000001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484.25</v>
      </c>
      <c r="D229" s="40">
        <v>484.63333333333338</v>
      </c>
      <c r="E229" s="40">
        <v>479.36666666666679</v>
      </c>
      <c r="F229" s="40">
        <v>474.48333333333341</v>
      </c>
      <c r="G229" s="40">
        <v>469.21666666666681</v>
      </c>
      <c r="H229" s="40">
        <v>489.51666666666677</v>
      </c>
      <c r="I229" s="40">
        <v>494.7833333333333</v>
      </c>
      <c r="J229" s="40">
        <v>499.66666666666674</v>
      </c>
      <c r="K229" s="31">
        <v>489.9</v>
      </c>
      <c r="L229" s="31">
        <v>479.75</v>
      </c>
      <c r="M229" s="31">
        <v>26.008279999999999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309.5</v>
      </c>
      <c r="D230" s="40">
        <v>301.5</v>
      </c>
      <c r="E230" s="40">
        <v>293.5</v>
      </c>
      <c r="F230" s="40">
        <v>277.5</v>
      </c>
      <c r="G230" s="40">
        <v>269.5</v>
      </c>
      <c r="H230" s="40">
        <v>317.5</v>
      </c>
      <c r="I230" s="40">
        <v>325.5</v>
      </c>
      <c r="J230" s="40">
        <v>341.5</v>
      </c>
      <c r="K230" s="31">
        <v>309.5</v>
      </c>
      <c r="L230" s="31">
        <v>285.5</v>
      </c>
      <c r="M230" s="31">
        <v>5.0551700000000004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1490</v>
      </c>
      <c r="D231" s="40">
        <v>1477.1666666666667</v>
      </c>
      <c r="E231" s="40">
        <v>1446.3333333333335</v>
      </c>
      <c r="F231" s="40">
        <v>1402.6666666666667</v>
      </c>
      <c r="G231" s="40">
        <v>1371.8333333333335</v>
      </c>
      <c r="H231" s="40">
        <v>1520.8333333333335</v>
      </c>
      <c r="I231" s="40">
        <v>1551.666666666667</v>
      </c>
      <c r="J231" s="40">
        <v>1595.3333333333335</v>
      </c>
      <c r="K231" s="31">
        <v>1508</v>
      </c>
      <c r="L231" s="31">
        <v>1433.5</v>
      </c>
      <c r="M231" s="31">
        <v>0.42525000000000002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180.3</v>
      </c>
      <c r="D232" s="40">
        <v>179.75</v>
      </c>
      <c r="E232" s="40">
        <v>173.7</v>
      </c>
      <c r="F232" s="40">
        <v>167.1</v>
      </c>
      <c r="G232" s="40">
        <v>161.04999999999998</v>
      </c>
      <c r="H232" s="40">
        <v>186.35</v>
      </c>
      <c r="I232" s="40">
        <v>192.4</v>
      </c>
      <c r="J232" s="40">
        <v>199</v>
      </c>
      <c r="K232" s="31">
        <v>185.8</v>
      </c>
      <c r="L232" s="31">
        <v>173.15</v>
      </c>
      <c r="M232" s="31">
        <v>258.48701999999997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184.05</v>
      </c>
      <c r="D233" s="40">
        <v>185.75</v>
      </c>
      <c r="E233" s="40">
        <v>181.3</v>
      </c>
      <c r="F233" s="40">
        <v>178.55</v>
      </c>
      <c r="G233" s="40">
        <v>174.10000000000002</v>
      </c>
      <c r="H233" s="40">
        <v>188.5</v>
      </c>
      <c r="I233" s="40">
        <v>192.95</v>
      </c>
      <c r="J233" s="40">
        <v>195.7</v>
      </c>
      <c r="K233" s="31">
        <v>190.2</v>
      </c>
      <c r="L233" s="31">
        <v>183</v>
      </c>
      <c r="M233" s="31">
        <v>17.065750000000001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7459.9</v>
      </c>
      <c r="D234" s="40">
        <v>7433.3</v>
      </c>
      <c r="E234" s="40">
        <v>7366.6</v>
      </c>
      <c r="F234" s="40">
        <v>7273.3</v>
      </c>
      <c r="G234" s="40">
        <v>7206.6</v>
      </c>
      <c r="H234" s="40">
        <v>7526.6</v>
      </c>
      <c r="I234" s="40">
        <v>7593.2999999999993</v>
      </c>
      <c r="J234" s="40">
        <v>7686.6</v>
      </c>
      <c r="K234" s="31">
        <v>7500</v>
      </c>
      <c r="L234" s="31">
        <v>7340</v>
      </c>
      <c r="M234" s="31">
        <v>0.996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142.80000000000001</v>
      </c>
      <c r="D235" s="40">
        <v>144.21666666666667</v>
      </c>
      <c r="E235" s="40">
        <v>139.58333333333334</v>
      </c>
      <c r="F235" s="40">
        <v>136.36666666666667</v>
      </c>
      <c r="G235" s="40">
        <v>131.73333333333335</v>
      </c>
      <c r="H235" s="40">
        <v>147.43333333333334</v>
      </c>
      <c r="I235" s="40">
        <v>152.06666666666666</v>
      </c>
      <c r="J235" s="40">
        <v>155.28333333333333</v>
      </c>
      <c r="K235" s="31">
        <v>148.85</v>
      </c>
      <c r="L235" s="31">
        <v>141</v>
      </c>
      <c r="M235" s="31">
        <v>25.787279999999999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1905.05</v>
      </c>
      <c r="D236" s="40">
        <v>1921.4000000000003</v>
      </c>
      <c r="E236" s="40">
        <v>1874.8000000000006</v>
      </c>
      <c r="F236" s="40">
        <v>1844.5500000000004</v>
      </c>
      <c r="G236" s="40">
        <v>1797.9500000000007</v>
      </c>
      <c r="H236" s="40">
        <v>1951.6500000000005</v>
      </c>
      <c r="I236" s="40">
        <v>1998.2500000000005</v>
      </c>
      <c r="J236" s="40">
        <v>2028.5000000000005</v>
      </c>
      <c r="K236" s="31">
        <v>1968</v>
      </c>
      <c r="L236" s="31">
        <v>1891.15</v>
      </c>
      <c r="M236" s="31">
        <v>24.30528</v>
      </c>
      <c r="N236" s="1"/>
      <c r="O236" s="1"/>
    </row>
    <row r="237" spans="1:15" ht="12.75" customHeight="1">
      <c r="A237" s="31">
        <v>227</v>
      </c>
      <c r="B237" s="31" t="s">
        <v>859</v>
      </c>
      <c r="C237" s="31">
        <v>2222.4</v>
      </c>
      <c r="D237" s="40">
        <v>2210.7666666666669</v>
      </c>
      <c r="E237" s="40">
        <v>2171.5833333333339</v>
      </c>
      <c r="F237" s="40">
        <v>2120.7666666666669</v>
      </c>
      <c r="G237" s="40">
        <v>2081.5833333333339</v>
      </c>
      <c r="H237" s="40">
        <v>2261.5833333333339</v>
      </c>
      <c r="I237" s="40">
        <v>2300.7666666666673</v>
      </c>
      <c r="J237" s="40">
        <v>2351.5833333333339</v>
      </c>
      <c r="K237" s="31">
        <v>2249.9499999999998</v>
      </c>
      <c r="L237" s="31">
        <v>2159.9499999999998</v>
      </c>
      <c r="M237" s="31">
        <v>0.19672000000000001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388.2</v>
      </c>
      <c r="D238" s="40">
        <v>392.40000000000003</v>
      </c>
      <c r="E238" s="40">
        <v>379.80000000000007</v>
      </c>
      <c r="F238" s="40">
        <v>371.40000000000003</v>
      </c>
      <c r="G238" s="40">
        <v>358.80000000000007</v>
      </c>
      <c r="H238" s="40">
        <v>400.80000000000007</v>
      </c>
      <c r="I238" s="40">
        <v>413.40000000000009</v>
      </c>
      <c r="J238" s="40">
        <v>421.80000000000007</v>
      </c>
      <c r="K238" s="31">
        <v>405</v>
      </c>
      <c r="L238" s="31">
        <v>384</v>
      </c>
      <c r="M238" s="31">
        <v>0.94893000000000005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883</v>
      </c>
      <c r="D239" s="40">
        <v>895.4</v>
      </c>
      <c r="E239" s="40">
        <v>863.3</v>
      </c>
      <c r="F239" s="40">
        <v>843.6</v>
      </c>
      <c r="G239" s="40">
        <v>811.5</v>
      </c>
      <c r="H239" s="40">
        <v>915.09999999999991</v>
      </c>
      <c r="I239" s="40">
        <v>947.2</v>
      </c>
      <c r="J239" s="40">
        <v>966.89999999999986</v>
      </c>
      <c r="K239" s="31">
        <v>927.5</v>
      </c>
      <c r="L239" s="31">
        <v>875.7</v>
      </c>
      <c r="M239" s="31">
        <v>69.641450000000006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284.45</v>
      </c>
      <c r="D240" s="40">
        <v>283.08333333333331</v>
      </c>
      <c r="E240" s="40">
        <v>279.96666666666664</v>
      </c>
      <c r="F240" s="40">
        <v>275.48333333333335</v>
      </c>
      <c r="G240" s="40">
        <v>272.36666666666667</v>
      </c>
      <c r="H240" s="40">
        <v>287.56666666666661</v>
      </c>
      <c r="I240" s="40">
        <v>290.68333333333328</v>
      </c>
      <c r="J240" s="40">
        <v>295.16666666666657</v>
      </c>
      <c r="K240" s="31">
        <v>286.2</v>
      </c>
      <c r="L240" s="31">
        <v>278.60000000000002</v>
      </c>
      <c r="M240" s="31">
        <v>62.3626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39.450000000000003</v>
      </c>
      <c r="D241" s="40">
        <v>39.666666666666664</v>
      </c>
      <c r="E241" s="40">
        <v>38.333333333333329</v>
      </c>
      <c r="F241" s="40">
        <v>37.216666666666661</v>
      </c>
      <c r="G241" s="40">
        <v>35.883333333333326</v>
      </c>
      <c r="H241" s="40">
        <v>40.783333333333331</v>
      </c>
      <c r="I241" s="40">
        <v>42.11666666666666</v>
      </c>
      <c r="J241" s="40">
        <v>43.233333333333334</v>
      </c>
      <c r="K241" s="31">
        <v>41</v>
      </c>
      <c r="L241" s="31">
        <v>38.549999999999997</v>
      </c>
      <c r="M241" s="31">
        <v>33.296280000000003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1712.65</v>
      </c>
      <c r="D242" s="40">
        <v>1714.2</v>
      </c>
      <c r="E242" s="40">
        <v>1698.5</v>
      </c>
      <c r="F242" s="40">
        <v>1684.35</v>
      </c>
      <c r="G242" s="40">
        <v>1668.6499999999999</v>
      </c>
      <c r="H242" s="40">
        <v>1728.3500000000001</v>
      </c>
      <c r="I242" s="40">
        <v>1744.0500000000004</v>
      </c>
      <c r="J242" s="40">
        <v>1758.2000000000003</v>
      </c>
      <c r="K242" s="31">
        <v>1729.9</v>
      </c>
      <c r="L242" s="31">
        <v>1700.05</v>
      </c>
      <c r="M242" s="31">
        <v>148.08963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1175.25</v>
      </c>
      <c r="D243" s="40">
        <v>1187.0333333333333</v>
      </c>
      <c r="E243" s="40">
        <v>1152.0666666666666</v>
      </c>
      <c r="F243" s="40">
        <v>1128.8833333333332</v>
      </c>
      <c r="G243" s="40">
        <v>1093.9166666666665</v>
      </c>
      <c r="H243" s="40">
        <v>1210.2166666666667</v>
      </c>
      <c r="I243" s="40">
        <v>1245.1833333333334</v>
      </c>
      <c r="J243" s="40">
        <v>1268.3666666666668</v>
      </c>
      <c r="K243" s="31">
        <v>1222</v>
      </c>
      <c r="L243" s="31">
        <v>1163.8499999999999</v>
      </c>
      <c r="M243" s="31">
        <v>0.11685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400.25</v>
      </c>
      <c r="D244" s="40">
        <v>391.5333333333333</v>
      </c>
      <c r="E244" s="40">
        <v>362.56666666666661</v>
      </c>
      <c r="F244" s="40">
        <v>324.88333333333333</v>
      </c>
      <c r="G244" s="40">
        <v>295.91666666666663</v>
      </c>
      <c r="H244" s="40">
        <v>429.21666666666658</v>
      </c>
      <c r="I244" s="40">
        <v>458.18333333333328</v>
      </c>
      <c r="J244" s="40">
        <v>495.86666666666656</v>
      </c>
      <c r="K244" s="31">
        <v>420.5</v>
      </c>
      <c r="L244" s="31">
        <v>353.85</v>
      </c>
      <c r="M244" s="31">
        <v>22.584430000000001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620.9</v>
      </c>
      <c r="D245" s="40">
        <v>619.29999999999995</v>
      </c>
      <c r="E245" s="40">
        <v>608.89999999999986</v>
      </c>
      <c r="F245" s="40">
        <v>596.89999999999986</v>
      </c>
      <c r="G245" s="40">
        <v>586.49999999999977</v>
      </c>
      <c r="H245" s="40">
        <v>631.29999999999995</v>
      </c>
      <c r="I245" s="40">
        <v>641.70000000000005</v>
      </c>
      <c r="J245" s="40">
        <v>653.70000000000005</v>
      </c>
      <c r="K245" s="31">
        <v>629.70000000000005</v>
      </c>
      <c r="L245" s="31">
        <v>607.29999999999995</v>
      </c>
      <c r="M245" s="31">
        <v>5.0046299999999997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20.85</v>
      </c>
      <c r="D246" s="40">
        <v>20.95</v>
      </c>
      <c r="E246" s="40">
        <v>20.5</v>
      </c>
      <c r="F246" s="40">
        <v>20.150000000000002</v>
      </c>
      <c r="G246" s="40">
        <v>19.700000000000003</v>
      </c>
      <c r="H246" s="40">
        <v>21.299999999999997</v>
      </c>
      <c r="I246" s="40">
        <v>21.749999999999993</v>
      </c>
      <c r="J246" s="40">
        <v>22.099999999999994</v>
      </c>
      <c r="K246" s="31">
        <v>21.4</v>
      </c>
      <c r="L246" s="31">
        <v>20.6</v>
      </c>
      <c r="M246" s="31">
        <v>47.891530000000003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118.95</v>
      </c>
      <c r="D247" s="40">
        <v>119.23333333333335</v>
      </c>
      <c r="E247" s="40">
        <v>117.56666666666669</v>
      </c>
      <c r="F247" s="40">
        <v>116.18333333333334</v>
      </c>
      <c r="G247" s="40">
        <v>114.51666666666668</v>
      </c>
      <c r="H247" s="40">
        <v>120.6166666666667</v>
      </c>
      <c r="I247" s="40">
        <v>122.28333333333336</v>
      </c>
      <c r="J247" s="40">
        <v>123.66666666666671</v>
      </c>
      <c r="K247" s="31">
        <v>120.9</v>
      </c>
      <c r="L247" s="31">
        <v>117.85</v>
      </c>
      <c r="M247" s="31">
        <v>183.75928999999999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444.3</v>
      </c>
      <c r="D248" s="40">
        <v>448.86666666666662</v>
      </c>
      <c r="E248" s="40">
        <v>437.43333333333322</v>
      </c>
      <c r="F248" s="40">
        <v>430.56666666666661</v>
      </c>
      <c r="G248" s="40">
        <v>419.13333333333321</v>
      </c>
      <c r="H248" s="40">
        <v>455.73333333333323</v>
      </c>
      <c r="I248" s="40">
        <v>467.16666666666663</v>
      </c>
      <c r="J248" s="40">
        <v>474.03333333333325</v>
      </c>
      <c r="K248" s="31">
        <v>460.3</v>
      </c>
      <c r="L248" s="31">
        <v>442</v>
      </c>
      <c r="M248" s="31">
        <v>2.2155300000000002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2100.1999999999998</v>
      </c>
      <c r="D249" s="40">
        <v>2096.0666666666666</v>
      </c>
      <c r="E249" s="40">
        <v>2035.1333333333332</v>
      </c>
      <c r="F249" s="40">
        <v>1970.0666666666666</v>
      </c>
      <c r="G249" s="40">
        <v>1909.1333333333332</v>
      </c>
      <c r="H249" s="40">
        <v>2161.1333333333332</v>
      </c>
      <c r="I249" s="40">
        <v>2222.0666666666666</v>
      </c>
      <c r="J249" s="40">
        <v>2287.1333333333332</v>
      </c>
      <c r="K249" s="31">
        <v>2157</v>
      </c>
      <c r="L249" s="31">
        <v>2031</v>
      </c>
      <c r="M249" s="31">
        <v>104.31844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205.2</v>
      </c>
      <c r="D250" s="40">
        <v>205.35</v>
      </c>
      <c r="E250" s="40">
        <v>200</v>
      </c>
      <c r="F250" s="40">
        <v>194.8</v>
      </c>
      <c r="G250" s="40">
        <v>189.45000000000002</v>
      </c>
      <c r="H250" s="40">
        <v>210.54999999999998</v>
      </c>
      <c r="I250" s="40">
        <v>215.89999999999995</v>
      </c>
      <c r="J250" s="40">
        <v>221.09999999999997</v>
      </c>
      <c r="K250" s="31">
        <v>210.7</v>
      </c>
      <c r="L250" s="31">
        <v>200.15</v>
      </c>
      <c r="M250" s="31">
        <v>17.48536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44.95</v>
      </c>
      <c r="D251" s="40">
        <v>45.133333333333333</v>
      </c>
      <c r="E251" s="40">
        <v>44.516666666666666</v>
      </c>
      <c r="F251" s="40">
        <v>44.083333333333336</v>
      </c>
      <c r="G251" s="40">
        <v>43.466666666666669</v>
      </c>
      <c r="H251" s="40">
        <v>45.566666666666663</v>
      </c>
      <c r="I251" s="40">
        <v>46.183333333333323</v>
      </c>
      <c r="J251" s="40">
        <v>46.61666666666666</v>
      </c>
      <c r="K251" s="31">
        <v>45.75</v>
      </c>
      <c r="L251" s="31">
        <v>44.7</v>
      </c>
      <c r="M251" s="31">
        <v>11.40629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795.15</v>
      </c>
      <c r="D252" s="40">
        <v>800.88333333333333</v>
      </c>
      <c r="E252" s="40">
        <v>781.86666666666667</v>
      </c>
      <c r="F252" s="40">
        <v>768.58333333333337</v>
      </c>
      <c r="G252" s="40">
        <v>749.56666666666672</v>
      </c>
      <c r="H252" s="40">
        <v>814.16666666666663</v>
      </c>
      <c r="I252" s="40">
        <v>833.18333333333328</v>
      </c>
      <c r="J252" s="40">
        <v>846.46666666666658</v>
      </c>
      <c r="K252" s="31">
        <v>819.9</v>
      </c>
      <c r="L252" s="31">
        <v>787.6</v>
      </c>
      <c r="M252" s="31">
        <v>371.76726000000002</v>
      </c>
      <c r="N252" s="1"/>
      <c r="O252" s="1"/>
    </row>
    <row r="253" spans="1:15" ht="12.75" customHeight="1">
      <c r="A253" s="31">
        <v>243</v>
      </c>
      <c r="B253" s="31" t="s">
        <v>852</v>
      </c>
      <c r="C253" s="31">
        <v>23.25</v>
      </c>
      <c r="D253" s="40">
        <v>23.333333333333332</v>
      </c>
      <c r="E253" s="40">
        <v>23.066666666666663</v>
      </c>
      <c r="F253" s="40">
        <v>22.883333333333329</v>
      </c>
      <c r="G253" s="40">
        <v>22.61666666666666</v>
      </c>
      <c r="H253" s="40">
        <v>23.516666666666666</v>
      </c>
      <c r="I253" s="40">
        <v>23.783333333333339</v>
      </c>
      <c r="J253" s="40">
        <v>23.966666666666669</v>
      </c>
      <c r="K253" s="31">
        <v>23.6</v>
      </c>
      <c r="L253" s="31">
        <v>23.15</v>
      </c>
      <c r="M253" s="31">
        <v>42.712359999999997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732</v>
      </c>
      <c r="D254" s="40">
        <v>736.44999999999993</v>
      </c>
      <c r="E254" s="40">
        <v>710.59999999999991</v>
      </c>
      <c r="F254" s="40">
        <v>689.19999999999993</v>
      </c>
      <c r="G254" s="40">
        <v>663.34999999999991</v>
      </c>
      <c r="H254" s="40">
        <v>757.84999999999991</v>
      </c>
      <c r="I254" s="40">
        <v>783.7</v>
      </c>
      <c r="J254" s="40">
        <v>805.09999999999991</v>
      </c>
      <c r="K254" s="31">
        <v>762.3</v>
      </c>
      <c r="L254" s="31">
        <v>715.05</v>
      </c>
      <c r="M254" s="31">
        <v>5.6412100000000001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221.15</v>
      </c>
      <c r="D255" s="40">
        <v>222.11666666666667</v>
      </c>
      <c r="E255" s="40">
        <v>219.03333333333336</v>
      </c>
      <c r="F255" s="40">
        <v>216.91666666666669</v>
      </c>
      <c r="G255" s="40">
        <v>213.83333333333337</v>
      </c>
      <c r="H255" s="40">
        <v>224.23333333333335</v>
      </c>
      <c r="I255" s="40">
        <v>227.31666666666666</v>
      </c>
      <c r="J255" s="40">
        <v>229.43333333333334</v>
      </c>
      <c r="K255" s="31">
        <v>225.2</v>
      </c>
      <c r="L255" s="31">
        <v>220</v>
      </c>
      <c r="M255" s="31">
        <v>235.03452999999999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110.05</v>
      </c>
      <c r="D256" s="40">
        <v>112.58333333333333</v>
      </c>
      <c r="E256" s="40">
        <v>106.36666666666666</v>
      </c>
      <c r="F256" s="40">
        <v>102.68333333333334</v>
      </c>
      <c r="G256" s="40">
        <v>96.466666666666669</v>
      </c>
      <c r="H256" s="40">
        <v>116.26666666666665</v>
      </c>
      <c r="I256" s="40">
        <v>122.48333333333332</v>
      </c>
      <c r="J256" s="40">
        <v>126.16666666666664</v>
      </c>
      <c r="K256" s="31">
        <v>118.8</v>
      </c>
      <c r="L256" s="31">
        <v>108.9</v>
      </c>
      <c r="M256" s="31">
        <v>4.9614099999999999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99</v>
      </c>
      <c r="D257" s="40">
        <v>100.8</v>
      </c>
      <c r="E257" s="40">
        <v>95.699999999999989</v>
      </c>
      <c r="F257" s="40">
        <v>92.399999999999991</v>
      </c>
      <c r="G257" s="40">
        <v>87.299999999999983</v>
      </c>
      <c r="H257" s="40">
        <v>104.1</v>
      </c>
      <c r="I257" s="40">
        <v>109.19999999999999</v>
      </c>
      <c r="J257" s="40">
        <v>112.5</v>
      </c>
      <c r="K257" s="31">
        <v>105.9</v>
      </c>
      <c r="L257" s="31">
        <v>97.5</v>
      </c>
      <c r="M257" s="31">
        <v>15.99492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1638.7</v>
      </c>
      <c r="D258" s="40">
        <v>1640.3666666666668</v>
      </c>
      <c r="E258" s="40">
        <v>1610.7333333333336</v>
      </c>
      <c r="F258" s="40">
        <v>1582.7666666666669</v>
      </c>
      <c r="G258" s="40">
        <v>1553.1333333333337</v>
      </c>
      <c r="H258" s="40">
        <v>1668.3333333333335</v>
      </c>
      <c r="I258" s="40">
        <v>1697.9666666666667</v>
      </c>
      <c r="J258" s="40">
        <v>1725.9333333333334</v>
      </c>
      <c r="K258" s="31">
        <v>1670</v>
      </c>
      <c r="L258" s="31">
        <v>1612.4</v>
      </c>
      <c r="M258" s="31">
        <v>1.2107000000000001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1898.55</v>
      </c>
      <c r="D259" s="40">
        <v>1913.9000000000003</v>
      </c>
      <c r="E259" s="40">
        <v>1871.8000000000006</v>
      </c>
      <c r="F259" s="40">
        <v>1845.0500000000004</v>
      </c>
      <c r="G259" s="40">
        <v>1802.9500000000007</v>
      </c>
      <c r="H259" s="40">
        <v>1940.6500000000005</v>
      </c>
      <c r="I259" s="40">
        <v>1982.7500000000005</v>
      </c>
      <c r="J259" s="40">
        <v>2009.5000000000005</v>
      </c>
      <c r="K259" s="31">
        <v>1956</v>
      </c>
      <c r="L259" s="31">
        <v>1887.15</v>
      </c>
      <c r="M259" s="31">
        <v>5.8049999999999997E-2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101.1</v>
      </c>
      <c r="D260" s="40">
        <v>100.68333333333334</v>
      </c>
      <c r="E260" s="40">
        <v>97.966666666666669</v>
      </c>
      <c r="F260" s="40">
        <v>94.833333333333329</v>
      </c>
      <c r="G260" s="40">
        <v>92.11666666666666</v>
      </c>
      <c r="H260" s="40">
        <v>103.81666666666668</v>
      </c>
      <c r="I260" s="40">
        <v>106.53333333333335</v>
      </c>
      <c r="J260" s="40">
        <v>109.66666666666669</v>
      </c>
      <c r="K260" s="31">
        <v>103.4</v>
      </c>
      <c r="L260" s="31">
        <v>97.55</v>
      </c>
      <c r="M260" s="31">
        <v>12.48264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343.55</v>
      </c>
      <c r="D261" s="40">
        <v>347.98333333333335</v>
      </c>
      <c r="E261" s="40">
        <v>337.06666666666672</v>
      </c>
      <c r="F261" s="40">
        <v>330.58333333333337</v>
      </c>
      <c r="G261" s="40">
        <v>319.66666666666674</v>
      </c>
      <c r="H261" s="40">
        <v>354.4666666666667</v>
      </c>
      <c r="I261" s="40">
        <v>365.38333333333333</v>
      </c>
      <c r="J261" s="40">
        <v>371.86666666666667</v>
      </c>
      <c r="K261" s="31">
        <v>358.9</v>
      </c>
      <c r="L261" s="31">
        <v>341.5</v>
      </c>
      <c r="M261" s="31">
        <v>74.862780000000001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3234.95</v>
      </c>
      <c r="D262" s="40">
        <v>3223.5333333333328</v>
      </c>
      <c r="E262" s="40">
        <v>3162.6166666666659</v>
      </c>
      <c r="F262" s="40">
        <v>3090.2833333333328</v>
      </c>
      <c r="G262" s="40">
        <v>3029.3666666666659</v>
      </c>
      <c r="H262" s="40">
        <v>3295.8666666666659</v>
      </c>
      <c r="I262" s="40">
        <v>3356.7833333333328</v>
      </c>
      <c r="J262" s="40">
        <v>3429.1166666666659</v>
      </c>
      <c r="K262" s="31">
        <v>3284.45</v>
      </c>
      <c r="L262" s="31">
        <v>3151.2</v>
      </c>
      <c r="M262" s="31">
        <v>0.74084000000000005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634.95000000000005</v>
      </c>
      <c r="D263" s="40">
        <v>639.98333333333323</v>
      </c>
      <c r="E263" s="40">
        <v>620.06666666666649</v>
      </c>
      <c r="F263" s="40">
        <v>605.18333333333328</v>
      </c>
      <c r="G263" s="40">
        <v>585.26666666666654</v>
      </c>
      <c r="H263" s="40">
        <v>654.86666666666645</v>
      </c>
      <c r="I263" s="40">
        <v>674.78333333333319</v>
      </c>
      <c r="J263" s="40">
        <v>689.6666666666664</v>
      </c>
      <c r="K263" s="31">
        <v>659.9</v>
      </c>
      <c r="L263" s="31">
        <v>625.1</v>
      </c>
      <c r="M263" s="31">
        <v>1.80528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208.1</v>
      </c>
      <c r="D264" s="40">
        <v>206.65</v>
      </c>
      <c r="E264" s="40">
        <v>203.45000000000002</v>
      </c>
      <c r="F264" s="40">
        <v>198.8</v>
      </c>
      <c r="G264" s="40">
        <v>195.60000000000002</v>
      </c>
      <c r="H264" s="40">
        <v>211.3</v>
      </c>
      <c r="I264" s="40">
        <v>214.5</v>
      </c>
      <c r="J264" s="40">
        <v>219.15</v>
      </c>
      <c r="K264" s="31">
        <v>209.85</v>
      </c>
      <c r="L264" s="31">
        <v>202</v>
      </c>
      <c r="M264" s="31">
        <v>5.3879099999999998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128.69999999999999</v>
      </c>
      <c r="D265" s="40">
        <v>129.19999999999999</v>
      </c>
      <c r="E265" s="40">
        <v>126.54999999999998</v>
      </c>
      <c r="F265" s="40">
        <v>124.39999999999999</v>
      </c>
      <c r="G265" s="40">
        <v>121.74999999999999</v>
      </c>
      <c r="H265" s="40">
        <v>131.34999999999997</v>
      </c>
      <c r="I265" s="40">
        <v>133.99999999999994</v>
      </c>
      <c r="J265" s="40">
        <v>136.14999999999998</v>
      </c>
      <c r="K265" s="31">
        <v>131.85</v>
      </c>
      <c r="L265" s="31">
        <v>127.05</v>
      </c>
      <c r="M265" s="31">
        <v>7.5328999999999997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71.150000000000006</v>
      </c>
      <c r="D266" s="40">
        <v>71.55</v>
      </c>
      <c r="E266" s="40">
        <v>70.199999999999989</v>
      </c>
      <c r="F266" s="40">
        <v>69.249999999999986</v>
      </c>
      <c r="G266" s="40">
        <v>67.899999999999977</v>
      </c>
      <c r="H266" s="40">
        <v>72.5</v>
      </c>
      <c r="I266" s="40">
        <v>73.849999999999994</v>
      </c>
      <c r="J266" s="40">
        <v>74.800000000000011</v>
      </c>
      <c r="K266" s="31">
        <v>72.900000000000006</v>
      </c>
      <c r="L266" s="31">
        <v>70.599999999999994</v>
      </c>
      <c r="M266" s="31">
        <v>13.76308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165.15</v>
      </c>
      <c r="D267" s="40">
        <v>163.80000000000001</v>
      </c>
      <c r="E267" s="40">
        <v>158.65000000000003</v>
      </c>
      <c r="F267" s="40">
        <v>152.15000000000003</v>
      </c>
      <c r="G267" s="40">
        <v>147.00000000000006</v>
      </c>
      <c r="H267" s="40">
        <v>170.3</v>
      </c>
      <c r="I267" s="40">
        <v>175.45</v>
      </c>
      <c r="J267" s="40">
        <v>181.95</v>
      </c>
      <c r="K267" s="31">
        <v>168.95</v>
      </c>
      <c r="L267" s="31">
        <v>157.30000000000001</v>
      </c>
      <c r="M267" s="31">
        <v>44.470709999999997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302.5</v>
      </c>
      <c r="D268" s="40">
        <v>299.45</v>
      </c>
      <c r="E268" s="40">
        <v>290.59999999999997</v>
      </c>
      <c r="F268" s="40">
        <v>278.7</v>
      </c>
      <c r="G268" s="40">
        <v>269.84999999999997</v>
      </c>
      <c r="H268" s="40">
        <v>311.34999999999997</v>
      </c>
      <c r="I268" s="40">
        <v>320.2</v>
      </c>
      <c r="J268" s="40">
        <v>332.09999999999997</v>
      </c>
      <c r="K268" s="31">
        <v>308.3</v>
      </c>
      <c r="L268" s="31">
        <v>287.55</v>
      </c>
      <c r="M268" s="31">
        <v>16.234159999999999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287.3</v>
      </c>
      <c r="D269" s="40">
        <v>291.01666666666665</v>
      </c>
      <c r="E269" s="40">
        <v>277.2833333333333</v>
      </c>
      <c r="F269" s="40">
        <v>267.26666666666665</v>
      </c>
      <c r="G269" s="40">
        <v>253.5333333333333</v>
      </c>
      <c r="H269" s="40">
        <v>301.0333333333333</v>
      </c>
      <c r="I269" s="40">
        <v>314.76666666666665</v>
      </c>
      <c r="J269" s="40">
        <v>324.7833333333333</v>
      </c>
      <c r="K269" s="31">
        <v>304.75</v>
      </c>
      <c r="L269" s="31">
        <v>281</v>
      </c>
      <c r="M269" s="31">
        <v>59.704360000000001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608.4</v>
      </c>
      <c r="D270" s="40">
        <v>615.1</v>
      </c>
      <c r="E270" s="40">
        <v>597.6</v>
      </c>
      <c r="F270" s="40">
        <v>586.79999999999995</v>
      </c>
      <c r="G270" s="40">
        <v>569.29999999999995</v>
      </c>
      <c r="H270" s="40">
        <v>625.90000000000009</v>
      </c>
      <c r="I270" s="40">
        <v>643.40000000000009</v>
      </c>
      <c r="J270" s="40">
        <v>654.20000000000016</v>
      </c>
      <c r="K270" s="31">
        <v>632.6</v>
      </c>
      <c r="L270" s="31">
        <v>604.29999999999995</v>
      </c>
      <c r="M270" s="31">
        <v>66.064729999999997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3651</v>
      </c>
      <c r="D271" s="40">
        <v>3675.5833333333335</v>
      </c>
      <c r="E271" s="40">
        <v>3606.416666666667</v>
      </c>
      <c r="F271" s="40">
        <v>3561.8333333333335</v>
      </c>
      <c r="G271" s="40">
        <v>3492.666666666667</v>
      </c>
      <c r="H271" s="40">
        <v>3720.166666666667</v>
      </c>
      <c r="I271" s="40">
        <v>3789.3333333333339</v>
      </c>
      <c r="J271" s="40">
        <v>3833.916666666667</v>
      </c>
      <c r="K271" s="31">
        <v>3744.75</v>
      </c>
      <c r="L271" s="31">
        <v>3631</v>
      </c>
      <c r="M271" s="31">
        <v>4.7881999999999998</v>
      </c>
      <c r="N271" s="1"/>
      <c r="O271" s="1"/>
    </row>
    <row r="272" spans="1:15" ht="12.75" customHeight="1">
      <c r="A272" s="31">
        <v>262</v>
      </c>
      <c r="B272" s="31" t="s">
        <v>860</v>
      </c>
      <c r="C272" s="31">
        <v>551.9</v>
      </c>
      <c r="D272" s="40">
        <v>553.23333333333323</v>
      </c>
      <c r="E272" s="40">
        <v>538.66666666666652</v>
      </c>
      <c r="F272" s="40">
        <v>525.43333333333328</v>
      </c>
      <c r="G272" s="40">
        <v>510.86666666666656</v>
      </c>
      <c r="H272" s="40">
        <v>566.46666666666647</v>
      </c>
      <c r="I272" s="40">
        <v>581.0333333333333</v>
      </c>
      <c r="J272" s="40">
        <v>594.26666666666642</v>
      </c>
      <c r="K272" s="31">
        <v>567.79999999999995</v>
      </c>
      <c r="L272" s="31">
        <v>540</v>
      </c>
      <c r="M272" s="31">
        <v>17.483160000000002</v>
      </c>
      <c r="N272" s="1"/>
      <c r="O272" s="1"/>
    </row>
    <row r="273" spans="1:15" ht="12.75" customHeight="1">
      <c r="A273" s="31">
        <v>263</v>
      </c>
      <c r="B273" s="31" t="s">
        <v>861</v>
      </c>
      <c r="C273" s="31">
        <v>583.85</v>
      </c>
      <c r="D273" s="40">
        <v>588.76666666666665</v>
      </c>
      <c r="E273" s="40">
        <v>575.38333333333333</v>
      </c>
      <c r="F273" s="40">
        <v>566.91666666666663</v>
      </c>
      <c r="G273" s="40">
        <v>553.5333333333333</v>
      </c>
      <c r="H273" s="40">
        <v>597.23333333333335</v>
      </c>
      <c r="I273" s="40">
        <v>610.61666666666656</v>
      </c>
      <c r="J273" s="40">
        <v>619.08333333333337</v>
      </c>
      <c r="K273" s="31">
        <v>602.15</v>
      </c>
      <c r="L273" s="31">
        <v>580.29999999999995</v>
      </c>
      <c r="M273" s="31">
        <v>1.0833699999999999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653.6</v>
      </c>
      <c r="D274" s="40">
        <v>665.36666666666667</v>
      </c>
      <c r="E274" s="40">
        <v>632.7833333333333</v>
      </c>
      <c r="F274" s="40">
        <v>611.96666666666658</v>
      </c>
      <c r="G274" s="40">
        <v>579.38333333333321</v>
      </c>
      <c r="H274" s="40">
        <v>686.18333333333339</v>
      </c>
      <c r="I274" s="40">
        <v>718.76666666666665</v>
      </c>
      <c r="J274" s="40">
        <v>739.58333333333348</v>
      </c>
      <c r="K274" s="31">
        <v>697.95</v>
      </c>
      <c r="L274" s="31">
        <v>644.54999999999995</v>
      </c>
      <c r="M274" s="31">
        <v>6.4175000000000004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154.55000000000001</v>
      </c>
      <c r="D275" s="40">
        <v>153.63333333333333</v>
      </c>
      <c r="E275" s="40">
        <v>151.41666666666666</v>
      </c>
      <c r="F275" s="40">
        <v>148.28333333333333</v>
      </c>
      <c r="G275" s="40">
        <v>146.06666666666666</v>
      </c>
      <c r="H275" s="40">
        <v>156.76666666666665</v>
      </c>
      <c r="I275" s="40">
        <v>158.98333333333335</v>
      </c>
      <c r="J275" s="40">
        <v>162.11666666666665</v>
      </c>
      <c r="K275" s="31">
        <v>155.85</v>
      </c>
      <c r="L275" s="31">
        <v>150.5</v>
      </c>
      <c r="M275" s="31">
        <v>3.9799500000000001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1141.0999999999999</v>
      </c>
      <c r="D276" s="40">
        <v>1133.5666666666668</v>
      </c>
      <c r="E276" s="40">
        <v>1115.9333333333336</v>
      </c>
      <c r="F276" s="40">
        <v>1090.7666666666669</v>
      </c>
      <c r="G276" s="40">
        <v>1073.1333333333337</v>
      </c>
      <c r="H276" s="40">
        <v>1158.7333333333336</v>
      </c>
      <c r="I276" s="40">
        <v>1176.3666666666668</v>
      </c>
      <c r="J276" s="40">
        <v>1201.5333333333335</v>
      </c>
      <c r="K276" s="31">
        <v>1151.2</v>
      </c>
      <c r="L276" s="31">
        <v>1108.4000000000001</v>
      </c>
      <c r="M276" s="31">
        <v>2.26952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388.4</v>
      </c>
      <c r="D277" s="40">
        <v>388.2166666666667</v>
      </c>
      <c r="E277" s="40">
        <v>382.43333333333339</v>
      </c>
      <c r="F277" s="40">
        <v>376.4666666666667</v>
      </c>
      <c r="G277" s="40">
        <v>370.68333333333339</v>
      </c>
      <c r="H277" s="40">
        <v>394.18333333333339</v>
      </c>
      <c r="I277" s="40">
        <v>399.9666666666667</v>
      </c>
      <c r="J277" s="40">
        <v>405.93333333333339</v>
      </c>
      <c r="K277" s="31">
        <v>394</v>
      </c>
      <c r="L277" s="31">
        <v>382.25</v>
      </c>
      <c r="M277" s="31">
        <v>2.6312000000000002</v>
      </c>
      <c r="N277" s="1"/>
      <c r="O277" s="1"/>
    </row>
    <row r="278" spans="1:15" ht="12.75" customHeight="1">
      <c r="A278" s="31">
        <v>268</v>
      </c>
      <c r="B278" s="31" t="s">
        <v>862</v>
      </c>
      <c r="C278" s="31">
        <v>67.05</v>
      </c>
      <c r="D278" s="40">
        <v>67.61666666666666</v>
      </c>
      <c r="E278" s="40">
        <v>65.933333333333323</v>
      </c>
      <c r="F278" s="40">
        <v>64.816666666666663</v>
      </c>
      <c r="G278" s="40">
        <v>63.133333333333326</v>
      </c>
      <c r="H278" s="40">
        <v>68.73333333333332</v>
      </c>
      <c r="I278" s="40">
        <v>70.416666666666657</v>
      </c>
      <c r="J278" s="40">
        <v>71.533333333333317</v>
      </c>
      <c r="K278" s="31">
        <v>69.3</v>
      </c>
      <c r="L278" s="31">
        <v>66.5</v>
      </c>
      <c r="M278" s="31">
        <v>9.3747100000000003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596.25</v>
      </c>
      <c r="D279" s="40">
        <v>589.05000000000007</v>
      </c>
      <c r="E279" s="40">
        <v>557.20000000000016</v>
      </c>
      <c r="F279" s="40">
        <v>518.15000000000009</v>
      </c>
      <c r="G279" s="40">
        <v>486.30000000000018</v>
      </c>
      <c r="H279" s="40">
        <v>628.10000000000014</v>
      </c>
      <c r="I279" s="40">
        <v>659.95</v>
      </c>
      <c r="J279" s="40">
        <v>699.00000000000011</v>
      </c>
      <c r="K279" s="31">
        <v>620.9</v>
      </c>
      <c r="L279" s="31">
        <v>550</v>
      </c>
      <c r="M279" s="31">
        <v>29.822410000000001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47.95</v>
      </c>
      <c r="D280" s="40">
        <v>48.483333333333327</v>
      </c>
      <c r="E280" s="40">
        <v>46.966666666666654</v>
      </c>
      <c r="F280" s="40">
        <v>45.983333333333327</v>
      </c>
      <c r="G280" s="40">
        <v>44.466666666666654</v>
      </c>
      <c r="H280" s="40">
        <v>49.466666666666654</v>
      </c>
      <c r="I280" s="40">
        <v>50.98333333333332</v>
      </c>
      <c r="J280" s="40">
        <v>51.966666666666654</v>
      </c>
      <c r="K280" s="31">
        <v>50</v>
      </c>
      <c r="L280" s="31">
        <v>47.5</v>
      </c>
      <c r="M280" s="31">
        <v>24.157360000000001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425.35</v>
      </c>
      <c r="D281" s="40">
        <v>428.43333333333339</v>
      </c>
      <c r="E281" s="40">
        <v>418.56666666666678</v>
      </c>
      <c r="F281" s="40">
        <v>411.78333333333336</v>
      </c>
      <c r="G281" s="40">
        <v>401.91666666666674</v>
      </c>
      <c r="H281" s="40">
        <v>435.21666666666681</v>
      </c>
      <c r="I281" s="40">
        <v>445.08333333333337</v>
      </c>
      <c r="J281" s="40">
        <v>451.86666666666684</v>
      </c>
      <c r="K281" s="31">
        <v>438.3</v>
      </c>
      <c r="L281" s="31">
        <v>421.65</v>
      </c>
      <c r="M281" s="31">
        <v>3.5030700000000001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1104.9000000000001</v>
      </c>
      <c r="D282" s="40">
        <v>1083.0166666666667</v>
      </c>
      <c r="E282" s="40">
        <v>1021.3333333333333</v>
      </c>
      <c r="F282" s="40">
        <v>937.76666666666665</v>
      </c>
      <c r="G282" s="40">
        <v>876.08333333333326</v>
      </c>
      <c r="H282" s="40">
        <v>1166.5833333333333</v>
      </c>
      <c r="I282" s="40">
        <v>1228.2666666666667</v>
      </c>
      <c r="J282" s="40">
        <v>1311.8333333333333</v>
      </c>
      <c r="K282" s="31">
        <v>1144.7</v>
      </c>
      <c r="L282" s="31">
        <v>999.45</v>
      </c>
      <c r="M282" s="31">
        <v>5.8420399999999999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281.2</v>
      </c>
      <c r="D283" s="40">
        <v>275.08333333333331</v>
      </c>
      <c r="E283" s="40">
        <v>266.71666666666664</v>
      </c>
      <c r="F283" s="40">
        <v>252.23333333333335</v>
      </c>
      <c r="G283" s="40">
        <v>243.86666666666667</v>
      </c>
      <c r="H283" s="40">
        <v>289.56666666666661</v>
      </c>
      <c r="I283" s="40">
        <v>297.93333333333328</v>
      </c>
      <c r="J283" s="40">
        <v>312.41666666666657</v>
      </c>
      <c r="K283" s="31">
        <v>283.45</v>
      </c>
      <c r="L283" s="31">
        <v>260.60000000000002</v>
      </c>
      <c r="M283" s="31">
        <v>5.8395400000000004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1961.9</v>
      </c>
      <c r="D284" s="40">
        <v>1982.8</v>
      </c>
      <c r="E284" s="40">
        <v>1926</v>
      </c>
      <c r="F284" s="40">
        <v>1890.1000000000001</v>
      </c>
      <c r="G284" s="40">
        <v>1833.3000000000002</v>
      </c>
      <c r="H284" s="40">
        <v>2018.6999999999998</v>
      </c>
      <c r="I284" s="40">
        <v>2075.4999999999995</v>
      </c>
      <c r="J284" s="40">
        <v>2111.3999999999996</v>
      </c>
      <c r="K284" s="31">
        <v>2039.6</v>
      </c>
      <c r="L284" s="31">
        <v>1946.9</v>
      </c>
      <c r="M284" s="31">
        <v>42.658160000000002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494.65</v>
      </c>
      <c r="D285" s="40">
        <v>482.2166666666667</v>
      </c>
      <c r="E285" s="40">
        <v>456.43333333333339</v>
      </c>
      <c r="F285" s="40">
        <v>418.2166666666667</v>
      </c>
      <c r="G285" s="40">
        <v>392.43333333333339</v>
      </c>
      <c r="H285" s="40">
        <v>520.43333333333339</v>
      </c>
      <c r="I285" s="40">
        <v>546.2166666666667</v>
      </c>
      <c r="J285" s="40">
        <v>584.43333333333339</v>
      </c>
      <c r="K285" s="31">
        <v>508</v>
      </c>
      <c r="L285" s="31">
        <v>444</v>
      </c>
      <c r="M285" s="31">
        <v>44.154910000000001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527.15</v>
      </c>
      <c r="D286" s="40">
        <v>520.61666666666667</v>
      </c>
      <c r="E286" s="40">
        <v>502.23333333333335</v>
      </c>
      <c r="F286" s="40">
        <v>477.31666666666666</v>
      </c>
      <c r="G286" s="40">
        <v>458.93333333333334</v>
      </c>
      <c r="H286" s="40">
        <v>545.5333333333333</v>
      </c>
      <c r="I286" s="40">
        <v>563.91666666666674</v>
      </c>
      <c r="J286" s="40">
        <v>588.83333333333337</v>
      </c>
      <c r="K286" s="31">
        <v>539</v>
      </c>
      <c r="L286" s="31">
        <v>495.7</v>
      </c>
      <c r="M286" s="31">
        <v>9.5070599999999992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241.35</v>
      </c>
      <c r="D287" s="40">
        <v>241.38333333333333</v>
      </c>
      <c r="E287" s="40">
        <v>235.86666666666665</v>
      </c>
      <c r="F287" s="40">
        <v>230.38333333333333</v>
      </c>
      <c r="G287" s="40">
        <v>224.86666666666665</v>
      </c>
      <c r="H287" s="40">
        <v>246.86666666666665</v>
      </c>
      <c r="I287" s="40">
        <v>252.3833333333333</v>
      </c>
      <c r="J287" s="40">
        <v>257.86666666666667</v>
      </c>
      <c r="K287" s="31">
        <v>246.9</v>
      </c>
      <c r="L287" s="31">
        <v>235.9</v>
      </c>
      <c r="M287" s="31">
        <v>3.0705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1241.95</v>
      </c>
      <c r="D288" s="40">
        <v>1233.6499999999999</v>
      </c>
      <c r="E288" s="40">
        <v>1215.2499999999998</v>
      </c>
      <c r="F288" s="40">
        <v>1188.55</v>
      </c>
      <c r="G288" s="40">
        <v>1170.1499999999999</v>
      </c>
      <c r="H288" s="40">
        <v>1260.3499999999997</v>
      </c>
      <c r="I288" s="40">
        <v>1278.7499999999998</v>
      </c>
      <c r="J288" s="40">
        <v>1305.4499999999996</v>
      </c>
      <c r="K288" s="31">
        <v>1252.05</v>
      </c>
      <c r="L288" s="31">
        <v>1206.95</v>
      </c>
      <c r="M288" s="31">
        <v>8.0119999999999997E-2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499.55</v>
      </c>
      <c r="D289" s="40">
        <v>496.01666666666665</v>
      </c>
      <c r="E289" s="40">
        <v>490.5333333333333</v>
      </c>
      <c r="F289" s="40">
        <v>481.51666666666665</v>
      </c>
      <c r="G289" s="40">
        <v>476.0333333333333</v>
      </c>
      <c r="H289" s="40">
        <v>505.0333333333333</v>
      </c>
      <c r="I289" s="40">
        <v>510.51666666666665</v>
      </c>
      <c r="J289" s="40">
        <v>519.5333333333333</v>
      </c>
      <c r="K289" s="31">
        <v>501.5</v>
      </c>
      <c r="L289" s="31">
        <v>487</v>
      </c>
      <c r="M289" s="31">
        <v>1.0398000000000001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75.25</v>
      </c>
      <c r="D290" s="40">
        <v>75.483333333333334</v>
      </c>
      <c r="E290" s="40">
        <v>73.266666666666666</v>
      </c>
      <c r="F290" s="40">
        <v>71.283333333333331</v>
      </c>
      <c r="G290" s="40">
        <v>69.066666666666663</v>
      </c>
      <c r="H290" s="40">
        <v>77.466666666666669</v>
      </c>
      <c r="I290" s="40">
        <v>79.683333333333337</v>
      </c>
      <c r="J290" s="40">
        <v>81.666666666666671</v>
      </c>
      <c r="K290" s="31">
        <v>77.7</v>
      </c>
      <c r="L290" s="31">
        <v>73.5</v>
      </c>
      <c r="M290" s="31">
        <v>120.86521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3789.45</v>
      </c>
      <c r="D291" s="40">
        <v>3789.7333333333336</v>
      </c>
      <c r="E291" s="40">
        <v>3656.0666666666671</v>
      </c>
      <c r="F291" s="40">
        <v>3522.6833333333334</v>
      </c>
      <c r="G291" s="40">
        <v>3389.0166666666669</v>
      </c>
      <c r="H291" s="40">
        <v>3923.1166666666672</v>
      </c>
      <c r="I291" s="40">
        <v>4056.7833333333333</v>
      </c>
      <c r="J291" s="40">
        <v>4190.1666666666679</v>
      </c>
      <c r="K291" s="31">
        <v>3923.4</v>
      </c>
      <c r="L291" s="31">
        <v>3656.35</v>
      </c>
      <c r="M291" s="31">
        <v>8.2145700000000001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331.75</v>
      </c>
      <c r="D292" s="40">
        <v>327.78333333333336</v>
      </c>
      <c r="E292" s="40">
        <v>309.61666666666673</v>
      </c>
      <c r="F292" s="40">
        <v>287.48333333333335</v>
      </c>
      <c r="G292" s="40">
        <v>269.31666666666672</v>
      </c>
      <c r="H292" s="40">
        <v>349.91666666666674</v>
      </c>
      <c r="I292" s="40">
        <v>368.08333333333337</v>
      </c>
      <c r="J292" s="40">
        <v>390.21666666666675</v>
      </c>
      <c r="K292" s="31">
        <v>345.95</v>
      </c>
      <c r="L292" s="31">
        <v>305.64999999999998</v>
      </c>
      <c r="M292" s="31">
        <v>6.1993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508.65</v>
      </c>
      <c r="D293" s="40">
        <v>508.83333333333331</v>
      </c>
      <c r="E293" s="40">
        <v>496.01666666666665</v>
      </c>
      <c r="F293" s="40">
        <v>483.38333333333333</v>
      </c>
      <c r="G293" s="40">
        <v>470.56666666666666</v>
      </c>
      <c r="H293" s="40">
        <v>521.4666666666667</v>
      </c>
      <c r="I293" s="40">
        <v>534.2833333333333</v>
      </c>
      <c r="J293" s="40">
        <v>546.91666666666663</v>
      </c>
      <c r="K293" s="31">
        <v>521.65</v>
      </c>
      <c r="L293" s="31">
        <v>496.2</v>
      </c>
      <c r="M293" s="31">
        <v>35.38635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8520.2000000000007</v>
      </c>
      <c r="D294" s="40">
        <v>8494.6666666666661</v>
      </c>
      <c r="E294" s="40">
        <v>8334.3333333333321</v>
      </c>
      <c r="F294" s="40">
        <v>8148.4666666666653</v>
      </c>
      <c r="G294" s="40">
        <v>7988.1333333333314</v>
      </c>
      <c r="H294" s="40">
        <v>8680.5333333333328</v>
      </c>
      <c r="I294" s="40">
        <v>8840.866666666665</v>
      </c>
      <c r="J294" s="40">
        <v>9026.7333333333336</v>
      </c>
      <c r="K294" s="31">
        <v>8655</v>
      </c>
      <c r="L294" s="31">
        <v>8308.7999999999993</v>
      </c>
      <c r="M294" s="31">
        <v>9.0959999999999999E-2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44.55</v>
      </c>
      <c r="D295" s="40">
        <v>44.550000000000004</v>
      </c>
      <c r="E295" s="40">
        <v>43.000000000000007</v>
      </c>
      <c r="F295" s="40">
        <v>41.45</v>
      </c>
      <c r="G295" s="40">
        <v>39.900000000000006</v>
      </c>
      <c r="H295" s="40">
        <v>46.100000000000009</v>
      </c>
      <c r="I295" s="40">
        <v>47.650000000000006</v>
      </c>
      <c r="J295" s="40">
        <v>49.20000000000001</v>
      </c>
      <c r="K295" s="31">
        <v>46.1</v>
      </c>
      <c r="L295" s="31">
        <v>43</v>
      </c>
      <c r="M295" s="31">
        <v>71.274760000000001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372.1</v>
      </c>
      <c r="D296" s="40">
        <v>376.11666666666662</v>
      </c>
      <c r="E296" s="40">
        <v>366.98333333333323</v>
      </c>
      <c r="F296" s="40">
        <v>361.86666666666662</v>
      </c>
      <c r="G296" s="40">
        <v>352.73333333333323</v>
      </c>
      <c r="H296" s="40">
        <v>381.23333333333323</v>
      </c>
      <c r="I296" s="40">
        <v>390.36666666666656</v>
      </c>
      <c r="J296" s="40">
        <v>395.48333333333323</v>
      </c>
      <c r="K296" s="31">
        <v>385.25</v>
      </c>
      <c r="L296" s="31">
        <v>371</v>
      </c>
      <c r="M296" s="31">
        <v>24.027270000000001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2508.25</v>
      </c>
      <c r="D297" s="40">
        <v>2496.5</v>
      </c>
      <c r="E297" s="40">
        <v>2426.1999999999998</v>
      </c>
      <c r="F297" s="40">
        <v>2344.1499999999996</v>
      </c>
      <c r="G297" s="40">
        <v>2273.8499999999995</v>
      </c>
      <c r="H297" s="40">
        <v>2578.5500000000002</v>
      </c>
      <c r="I297" s="40">
        <v>2648.8500000000004</v>
      </c>
      <c r="J297" s="40">
        <v>2730.9000000000005</v>
      </c>
      <c r="K297" s="31">
        <v>2566.8000000000002</v>
      </c>
      <c r="L297" s="31">
        <v>2414.4499999999998</v>
      </c>
      <c r="M297" s="31">
        <v>3.24627</v>
      </c>
      <c r="N297" s="1"/>
      <c r="O297" s="1"/>
    </row>
    <row r="298" spans="1:15" ht="12.75" customHeight="1">
      <c r="A298" s="31">
        <v>288</v>
      </c>
      <c r="B298" s="31" t="s">
        <v>863</v>
      </c>
      <c r="C298" s="31">
        <v>1417.8</v>
      </c>
      <c r="D298" s="40">
        <v>1430.2666666666667</v>
      </c>
      <c r="E298" s="40">
        <v>1342.5333333333333</v>
      </c>
      <c r="F298" s="40">
        <v>1267.2666666666667</v>
      </c>
      <c r="G298" s="40">
        <v>1179.5333333333333</v>
      </c>
      <c r="H298" s="40">
        <v>1505.5333333333333</v>
      </c>
      <c r="I298" s="40">
        <v>1593.2666666666664</v>
      </c>
      <c r="J298" s="40">
        <v>1668.5333333333333</v>
      </c>
      <c r="K298" s="31">
        <v>1518</v>
      </c>
      <c r="L298" s="31">
        <v>1355</v>
      </c>
      <c r="M298" s="31">
        <v>7.8973899999999997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1764.75</v>
      </c>
      <c r="D299" s="40">
        <v>1771.6499999999999</v>
      </c>
      <c r="E299" s="40">
        <v>1744.3999999999996</v>
      </c>
      <c r="F299" s="40">
        <v>1724.0499999999997</v>
      </c>
      <c r="G299" s="40">
        <v>1696.7999999999995</v>
      </c>
      <c r="H299" s="40">
        <v>1791.9999999999998</v>
      </c>
      <c r="I299" s="40">
        <v>1819.2500000000002</v>
      </c>
      <c r="J299" s="40">
        <v>1839.6</v>
      </c>
      <c r="K299" s="31">
        <v>1798.9</v>
      </c>
      <c r="L299" s="31">
        <v>1751.3</v>
      </c>
      <c r="M299" s="31">
        <v>33.856279999999998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6809.7</v>
      </c>
      <c r="D300" s="40">
        <v>6838.3</v>
      </c>
      <c r="E300" s="40">
        <v>6726.6500000000005</v>
      </c>
      <c r="F300" s="40">
        <v>6643.6</v>
      </c>
      <c r="G300" s="40">
        <v>6531.9500000000007</v>
      </c>
      <c r="H300" s="40">
        <v>6921.35</v>
      </c>
      <c r="I300" s="40">
        <v>7033</v>
      </c>
      <c r="J300" s="40">
        <v>7116.05</v>
      </c>
      <c r="K300" s="31">
        <v>6949.95</v>
      </c>
      <c r="L300" s="31">
        <v>6755.25</v>
      </c>
      <c r="M300" s="31">
        <v>2.9941900000000001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5279.4</v>
      </c>
      <c r="D301" s="40">
        <v>5310.3166666666666</v>
      </c>
      <c r="E301" s="40">
        <v>5169.6333333333332</v>
      </c>
      <c r="F301" s="40">
        <v>5059.8666666666668</v>
      </c>
      <c r="G301" s="40">
        <v>4919.1833333333334</v>
      </c>
      <c r="H301" s="40">
        <v>5420.083333333333</v>
      </c>
      <c r="I301" s="40">
        <v>5560.7666666666655</v>
      </c>
      <c r="J301" s="40">
        <v>5670.5333333333328</v>
      </c>
      <c r="K301" s="31">
        <v>5451</v>
      </c>
      <c r="L301" s="31">
        <v>5200.55</v>
      </c>
      <c r="M301" s="31">
        <v>4.3542399999999999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884.4</v>
      </c>
      <c r="D302" s="40">
        <v>886.76666666666677</v>
      </c>
      <c r="E302" s="40">
        <v>874.78333333333353</v>
      </c>
      <c r="F302" s="40">
        <v>865.16666666666674</v>
      </c>
      <c r="G302" s="40">
        <v>853.18333333333351</v>
      </c>
      <c r="H302" s="40">
        <v>896.38333333333355</v>
      </c>
      <c r="I302" s="40">
        <v>908.3666666666669</v>
      </c>
      <c r="J302" s="40">
        <v>917.98333333333358</v>
      </c>
      <c r="K302" s="31">
        <v>898.75</v>
      </c>
      <c r="L302" s="31">
        <v>877.15</v>
      </c>
      <c r="M302" s="31">
        <v>18.864989999999999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3810</v>
      </c>
      <c r="D303" s="40">
        <v>3842.3833333333332</v>
      </c>
      <c r="E303" s="40">
        <v>3619.7666666666664</v>
      </c>
      <c r="F303" s="40">
        <v>3429.5333333333333</v>
      </c>
      <c r="G303" s="40">
        <v>3206.9166666666665</v>
      </c>
      <c r="H303" s="40">
        <v>4032.6166666666663</v>
      </c>
      <c r="I303" s="40">
        <v>4255.2333333333336</v>
      </c>
      <c r="J303" s="40">
        <v>4445.4666666666662</v>
      </c>
      <c r="K303" s="31">
        <v>4065</v>
      </c>
      <c r="L303" s="31">
        <v>3652.15</v>
      </c>
      <c r="M303" s="31">
        <v>2.5185</v>
      </c>
      <c r="N303" s="1"/>
      <c r="O303" s="1"/>
    </row>
    <row r="304" spans="1:15" ht="12.75" customHeight="1">
      <c r="A304" s="31">
        <v>294</v>
      </c>
      <c r="B304" s="31" t="s">
        <v>864</v>
      </c>
      <c r="C304" s="31">
        <v>412.35</v>
      </c>
      <c r="D304" s="40">
        <v>409.3</v>
      </c>
      <c r="E304" s="40">
        <v>400.90000000000003</v>
      </c>
      <c r="F304" s="40">
        <v>389.45000000000005</v>
      </c>
      <c r="G304" s="40">
        <v>381.05000000000007</v>
      </c>
      <c r="H304" s="40">
        <v>420.75</v>
      </c>
      <c r="I304" s="40">
        <v>429.15</v>
      </c>
      <c r="J304" s="40">
        <v>440.59999999999997</v>
      </c>
      <c r="K304" s="31">
        <v>417.7</v>
      </c>
      <c r="L304" s="31">
        <v>397.85</v>
      </c>
      <c r="M304" s="31">
        <v>13.509180000000001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835.5</v>
      </c>
      <c r="D305" s="40">
        <v>841.61666666666667</v>
      </c>
      <c r="E305" s="40">
        <v>822.43333333333339</v>
      </c>
      <c r="F305" s="40">
        <v>809.36666666666667</v>
      </c>
      <c r="G305" s="40">
        <v>790.18333333333339</v>
      </c>
      <c r="H305" s="40">
        <v>854.68333333333339</v>
      </c>
      <c r="I305" s="40">
        <v>873.86666666666656</v>
      </c>
      <c r="J305" s="40">
        <v>886.93333333333339</v>
      </c>
      <c r="K305" s="31">
        <v>860.8</v>
      </c>
      <c r="L305" s="31">
        <v>828.55</v>
      </c>
      <c r="M305" s="31">
        <v>60.676180000000002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155.19999999999999</v>
      </c>
      <c r="D306" s="40">
        <v>156.68333333333331</v>
      </c>
      <c r="E306" s="40">
        <v>153.36666666666662</v>
      </c>
      <c r="F306" s="40">
        <v>151.5333333333333</v>
      </c>
      <c r="G306" s="40">
        <v>148.21666666666661</v>
      </c>
      <c r="H306" s="40">
        <v>158.51666666666662</v>
      </c>
      <c r="I306" s="40">
        <v>161.83333333333329</v>
      </c>
      <c r="J306" s="40">
        <v>163.66666666666663</v>
      </c>
      <c r="K306" s="31">
        <v>160</v>
      </c>
      <c r="L306" s="31">
        <v>154.85</v>
      </c>
      <c r="M306" s="31">
        <v>39.912979999999997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19.2</v>
      </c>
      <c r="D307" s="40">
        <v>19.350000000000001</v>
      </c>
      <c r="E307" s="40">
        <v>18.950000000000003</v>
      </c>
      <c r="F307" s="40">
        <v>18.700000000000003</v>
      </c>
      <c r="G307" s="40">
        <v>18.300000000000004</v>
      </c>
      <c r="H307" s="40">
        <v>19.600000000000001</v>
      </c>
      <c r="I307" s="40">
        <v>20</v>
      </c>
      <c r="J307" s="40">
        <v>20.25</v>
      </c>
      <c r="K307" s="31">
        <v>19.75</v>
      </c>
      <c r="L307" s="31">
        <v>19.100000000000001</v>
      </c>
      <c r="M307" s="31">
        <v>30.557510000000001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239.3</v>
      </c>
      <c r="D308" s="40">
        <v>239.86666666666667</v>
      </c>
      <c r="E308" s="40">
        <v>229.78333333333336</v>
      </c>
      <c r="F308" s="40">
        <v>220.26666666666668</v>
      </c>
      <c r="G308" s="40">
        <v>210.18333333333337</v>
      </c>
      <c r="H308" s="40">
        <v>249.38333333333335</v>
      </c>
      <c r="I308" s="40">
        <v>259.4666666666667</v>
      </c>
      <c r="J308" s="40">
        <v>268.98333333333335</v>
      </c>
      <c r="K308" s="31">
        <v>249.95</v>
      </c>
      <c r="L308" s="31">
        <v>230.35</v>
      </c>
      <c r="M308" s="31">
        <v>4.6185600000000004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656.55</v>
      </c>
      <c r="D309" s="40">
        <v>665.58333333333337</v>
      </c>
      <c r="E309" s="40">
        <v>626.16666666666674</v>
      </c>
      <c r="F309" s="40">
        <v>595.78333333333342</v>
      </c>
      <c r="G309" s="40">
        <v>556.36666666666679</v>
      </c>
      <c r="H309" s="40">
        <v>695.9666666666667</v>
      </c>
      <c r="I309" s="40">
        <v>735.38333333333344</v>
      </c>
      <c r="J309" s="40">
        <v>765.76666666666665</v>
      </c>
      <c r="K309" s="31">
        <v>705</v>
      </c>
      <c r="L309" s="31">
        <v>635.20000000000005</v>
      </c>
      <c r="M309" s="31">
        <v>5.1303099999999997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163.44999999999999</v>
      </c>
      <c r="D310" s="40">
        <v>165.20000000000002</v>
      </c>
      <c r="E310" s="40">
        <v>160.75000000000003</v>
      </c>
      <c r="F310" s="40">
        <v>158.05000000000001</v>
      </c>
      <c r="G310" s="40">
        <v>153.60000000000002</v>
      </c>
      <c r="H310" s="40">
        <v>167.90000000000003</v>
      </c>
      <c r="I310" s="40">
        <v>172.35000000000002</v>
      </c>
      <c r="J310" s="40">
        <v>175.05000000000004</v>
      </c>
      <c r="K310" s="31">
        <v>169.65</v>
      </c>
      <c r="L310" s="31">
        <v>162.5</v>
      </c>
      <c r="M310" s="31">
        <v>48.275939999999999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538.35</v>
      </c>
      <c r="D311" s="40">
        <v>537.5</v>
      </c>
      <c r="E311" s="40">
        <v>530.9</v>
      </c>
      <c r="F311" s="40">
        <v>523.44999999999993</v>
      </c>
      <c r="G311" s="40">
        <v>516.84999999999991</v>
      </c>
      <c r="H311" s="40">
        <v>544.95000000000005</v>
      </c>
      <c r="I311" s="40">
        <v>551.54999999999995</v>
      </c>
      <c r="J311" s="40">
        <v>559.00000000000011</v>
      </c>
      <c r="K311" s="31">
        <v>544.1</v>
      </c>
      <c r="L311" s="31">
        <v>530.04999999999995</v>
      </c>
      <c r="M311" s="31">
        <v>47.60651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7067.8</v>
      </c>
      <c r="D312" s="40">
        <v>7111.1166666666659</v>
      </c>
      <c r="E312" s="40">
        <v>6972.2333333333318</v>
      </c>
      <c r="F312" s="40">
        <v>6876.6666666666661</v>
      </c>
      <c r="G312" s="40">
        <v>6737.7833333333319</v>
      </c>
      <c r="H312" s="40">
        <v>7206.6833333333316</v>
      </c>
      <c r="I312" s="40">
        <v>7345.5666666666648</v>
      </c>
      <c r="J312" s="40">
        <v>7441.1333333333314</v>
      </c>
      <c r="K312" s="31">
        <v>7250</v>
      </c>
      <c r="L312" s="31">
        <v>7015.55</v>
      </c>
      <c r="M312" s="31">
        <v>12.879379999999999</v>
      </c>
      <c r="N312" s="1"/>
      <c r="O312" s="1"/>
    </row>
    <row r="313" spans="1:15" ht="12.75" customHeight="1">
      <c r="A313" s="31">
        <v>303</v>
      </c>
      <c r="B313" s="31" t="s">
        <v>865</v>
      </c>
      <c r="C313" s="31">
        <v>2695.5</v>
      </c>
      <c r="D313" s="40">
        <v>2696.8333333333335</v>
      </c>
      <c r="E313" s="40">
        <v>2583.666666666667</v>
      </c>
      <c r="F313" s="40">
        <v>2471.8333333333335</v>
      </c>
      <c r="G313" s="40">
        <v>2358.666666666667</v>
      </c>
      <c r="H313" s="40">
        <v>2808.666666666667</v>
      </c>
      <c r="I313" s="40">
        <v>2921.8333333333339</v>
      </c>
      <c r="J313" s="40">
        <v>3033.666666666667</v>
      </c>
      <c r="K313" s="31">
        <v>2810</v>
      </c>
      <c r="L313" s="31">
        <v>2585</v>
      </c>
      <c r="M313" s="31">
        <v>5.0198999999999998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380.2</v>
      </c>
      <c r="D314" s="40">
        <v>368.4666666666667</v>
      </c>
      <c r="E314" s="40">
        <v>351.43333333333339</v>
      </c>
      <c r="F314" s="40">
        <v>322.66666666666669</v>
      </c>
      <c r="G314" s="40">
        <v>305.63333333333338</v>
      </c>
      <c r="H314" s="40">
        <v>397.23333333333341</v>
      </c>
      <c r="I314" s="40">
        <v>414.26666666666671</v>
      </c>
      <c r="J314" s="40">
        <v>443.03333333333342</v>
      </c>
      <c r="K314" s="31">
        <v>385.5</v>
      </c>
      <c r="L314" s="31">
        <v>339.7</v>
      </c>
      <c r="M314" s="31">
        <v>10.579330000000001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260.3</v>
      </c>
      <c r="D315" s="40">
        <v>261.03333333333336</v>
      </c>
      <c r="E315" s="40">
        <v>256.11666666666673</v>
      </c>
      <c r="F315" s="40">
        <v>251.93333333333339</v>
      </c>
      <c r="G315" s="40">
        <v>247.01666666666677</v>
      </c>
      <c r="H315" s="40">
        <v>265.2166666666667</v>
      </c>
      <c r="I315" s="40">
        <v>270.13333333333333</v>
      </c>
      <c r="J315" s="40">
        <v>274.31666666666666</v>
      </c>
      <c r="K315" s="31">
        <v>265.95</v>
      </c>
      <c r="L315" s="31">
        <v>256.85000000000002</v>
      </c>
      <c r="M315" s="31">
        <v>3.9095900000000001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882.95</v>
      </c>
      <c r="D316" s="40">
        <v>888.08333333333337</v>
      </c>
      <c r="E316" s="40">
        <v>871.36666666666679</v>
      </c>
      <c r="F316" s="40">
        <v>859.78333333333342</v>
      </c>
      <c r="G316" s="40">
        <v>843.06666666666683</v>
      </c>
      <c r="H316" s="40">
        <v>899.66666666666674</v>
      </c>
      <c r="I316" s="40">
        <v>916.38333333333321</v>
      </c>
      <c r="J316" s="40">
        <v>927.9666666666667</v>
      </c>
      <c r="K316" s="31">
        <v>904.8</v>
      </c>
      <c r="L316" s="31">
        <v>876.5</v>
      </c>
      <c r="M316" s="31">
        <v>31.943470000000001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1599.05</v>
      </c>
      <c r="D317" s="40">
        <v>1623.0166666666667</v>
      </c>
      <c r="E317" s="40">
        <v>1556.0333333333333</v>
      </c>
      <c r="F317" s="40">
        <v>1513.0166666666667</v>
      </c>
      <c r="G317" s="40">
        <v>1446.0333333333333</v>
      </c>
      <c r="H317" s="40">
        <v>1666.0333333333333</v>
      </c>
      <c r="I317" s="40">
        <v>1733.0166666666664</v>
      </c>
      <c r="J317" s="40">
        <v>1776.0333333333333</v>
      </c>
      <c r="K317" s="31">
        <v>1690</v>
      </c>
      <c r="L317" s="31">
        <v>1580</v>
      </c>
      <c r="M317" s="31">
        <v>5.0498200000000004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3292.9</v>
      </c>
      <c r="D318" s="40">
        <v>3235.6666666666665</v>
      </c>
      <c r="E318" s="40">
        <v>3147.3833333333332</v>
      </c>
      <c r="F318" s="40">
        <v>3001.8666666666668</v>
      </c>
      <c r="G318" s="40">
        <v>2913.5833333333335</v>
      </c>
      <c r="H318" s="40">
        <v>3381.1833333333329</v>
      </c>
      <c r="I318" s="40">
        <v>3469.4666666666667</v>
      </c>
      <c r="J318" s="40">
        <v>3614.9833333333327</v>
      </c>
      <c r="K318" s="31">
        <v>3323.95</v>
      </c>
      <c r="L318" s="31">
        <v>3090.15</v>
      </c>
      <c r="M318" s="31">
        <v>5.6952999999999996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940.25</v>
      </c>
      <c r="D319" s="40">
        <v>941.75</v>
      </c>
      <c r="E319" s="40">
        <v>924.75</v>
      </c>
      <c r="F319" s="40">
        <v>909.25</v>
      </c>
      <c r="G319" s="40">
        <v>892.25</v>
      </c>
      <c r="H319" s="40">
        <v>957.25</v>
      </c>
      <c r="I319" s="40">
        <v>974.25</v>
      </c>
      <c r="J319" s="40">
        <v>989.75</v>
      </c>
      <c r="K319" s="31">
        <v>958.75</v>
      </c>
      <c r="L319" s="31">
        <v>926.25</v>
      </c>
      <c r="M319" s="31">
        <v>4.6232699999999998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917.3</v>
      </c>
      <c r="D320" s="40">
        <v>923.1</v>
      </c>
      <c r="E320" s="40">
        <v>909.25</v>
      </c>
      <c r="F320" s="40">
        <v>901.19999999999993</v>
      </c>
      <c r="G320" s="40">
        <v>887.34999999999991</v>
      </c>
      <c r="H320" s="40">
        <v>931.15000000000009</v>
      </c>
      <c r="I320" s="40">
        <v>945.00000000000023</v>
      </c>
      <c r="J320" s="40">
        <v>953.05000000000018</v>
      </c>
      <c r="K320" s="31">
        <v>936.95</v>
      </c>
      <c r="L320" s="31">
        <v>915.05</v>
      </c>
      <c r="M320" s="31">
        <v>2.7829000000000002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207.4</v>
      </c>
      <c r="D321" s="40">
        <v>209.26666666666665</v>
      </c>
      <c r="E321" s="40">
        <v>202.1333333333333</v>
      </c>
      <c r="F321" s="40">
        <v>196.86666666666665</v>
      </c>
      <c r="G321" s="40">
        <v>189.73333333333329</v>
      </c>
      <c r="H321" s="40">
        <v>214.5333333333333</v>
      </c>
      <c r="I321" s="40">
        <v>221.66666666666663</v>
      </c>
      <c r="J321" s="40">
        <v>226.93333333333331</v>
      </c>
      <c r="K321" s="31">
        <v>216.4</v>
      </c>
      <c r="L321" s="31">
        <v>204</v>
      </c>
      <c r="M321" s="31">
        <v>4.6923300000000001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184.35</v>
      </c>
      <c r="D322" s="40">
        <v>184.39999999999998</v>
      </c>
      <c r="E322" s="40">
        <v>181.34999999999997</v>
      </c>
      <c r="F322" s="40">
        <v>178.35</v>
      </c>
      <c r="G322" s="40">
        <v>175.29999999999998</v>
      </c>
      <c r="H322" s="40">
        <v>187.39999999999995</v>
      </c>
      <c r="I322" s="40">
        <v>190.44999999999996</v>
      </c>
      <c r="J322" s="40">
        <v>193.44999999999993</v>
      </c>
      <c r="K322" s="31">
        <v>187.45</v>
      </c>
      <c r="L322" s="31">
        <v>181.4</v>
      </c>
      <c r="M322" s="31">
        <v>1.5873900000000001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163.4</v>
      </c>
      <c r="D323" s="40">
        <v>166.6</v>
      </c>
      <c r="E323" s="40">
        <v>158.19999999999999</v>
      </c>
      <c r="F323" s="40">
        <v>153</v>
      </c>
      <c r="G323" s="40">
        <v>144.6</v>
      </c>
      <c r="H323" s="40">
        <v>171.79999999999998</v>
      </c>
      <c r="I323" s="40">
        <v>180.20000000000002</v>
      </c>
      <c r="J323" s="40">
        <v>185.39999999999998</v>
      </c>
      <c r="K323" s="31">
        <v>175</v>
      </c>
      <c r="L323" s="31">
        <v>161.4</v>
      </c>
      <c r="M323" s="31">
        <v>8.0445600000000006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906.4</v>
      </c>
      <c r="D324" s="40">
        <v>899.28333333333342</v>
      </c>
      <c r="E324" s="40">
        <v>873.56666666666683</v>
      </c>
      <c r="F324" s="40">
        <v>840.73333333333346</v>
      </c>
      <c r="G324" s="40">
        <v>815.01666666666688</v>
      </c>
      <c r="H324" s="40">
        <v>932.11666666666679</v>
      </c>
      <c r="I324" s="40">
        <v>957.83333333333326</v>
      </c>
      <c r="J324" s="40">
        <v>990.66666666666674</v>
      </c>
      <c r="K324" s="31">
        <v>925</v>
      </c>
      <c r="L324" s="31">
        <v>866.45</v>
      </c>
      <c r="M324" s="31">
        <v>4.6836399999999996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4328.55</v>
      </c>
      <c r="D325" s="40">
        <v>4412.25</v>
      </c>
      <c r="E325" s="40">
        <v>4155.75</v>
      </c>
      <c r="F325" s="40">
        <v>3982.95</v>
      </c>
      <c r="G325" s="40">
        <v>3726.45</v>
      </c>
      <c r="H325" s="40">
        <v>4585.05</v>
      </c>
      <c r="I325" s="40">
        <v>4841.55</v>
      </c>
      <c r="J325" s="40">
        <v>5014.3500000000004</v>
      </c>
      <c r="K325" s="31">
        <v>4668.75</v>
      </c>
      <c r="L325" s="31">
        <v>4239.45</v>
      </c>
      <c r="M325" s="31">
        <v>89.174620000000004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39.15</v>
      </c>
      <c r="D326" s="40">
        <v>38.9</v>
      </c>
      <c r="E326" s="40">
        <v>36.949999999999996</v>
      </c>
      <c r="F326" s="40">
        <v>34.75</v>
      </c>
      <c r="G326" s="40">
        <v>32.799999999999997</v>
      </c>
      <c r="H326" s="40">
        <v>41.099999999999994</v>
      </c>
      <c r="I326" s="40">
        <v>43.05</v>
      </c>
      <c r="J326" s="40">
        <v>45.249999999999993</v>
      </c>
      <c r="K326" s="31">
        <v>40.85</v>
      </c>
      <c r="L326" s="31">
        <v>36.700000000000003</v>
      </c>
      <c r="M326" s="31">
        <v>46.475830000000002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169.05</v>
      </c>
      <c r="D327" s="40">
        <v>169.78333333333333</v>
      </c>
      <c r="E327" s="40">
        <v>167.76666666666665</v>
      </c>
      <c r="F327" s="40">
        <v>166.48333333333332</v>
      </c>
      <c r="G327" s="40">
        <v>164.46666666666664</v>
      </c>
      <c r="H327" s="40">
        <v>171.06666666666666</v>
      </c>
      <c r="I327" s="40">
        <v>173.08333333333337</v>
      </c>
      <c r="J327" s="40">
        <v>174.36666666666667</v>
      </c>
      <c r="K327" s="31">
        <v>171.8</v>
      </c>
      <c r="L327" s="31">
        <v>168.5</v>
      </c>
      <c r="M327" s="31">
        <v>2.8832300000000002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946</v>
      </c>
      <c r="D328" s="40">
        <v>940.5333333333333</v>
      </c>
      <c r="E328" s="40">
        <v>926.46666666666658</v>
      </c>
      <c r="F328" s="40">
        <v>906.93333333333328</v>
      </c>
      <c r="G328" s="40">
        <v>892.86666666666656</v>
      </c>
      <c r="H328" s="40">
        <v>960.06666666666661</v>
      </c>
      <c r="I328" s="40">
        <v>974.13333333333321</v>
      </c>
      <c r="J328" s="40">
        <v>993.66666666666663</v>
      </c>
      <c r="K328" s="31">
        <v>954.6</v>
      </c>
      <c r="L328" s="31">
        <v>921</v>
      </c>
      <c r="M328" s="31">
        <v>3.82667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2895.15</v>
      </c>
      <c r="D329" s="40">
        <v>2942.1333333333332</v>
      </c>
      <c r="E329" s="40">
        <v>2778.0166666666664</v>
      </c>
      <c r="F329" s="40">
        <v>2660.8833333333332</v>
      </c>
      <c r="G329" s="40">
        <v>2496.7666666666664</v>
      </c>
      <c r="H329" s="40">
        <v>3059.2666666666664</v>
      </c>
      <c r="I329" s="40">
        <v>3223.3833333333332</v>
      </c>
      <c r="J329" s="40">
        <v>3340.5166666666664</v>
      </c>
      <c r="K329" s="31">
        <v>3106.25</v>
      </c>
      <c r="L329" s="31">
        <v>2825</v>
      </c>
      <c r="M329" s="31">
        <v>112.62909999999999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74630.8</v>
      </c>
      <c r="D330" s="40">
        <v>74722.599999999991</v>
      </c>
      <c r="E330" s="40">
        <v>73449.199999999983</v>
      </c>
      <c r="F330" s="40">
        <v>72267.599999999991</v>
      </c>
      <c r="G330" s="40">
        <v>70994.199999999983</v>
      </c>
      <c r="H330" s="40">
        <v>75904.199999999983</v>
      </c>
      <c r="I330" s="40">
        <v>77177.599999999977</v>
      </c>
      <c r="J330" s="40">
        <v>78359.199999999983</v>
      </c>
      <c r="K330" s="31">
        <v>75996</v>
      </c>
      <c r="L330" s="31">
        <v>73541</v>
      </c>
      <c r="M330" s="31">
        <v>0.25946999999999998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44.4</v>
      </c>
      <c r="D331" s="40">
        <v>44.5</v>
      </c>
      <c r="E331" s="40">
        <v>43.15</v>
      </c>
      <c r="F331" s="40">
        <v>41.9</v>
      </c>
      <c r="G331" s="40">
        <v>40.549999999999997</v>
      </c>
      <c r="H331" s="40">
        <v>45.75</v>
      </c>
      <c r="I331" s="40">
        <v>47.099999999999994</v>
      </c>
      <c r="J331" s="40">
        <v>48.35</v>
      </c>
      <c r="K331" s="31">
        <v>45.85</v>
      </c>
      <c r="L331" s="31">
        <v>43.25</v>
      </c>
      <c r="M331" s="31">
        <v>13.983499999999999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1426.2</v>
      </c>
      <c r="D332" s="40">
        <v>1434.1499999999999</v>
      </c>
      <c r="E332" s="40">
        <v>1409.2999999999997</v>
      </c>
      <c r="F332" s="40">
        <v>1392.3999999999999</v>
      </c>
      <c r="G332" s="40">
        <v>1367.5499999999997</v>
      </c>
      <c r="H332" s="40">
        <v>1451.0499999999997</v>
      </c>
      <c r="I332" s="40">
        <v>1475.8999999999996</v>
      </c>
      <c r="J332" s="40">
        <v>1492.7999999999997</v>
      </c>
      <c r="K332" s="31">
        <v>1459</v>
      </c>
      <c r="L332" s="31">
        <v>1417.25</v>
      </c>
      <c r="M332" s="31">
        <v>15.29711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366.3</v>
      </c>
      <c r="D333" s="40">
        <v>368.88333333333338</v>
      </c>
      <c r="E333" s="40">
        <v>361.76666666666677</v>
      </c>
      <c r="F333" s="40">
        <v>357.23333333333341</v>
      </c>
      <c r="G333" s="40">
        <v>350.11666666666679</v>
      </c>
      <c r="H333" s="40">
        <v>373.41666666666674</v>
      </c>
      <c r="I333" s="40">
        <v>380.53333333333342</v>
      </c>
      <c r="J333" s="40">
        <v>385.06666666666672</v>
      </c>
      <c r="K333" s="31">
        <v>376</v>
      </c>
      <c r="L333" s="31">
        <v>364.35</v>
      </c>
      <c r="M333" s="31">
        <v>3.4849700000000001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837.6</v>
      </c>
      <c r="D334" s="40">
        <v>830.56666666666672</v>
      </c>
      <c r="E334" s="40">
        <v>817.18333333333339</v>
      </c>
      <c r="F334" s="40">
        <v>796.76666666666665</v>
      </c>
      <c r="G334" s="40">
        <v>783.38333333333333</v>
      </c>
      <c r="H334" s="40">
        <v>850.98333333333346</v>
      </c>
      <c r="I334" s="40">
        <v>864.3666666666669</v>
      </c>
      <c r="J334" s="40">
        <v>884.78333333333353</v>
      </c>
      <c r="K334" s="31">
        <v>843.95</v>
      </c>
      <c r="L334" s="31">
        <v>810.15</v>
      </c>
      <c r="M334" s="31">
        <v>1.61205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88.35</v>
      </c>
      <c r="D335" s="40">
        <v>89.166666666666671</v>
      </c>
      <c r="E335" s="40">
        <v>87.183333333333337</v>
      </c>
      <c r="F335" s="40">
        <v>86.016666666666666</v>
      </c>
      <c r="G335" s="40">
        <v>84.033333333333331</v>
      </c>
      <c r="H335" s="40">
        <v>90.333333333333343</v>
      </c>
      <c r="I335" s="40">
        <v>92.316666666666663</v>
      </c>
      <c r="J335" s="40">
        <v>93.483333333333348</v>
      </c>
      <c r="K335" s="31">
        <v>91.15</v>
      </c>
      <c r="L335" s="31">
        <v>88</v>
      </c>
      <c r="M335" s="31">
        <v>288.99482999999998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5805.05</v>
      </c>
      <c r="D336" s="40">
        <v>5835.416666666667</v>
      </c>
      <c r="E336" s="40">
        <v>5709.6333333333341</v>
      </c>
      <c r="F336" s="40">
        <v>5614.2166666666672</v>
      </c>
      <c r="G336" s="40">
        <v>5488.4333333333343</v>
      </c>
      <c r="H336" s="40">
        <v>5930.8333333333339</v>
      </c>
      <c r="I336" s="40">
        <v>6056.6166666666668</v>
      </c>
      <c r="J336" s="40">
        <v>6152.0333333333338</v>
      </c>
      <c r="K336" s="31">
        <v>5961.2</v>
      </c>
      <c r="L336" s="31">
        <v>5740</v>
      </c>
      <c r="M336" s="31">
        <v>5.7761500000000003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3741</v>
      </c>
      <c r="D337" s="40">
        <v>3680</v>
      </c>
      <c r="E337" s="40">
        <v>3581</v>
      </c>
      <c r="F337" s="40">
        <v>3421</v>
      </c>
      <c r="G337" s="40">
        <v>3322</v>
      </c>
      <c r="H337" s="40">
        <v>3840</v>
      </c>
      <c r="I337" s="40">
        <v>3939</v>
      </c>
      <c r="J337" s="40">
        <v>4099</v>
      </c>
      <c r="K337" s="31">
        <v>3779</v>
      </c>
      <c r="L337" s="31">
        <v>3520</v>
      </c>
      <c r="M337" s="31">
        <v>6.6379999999999999</v>
      </c>
      <c r="N337" s="1"/>
      <c r="O337" s="1"/>
    </row>
    <row r="338" spans="1:15" ht="12.75" customHeight="1">
      <c r="A338" s="31">
        <v>328</v>
      </c>
      <c r="B338" s="31" t="s">
        <v>866</v>
      </c>
      <c r="C338" s="31">
        <v>2241.5</v>
      </c>
      <c r="D338" s="40">
        <v>2270.0666666666666</v>
      </c>
      <c r="E338" s="40">
        <v>2171.4333333333334</v>
      </c>
      <c r="F338" s="40">
        <v>2101.3666666666668</v>
      </c>
      <c r="G338" s="40">
        <v>2002.7333333333336</v>
      </c>
      <c r="H338" s="40">
        <v>2340.1333333333332</v>
      </c>
      <c r="I338" s="40">
        <v>2438.7666666666664</v>
      </c>
      <c r="J338" s="40">
        <v>2508.833333333333</v>
      </c>
      <c r="K338" s="31">
        <v>2368.6999999999998</v>
      </c>
      <c r="L338" s="31">
        <v>2200</v>
      </c>
      <c r="M338" s="31">
        <v>1.47848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40.299999999999997</v>
      </c>
      <c r="D339" s="40">
        <v>40.499999999999993</v>
      </c>
      <c r="E339" s="40">
        <v>39.599999999999987</v>
      </c>
      <c r="F339" s="40">
        <v>38.899999999999991</v>
      </c>
      <c r="G339" s="40">
        <v>37.999999999999986</v>
      </c>
      <c r="H339" s="40">
        <v>41.199999999999989</v>
      </c>
      <c r="I339" s="40">
        <v>42.099999999999994</v>
      </c>
      <c r="J339" s="40">
        <v>42.79999999999999</v>
      </c>
      <c r="K339" s="31">
        <v>41.4</v>
      </c>
      <c r="L339" s="31">
        <v>39.799999999999997</v>
      </c>
      <c r="M339" s="31">
        <v>32.150849999999998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70.849999999999994</v>
      </c>
      <c r="D340" s="40">
        <v>71.566666666666663</v>
      </c>
      <c r="E340" s="40">
        <v>69.633333333333326</v>
      </c>
      <c r="F340" s="40">
        <v>68.416666666666657</v>
      </c>
      <c r="G340" s="40">
        <v>66.48333333333332</v>
      </c>
      <c r="H340" s="40">
        <v>72.783333333333331</v>
      </c>
      <c r="I340" s="40">
        <v>74.716666666666669</v>
      </c>
      <c r="J340" s="40">
        <v>75.933333333333337</v>
      </c>
      <c r="K340" s="31">
        <v>73.5</v>
      </c>
      <c r="L340" s="31">
        <v>70.349999999999994</v>
      </c>
      <c r="M340" s="31">
        <v>33.238460000000003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591.04999999999995</v>
      </c>
      <c r="D341" s="40">
        <v>588.15</v>
      </c>
      <c r="E341" s="40">
        <v>576.29999999999995</v>
      </c>
      <c r="F341" s="40">
        <v>561.54999999999995</v>
      </c>
      <c r="G341" s="40">
        <v>549.69999999999993</v>
      </c>
      <c r="H341" s="40">
        <v>602.9</v>
      </c>
      <c r="I341" s="40">
        <v>614.75000000000011</v>
      </c>
      <c r="J341" s="40">
        <v>629.5</v>
      </c>
      <c r="K341" s="31">
        <v>600</v>
      </c>
      <c r="L341" s="31">
        <v>573.4</v>
      </c>
      <c r="M341" s="31">
        <v>0.4723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19152.55</v>
      </c>
      <c r="D342" s="40">
        <v>19170.966666666664</v>
      </c>
      <c r="E342" s="40">
        <v>18917.033333333326</v>
      </c>
      <c r="F342" s="40">
        <v>18681.516666666663</v>
      </c>
      <c r="G342" s="40">
        <v>18427.583333333325</v>
      </c>
      <c r="H342" s="40">
        <v>19406.483333333326</v>
      </c>
      <c r="I342" s="40">
        <v>19660.416666666668</v>
      </c>
      <c r="J342" s="40">
        <v>19895.933333333327</v>
      </c>
      <c r="K342" s="31">
        <v>19424.900000000001</v>
      </c>
      <c r="L342" s="31">
        <v>18935.45</v>
      </c>
      <c r="M342" s="31">
        <v>1.6978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71.599999999999994</v>
      </c>
      <c r="D343" s="40">
        <v>72.766666666666666</v>
      </c>
      <c r="E343" s="40">
        <v>69.833333333333329</v>
      </c>
      <c r="F343" s="40">
        <v>68.066666666666663</v>
      </c>
      <c r="G343" s="40">
        <v>65.133333333333326</v>
      </c>
      <c r="H343" s="40">
        <v>74.533333333333331</v>
      </c>
      <c r="I343" s="40">
        <v>77.466666666666669</v>
      </c>
      <c r="J343" s="40">
        <v>79.233333333333334</v>
      </c>
      <c r="K343" s="31">
        <v>75.7</v>
      </c>
      <c r="L343" s="31">
        <v>71</v>
      </c>
      <c r="M343" s="31">
        <v>17.702580000000001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49.2</v>
      </c>
      <c r="D344" s="40">
        <v>49.199999999999996</v>
      </c>
      <c r="E344" s="40">
        <v>47.999999999999993</v>
      </c>
      <c r="F344" s="40">
        <v>46.8</v>
      </c>
      <c r="G344" s="40">
        <v>45.599999999999994</v>
      </c>
      <c r="H344" s="40">
        <v>50.399999999999991</v>
      </c>
      <c r="I344" s="40">
        <v>51.599999999999994</v>
      </c>
      <c r="J344" s="40">
        <v>52.79999999999999</v>
      </c>
      <c r="K344" s="31">
        <v>50.4</v>
      </c>
      <c r="L344" s="31">
        <v>48</v>
      </c>
      <c r="M344" s="31">
        <v>5.2446900000000003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596.29999999999995</v>
      </c>
      <c r="D345" s="40">
        <v>587.13333333333333</v>
      </c>
      <c r="E345" s="40">
        <v>562.26666666666665</v>
      </c>
      <c r="F345" s="40">
        <v>528.23333333333335</v>
      </c>
      <c r="G345" s="40">
        <v>503.36666666666667</v>
      </c>
      <c r="H345" s="40">
        <v>621.16666666666663</v>
      </c>
      <c r="I345" s="40">
        <v>646.03333333333319</v>
      </c>
      <c r="J345" s="40">
        <v>680.06666666666661</v>
      </c>
      <c r="K345" s="31">
        <v>612</v>
      </c>
      <c r="L345" s="31">
        <v>553.1</v>
      </c>
      <c r="M345" s="31">
        <v>10.361560000000001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31.1</v>
      </c>
      <c r="D346" s="40">
        <v>30.900000000000002</v>
      </c>
      <c r="E346" s="40">
        <v>30.500000000000004</v>
      </c>
      <c r="F346" s="40">
        <v>29.900000000000002</v>
      </c>
      <c r="G346" s="40">
        <v>29.500000000000004</v>
      </c>
      <c r="H346" s="40">
        <v>31.500000000000004</v>
      </c>
      <c r="I346" s="40">
        <v>31.900000000000002</v>
      </c>
      <c r="J346" s="40">
        <v>32.5</v>
      </c>
      <c r="K346" s="31">
        <v>31.3</v>
      </c>
      <c r="L346" s="31">
        <v>30.3</v>
      </c>
      <c r="M346" s="31">
        <v>54.167020000000001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144.75</v>
      </c>
      <c r="D347" s="40">
        <v>147.31666666666666</v>
      </c>
      <c r="E347" s="40">
        <v>141.73333333333332</v>
      </c>
      <c r="F347" s="40">
        <v>138.71666666666667</v>
      </c>
      <c r="G347" s="40">
        <v>133.13333333333333</v>
      </c>
      <c r="H347" s="40">
        <v>150.33333333333331</v>
      </c>
      <c r="I347" s="40">
        <v>155.91666666666669</v>
      </c>
      <c r="J347" s="40">
        <v>158.93333333333331</v>
      </c>
      <c r="K347" s="31">
        <v>152.9</v>
      </c>
      <c r="L347" s="31">
        <v>144.30000000000001</v>
      </c>
      <c r="M347" s="31">
        <v>2.3635700000000002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2370.4499999999998</v>
      </c>
      <c r="D348" s="40">
        <v>2357.4999999999995</v>
      </c>
      <c r="E348" s="40">
        <v>2326.3999999999992</v>
      </c>
      <c r="F348" s="40">
        <v>2282.3499999999995</v>
      </c>
      <c r="G348" s="40">
        <v>2251.2499999999991</v>
      </c>
      <c r="H348" s="40">
        <v>2401.5499999999993</v>
      </c>
      <c r="I348" s="40">
        <v>2432.6499999999996</v>
      </c>
      <c r="J348" s="40">
        <v>2476.6999999999994</v>
      </c>
      <c r="K348" s="31">
        <v>2388.6</v>
      </c>
      <c r="L348" s="31">
        <v>2313.4499999999998</v>
      </c>
      <c r="M348" s="31">
        <v>4.496E-2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57.25</v>
      </c>
      <c r="D349" s="40">
        <v>58.116666666666667</v>
      </c>
      <c r="E349" s="40">
        <v>55.533333333333331</v>
      </c>
      <c r="F349" s="40">
        <v>53.816666666666663</v>
      </c>
      <c r="G349" s="40">
        <v>51.233333333333327</v>
      </c>
      <c r="H349" s="40">
        <v>59.833333333333336</v>
      </c>
      <c r="I349" s="40">
        <v>62.416666666666664</v>
      </c>
      <c r="J349" s="40">
        <v>64.13333333333334</v>
      </c>
      <c r="K349" s="31">
        <v>60.7</v>
      </c>
      <c r="L349" s="31">
        <v>56.4</v>
      </c>
      <c r="M349" s="31">
        <v>60.22251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132.85</v>
      </c>
      <c r="D350" s="40">
        <v>134.31666666666663</v>
      </c>
      <c r="E350" s="40">
        <v>130.93333333333328</v>
      </c>
      <c r="F350" s="40">
        <v>129.01666666666665</v>
      </c>
      <c r="G350" s="40">
        <v>125.6333333333333</v>
      </c>
      <c r="H350" s="40">
        <v>136.23333333333326</v>
      </c>
      <c r="I350" s="40">
        <v>139.61666666666665</v>
      </c>
      <c r="J350" s="40">
        <v>141.53333333333325</v>
      </c>
      <c r="K350" s="31">
        <v>137.69999999999999</v>
      </c>
      <c r="L350" s="31">
        <v>132.4</v>
      </c>
      <c r="M350" s="31">
        <v>75.212329999999994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225.4</v>
      </c>
      <c r="D351" s="40">
        <v>225.48333333333335</v>
      </c>
      <c r="E351" s="40">
        <v>216.4666666666667</v>
      </c>
      <c r="F351" s="40">
        <v>207.53333333333336</v>
      </c>
      <c r="G351" s="40">
        <v>198.51666666666671</v>
      </c>
      <c r="H351" s="40">
        <v>234.41666666666669</v>
      </c>
      <c r="I351" s="40">
        <v>243.43333333333334</v>
      </c>
      <c r="J351" s="40">
        <v>252.36666666666667</v>
      </c>
      <c r="K351" s="31">
        <v>234.5</v>
      </c>
      <c r="L351" s="31">
        <v>216.55</v>
      </c>
      <c r="M351" s="31">
        <v>30.052320000000002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127.25</v>
      </c>
      <c r="D352" s="40">
        <v>127.13333333333333</v>
      </c>
      <c r="E352" s="40">
        <v>124.81666666666666</v>
      </c>
      <c r="F352" s="40">
        <v>122.38333333333334</v>
      </c>
      <c r="G352" s="40">
        <v>120.06666666666668</v>
      </c>
      <c r="H352" s="40">
        <v>129.56666666666666</v>
      </c>
      <c r="I352" s="40">
        <v>131.88333333333333</v>
      </c>
      <c r="J352" s="40">
        <v>134.31666666666663</v>
      </c>
      <c r="K352" s="31">
        <v>129.44999999999999</v>
      </c>
      <c r="L352" s="31">
        <v>124.7</v>
      </c>
      <c r="M352" s="31">
        <v>228.83511999999999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832.75</v>
      </c>
      <c r="D353" s="40">
        <v>836</v>
      </c>
      <c r="E353" s="40">
        <v>816.3</v>
      </c>
      <c r="F353" s="40">
        <v>799.84999999999991</v>
      </c>
      <c r="G353" s="40">
        <v>780.14999999999986</v>
      </c>
      <c r="H353" s="40">
        <v>852.45</v>
      </c>
      <c r="I353" s="40">
        <v>872.15000000000009</v>
      </c>
      <c r="J353" s="40">
        <v>888.60000000000014</v>
      </c>
      <c r="K353" s="31">
        <v>855.7</v>
      </c>
      <c r="L353" s="31">
        <v>819.55</v>
      </c>
      <c r="M353" s="31">
        <v>19.024989999999999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4235.2</v>
      </c>
      <c r="D354" s="40">
        <v>4230.6833333333334</v>
      </c>
      <c r="E354" s="40">
        <v>4193.4666666666672</v>
      </c>
      <c r="F354" s="40">
        <v>4151.7333333333336</v>
      </c>
      <c r="G354" s="40">
        <v>4114.5166666666673</v>
      </c>
      <c r="H354" s="40">
        <v>4272.416666666667</v>
      </c>
      <c r="I354" s="40">
        <v>4309.6333333333323</v>
      </c>
      <c r="J354" s="40">
        <v>4351.3666666666668</v>
      </c>
      <c r="K354" s="31">
        <v>4267.8999999999996</v>
      </c>
      <c r="L354" s="31">
        <v>4188.95</v>
      </c>
      <c r="M354" s="31">
        <v>0.96074999999999999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211.65</v>
      </c>
      <c r="D355" s="40">
        <v>209.63333333333333</v>
      </c>
      <c r="E355" s="40">
        <v>205.16666666666666</v>
      </c>
      <c r="F355" s="40">
        <v>198.68333333333334</v>
      </c>
      <c r="G355" s="40">
        <v>194.21666666666667</v>
      </c>
      <c r="H355" s="40">
        <v>216.11666666666665</v>
      </c>
      <c r="I355" s="40">
        <v>220.58333333333334</v>
      </c>
      <c r="J355" s="40">
        <v>227.06666666666663</v>
      </c>
      <c r="K355" s="31">
        <v>214.1</v>
      </c>
      <c r="L355" s="31">
        <v>203.15</v>
      </c>
      <c r="M355" s="31">
        <v>18.919699999999999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142.1</v>
      </c>
      <c r="D356" s="40">
        <v>143.65</v>
      </c>
      <c r="E356" s="40">
        <v>139.55000000000001</v>
      </c>
      <c r="F356" s="40">
        <v>137</v>
      </c>
      <c r="G356" s="40">
        <v>132.9</v>
      </c>
      <c r="H356" s="40">
        <v>146.20000000000002</v>
      </c>
      <c r="I356" s="40">
        <v>150.29999999999998</v>
      </c>
      <c r="J356" s="40">
        <v>152.85000000000002</v>
      </c>
      <c r="K356" s="31">
        <v>147.75</v>
      </c>
      <c r="L356" s="31">
        <v>141.1</v>
      </c>
      <c r="M356" s="31">
        <v>229.80651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388.85</v>
      </c>
      <c r="D357" s="40">
        <v>380.61666666666662</v>
      </c>
      <c r="E357" s="40">
        <v>353.23333333333323</v>
      </c>
      <c r="F357" s="40">
        <v>317.61666666666662</v>
      </c>
      <c r="G357" s="40">
        <v>290.23333333333323</v>
      </c>
      <c r="H357" s="40">
        <v>416.23333333333323</v>
      </c>
      <c r="I357" s="40">
        <v>443.61666666666656</v>
      </c>
      <c r="J357" s="40">
        <v>479.23333333333323</v>
      </c>
      <c r="K357" s="31">
        <v>408</v>
      </c>
      <c r="L357" s="31">
        <v>345</v>
      </c>
      <c r="M357" s="31">
        <v>15.32718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38390.9</v>
      </c>
      <c r="D358" s="40">
        <v>38496.98333333333</v>
      </c>
      <c r="E358" s="40">
        <v>37993.96666666666</v>
      </c>
      <c r="F358" s="40">
        <v>37597.033333333333</v>
      </c>
      <c r="G358" s="40">
        <v>37094.016666666663</v>
      </c>
      <c r="H358" s="40">
        <v>38893.916666666657</v>
      </c>
      <c r="I358" s="40">
        <v>39396.933333333334</v>
      </c>
      <c r="J358" s="40">
        <v>39793.866666666654</v>
      </c>
      <c r="K358" s="31">
        <v>39000</v>
      </c>
      <c r="L358" s="31">
        <v>38100.050000000003</v>
      </c>
      <c r="M358" s="31">
        <v>0.55074000000000001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2418.35</v>
      </c>
      <c r="D359" s="40">
        <v>2435.7666666666664</v>
      </c>
      <c r="E359" s="40">
        <v>2363.333333333333</v>
      </c>
      <c r="F359" s="40">
        <v>2308.3166666666666</v>
      </c>
      <c r="G359" s="40">
        <v>2235.8833333333332</v>
      </c>
      <c r="H359" s="40">
        <v>2490.7833333333328</v>
      </c>
      <c r="I359" s="40">
        <v>2563.2166666666662</v>
      </c>
      <c r="J359" s="40">
        <v>2618.2333333333327</v>
      </c>
      <c r="K359" s="31">
        <v>2508.1999999999998</v>
      </c>
      <c r="L359" s="31">
        <v>2380.75</v>
      </c>
      <c r="M359" s="31">
        <v>13.4087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4138.8</v>
      </c>
      <c r="D360" s="40">
        <v>4142.5999999999995</v>
      </c>
      <c r="E360" s="40">
        <v>4026.1999999999989</v>
      </c>
      <c r="F360" s="40">
        <v>3913.5999999999995</v>
      </c>
      <c r="G360" s="40">
        <v>3797.1999999999989</v>
      </c>
      <c r="H360" s="40">
        <v>4255.1999999999989</v>
      </c>
      <c r="I360" s="40">
        <v>4371.5999999999985</v>
      </c>
      <c r="J360" s="40">
        <v>4484.1999999999989</v>
      </c>
      <c r="K360" s="31">
        <v>4259</v>
      </c>
      <c r="L360" s="31">
        <v>4030</v>
      </c>
      <c r="M360" s="31">
        <v>4.9162100000000004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219.85</v>
      </c>
      <c r="D361" s="40">
        <v>220.23333333333335</v>
      </c>
      <c r="E361" s="40">
        <v>217.6166666666667</v>
      </c>
      <c r="F361" s="40">
        <v>215.38333333333335</v>
      </c>
      <c r="G361" s="40">
        <v>212.76666666666671</v>
      </c>
      <c r="H361" s="40">
        <v>222.4666666666667</v>
      </c>
      <c r="I361" s="40">
        <v>225.08333333333337</v>
      </c>
      <c r="J361" s="40">
        <v>227.31666666666669</v>
      </c>
      <c r="K361" s="31">
        <v>222.85</v>
      </c>
      <c r="L361" s="31">
        <v>218</v>
      </c>
      <c r="M361" s="31">
        <v>48.151719999999997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116.3</v>
      </c>
      <c r="D362" s="40">
        <v>117.31666666666666</v>
      </c>
      <c r="E362" s="40">
        <v>114.78333333333333</v>
      </c>
      <c r="F362" s="40">
        <v>113.26666666666667</v>
      </c>
      <c r="G362" s="40">
        <v>110.73333333333333</v>
      </c>
      <c r="H362" s="40">
        <v>118.83333333333333</v>
      </c>
      <c r="I362" s="40">
        <v>121.36666666666666</v>
      </c>
      <c r="J362" s="40">
        <v>122.88333333333333</v>
      </c>
      <c r="K362" s="31">
        <v>119.85</v>
      </c>
      <c r="L362" s="31">
        <v>115.8</v>
      </c>
      <c r="M362" s="31">
        <v>52.31194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5196.45</v>
      </c>
      <c r="D363" s="40">
        <v>5197.4833333333336</v>
      </c>
      <c r="E363" s="40">
        <v>5103.9666666666672</v>
      </c>
      <c r="F363" s="40">
        <v>5011.4833333333336</v>
      </c>
      <c r="G363" s="40">
        <v>4917.9666666666672</v>
      </c>
      <c r="H363" s="40">
        <v>5289.9666666666672</v>
      </c>
      <c r="I363" s="40">
        <v>5383.4833333333336</v>
      </c>
      <c r="J363" s="40">
        <v>5475.9666666666672</v>
      </c>
      <c r="K363" s="31">
        <v>5291</v>
      </c>
      <c r="L363" s="31">
        <v>5105</v>
      </c>
      <c r="M363" s="31">
        <v>0.74187999999999998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15040.1</v>
      </c>
      <c r="D364" s="40">
        <v>14981.783333333335</v>
      </c>
      <c r="E364" s="40">
        <v>14774.616666666669</v>
      </c>
      <c r="F364" s="40">
        <v>14509.133333333333</v>
      </c>
      <c r="G364" s="40">
        <v>14301.966666666667</v>
      </c>
      <c r="H364" s="40">
        <v>15247.26666666667</v>
      </c>
      <c r="I364" s="40">
        <v>15454.433333333338</v>
      </c>
      <c r="J364" s="40">
        <v>15719.916666666672</v>
      </c>
      <c r="K364" s="31">
        <v>15188.95</v>
      </c>
      <c r="L364" s="31">
        <v>14716.3</v>
      </c>
      <c r="M364" s="31">
        <v>0.11466999999999999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5324.7</v>
      </c>
      <c r="D365" s="40">
        <v>5209.416666666667</v>
      </c>
      <c r="E365" s="40">
        <v>5070.8333333333339</v>
      </c>
      <c r="F365" s="40">
        <v>4816.9666666666672</v>
      </c>
      <c r="G365" s="40">
        <v>4678.3833333333341</v>
      </c>
      <c r="H365" s="40">
        <v>5463.2833333333338</v>
      </c>
      <c r="I365" s="40">
        <v>5601.8666666666677</v>
      </c>
      <c r="J365" s="40">
        <v>5855.7333333333336</v>
      </c>
      <c r="K365" s="31">
        <v>5348</v>
      </c>
      <c r="L365" s="31">
        <v>4955.55</v>
      </c>
      <c r="M365" s="31">
        <v>0.31362000000000001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209.15</v>
      </c>
      <c r="D366" s="40">
        <v>210.11666666666667</v>
      </c>
      <c r="E366" s="40">
        <v>205.53333333333336</v>
      </c>
      <c r="F366" s="40">
        <v>201.91666666666669</v>
      </c>
      <c r="G366" s="40">
        <v>197.33333333333337</v>
      </c>
      <c r="H366" s="40">
        <v>213.73333333333335</v>
      </c>
      <c r="I366" s="40">
        <v>218.31666666666666</v>
      </c>
      <c r="J366" s="40">
        <v>221.93333333333334</v>
      </c>
      <c r="K366" s="31">
        <v>214.7</v>
      </c>
      <c r="L366" s="31">
        <v>206.5</v>
      </c>
      <c r="M366" s="31">
        <v>15.57884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947.85</v>
      </c>
      <c r="D367" s="40">
        <v>950.30000000000007</v>
      </c>
      <c r="E367" s="40">
        <v>936.05000000000018</v>
      </c>
      <c r="F367" s="40">
        <v>924.25000000000011</v>
      </c>
      <c r="G367" s="40">
        <v>910.00000000000023</v>
      </c>
      <c r="H367" s="40">
        <v>962.10000000000014</v>
      </c>
      <c r="I367" s="40">
        <v>976.34999999999991</v>
      </c>
      <c r="J367" s="40">
        <v>988.15000000000009</v>
      </c>
      <c r="K367" s="31">
        <v>964.55</v>
      </c>
      <c r="L367" s="31">
        <v>938.5</v>
      </c>
      <c r="M367" s="31">
        <v>4.2671000000000001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2205.85</v>
      </c>
      <c r="D368" s="40">
        <v>2216.3999999999996</v>
      </c>
      <c r="E368" s="40">
        <v>2182.8499999999995</v>
      </c>
      <c r="F368" s="40">
        <v>2159.85</v>
      </c>
      <c r="G368" s="40">
        <v>2126.2999999999997</v>
      </c>
      <c r="H368" s="40">
        <v>2239.3999999999992</v>
      </c>
      <c r="I368" s="40">
        <v>2272.9499999999994</v>
      </c>
      <c r="J368" s="40">
        <v>2295.9499999999989</v>
      </c>
      <c r="K368" s="31">
        <v>2249.9499999999998</v>
      </c>
      <c r="L368" s="31">
        <v>2193.4</v>
      </c>
      <c r="M368" s="31">
        <v>15.64828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2869.5</v>
      </c>
      <c r="D369" s="40">
        <v>2914.4</v>
      </c>
      <c r="E369" s="40">
        <v>2797.8</v>
      </c>
      <c r="F369" s="40">
        <v>2726.1</v>
      </c>
      <c r="G369" s="40">
        <v>2609.5</v>
      </c>
      <c r="H369" s="40">
        <v>2986.1000000000004</v>
      </c>
      <c r="I369" s="40">
        <v>3102.7</v>
      </c>
      <c r="J369" s="40">
        <v>3174.4000000000005</v>
      </c>
      <c r="K369" s="31">
        <v>3031</v>
      </c>
      <c r="L369" s="31">
        <v>2842.7</v>
      </c>
      <c r="M369" s="31">
        <v>7.8934899999999999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37.299999999999997</v>
      </c>
      <c r="D370" s="40">
        <v>37.616666666666667</v>
      </c>
      <c r="E370" s="40">
        <v>36.733333333333334</v>
      </c>
      <c r="F370" s="40">
        <v>36.166666666666664</v>
      </c>
      <c r="G370" s="40">
        <v>35.283333333333331</v>
      </c>
      <c r="H370" s="40">
        <v>38.183333333333337</v>
      </c>
      <c r="I370" s="40">
        <v>39.066666666666677</v>
      </c>
      <c r="J370" s="40">
        <v>39.63333333333334</v>
      </c>
      <c r="K370" s="31">
        <v>38.5</v>
      </c>
      <c r="L370" s="31">
        <v>37.049999999999997</v>
      </c>
      <c r="M370" s="31">
        <v>523.15588000000002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550.75</v>
      </c>
      <c r="D371" s="40">
        <v>547.18333333333328</v>
      </c>
      <c r="E371" s="40">
        <v>543.61666666666656</v>
      </c>
      <c r="F371" s="40">
        <v>536.48333333333323</v>
      </c>
      <c r="G371" s="40">
        <v>532.91666666666652</v>
      </c>
      <c r="H371" s="40">
        <v>554.31666666666661</v>
      </c>
      <c r="I371" s="40">
        <v>557.88333333333344</v>
      </c>
      <c r="J371" s="40">
        <v>565.01666666666665</v>
      </c>
      <c r="K371" s="31">
        <v>550.75</v>
      </c>
      <c r="L371" s="31">
        <v>540.04999999999995</v>
      </c>
      <c r="M371" s="31">
        <v>4.59483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307.39999999999998</v>
      </c>
      <c r="D372" s="40">
        <v>300.7833333333333</v>
      </c>
      <c r="E372" s="40">
        <v>291.61666666666662</v>
      </c>
      <c r="F372" s="40">
        <v>275.83333333333331</v>
      </c>
      <c r="G372" s="40">
        <v>266.66666666666663</v>
      </c>
      <c r="H372" s="40">
        <v>316.56666666666661</v>
      </c>
      <c r="I372" s="40">
        <v>325.73333333333335</v>
      </c>
      <c r="J372" s="40">
        <v>341.51666666666659</v>
      </c>
      <c r="K372" s="31">
        <v>309.95</v>
      </c>
      <c r="L372" s="31">
        <v>285</v>
      </c>
      <c r="M372" s="31">
        <v>7.4043200000000002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2305.9499999999998</v>
      </c>
      <c r="D373" s="40">
        <v>2287.3666666666663</v>
      </c>
      <c r="E373" s="40">
        <v>2244.8833333333328</v>
      </c>
      <c r="F373" s="40">
        <v>2183.8166666666666</v>
      </c>
      <c r="G373" s="40">
        <v>2141.333333333333</v>
      </c>
      <c r="H373" s="40">
        <v>2348.4333333333325</v>
      </c>
      <c r="I373" s="40">
        <v>2390.9166666666661</v>
      </c>
      <c r="J373" s="40">
        <v>2451.9833333333322</v>
      </c>
      <c r="K373" s="31">
        <v>2329.85</v>
      </c>
      <c r="L373" s="31">
        <v>2226.3000000000002</v>
      </c>
      <c r="M373" s="31">
        <v>4.8591899999999999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1036.8</v>
      </c>
      <c r="D374" s="40">
        <v>1031</v>
      </c>
      <c r="E374" s="40">
        <v>1006.0999999999999</v>
      </c>
      <c r="F374" s="40">
        <v>975.39999999999986</v>
      </c>
      <c r="G374" s="40">
        <v>950.49999999999977</v>
      </c>
      <c r="H374" s="40">
        <v>1061.7</v>
      </c>
      <c r="I374" s="40">
        <v>1086.6000000000001</v>
      </c>
      <c r="J374" s="40">
        <v>1117.3000000000002</v>
      </c>
      <c r="K374" s="31">
        <v>1055.9000000000001</v>
      </c>
      <c r="L374" s="31">
        <v>1000.3</v>
      </c>
      <c r="M374" s="31">
        <v>1.6116600000000001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1845.65</v>
      </c>
      <c r="D375" s="40">
        <v>1860.2166666666665</v>
      </c>
      <c r="E375" s="40">
        <v>1815.4333333333329</v>
      </c>
      <c r="F375" s="40">
        <v>1785.2166666666665</v>
      </c>
      <c r="G375" s="40">
        <v>1740.4333333333329</v>
      </c>
      <c r="H375" s="40">
        <v>1890.4333333333329</v>
      </c>
      <c r="I375" s="40">
        <v>1935.2166666666662</v>
      </c>
      <c r="J375" s="40">
        <v>1965.4333333333329</v>
      </c>
      <c r="K375" s="31">
        <v>1905</v>
      </c>
      <c r="L375" s="31">
        <v>1830</v>
      </c>
      <c r="M375" s="31">
        <v>4.8413199999999996</v>
      </c>
      <c r="N375" s="1"/>
      <c r="O375" s="1"/>
    </row>
    <row r="376" spans="1:15" ht="12.75" customHeight="1">
      <c r="A376" s="31">
        <v>366</v>
      </c>
      <c r="B376" s="31" t="s">
        <v>867</v>
      </c>
      <c r="C376" s="31">
        <v>181.3</v>
      </c>
      <c r="D376" s="40">
        <v>182.15</v>
      </c>
      <c r="E376" s="40">
        <v>175.8</v>
      </c>
      <c r="F376" s="40">
        <v>170.3</v>
      </c>
      <c r="G376" s="40">
        <v>163.95000000000002</v>
      </c>
      <c r="H376" s="40">
        <v>187.65</v>
      </c>
      <c r="I376" s="40">
        <v>193.99999999999997</v>
      </c>
      <c r="J376" s="40">
        <v>199.5</v>
      </c>
      <c r="K376" s="31">
        <v>188.5</v>
      </c>
      <c r="L376" s="31">
        <v>176.65</v>
      </c>
      <c r="M376" s="31">
        <v>72.948170000000005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206.75</v>
      </c>
      <c r="D377" s="40">
        <v>205.51666666666665</v>
      </c>
      <c r="E377" s="40">
        <v>201.5333333333333</v>
      </c>
      <c r="F377" s="40">
        <v>196.31666666666666</v>
      </c>
      <c r="G377" s="40">
        <v>192.33333333333331</v>
      </c>
      <c r="H377" s="40">
        <v>210.73333333333329</v>
      </c>
      <c r="I377" s="40">
        <v>214.71666666666664</v>
      </c>
      <c r="J377" s="40">
        <v>219.93333333333328</v>
      </c>
      <c r="K377" s="31">
        <v>209.5</v>
      </c>
      <c r="L377" s="31">
        <v>200.3</v>
      </c>
      <c r="M377" s="31">
        <v>283.04736000000003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2646.25</v>
      </c>
      <c r="D378" s="40">
        <v>2600.5499999999997</v>
      </c>
      <c r="E378" s="40">
        <v>2444.6999999999994</v>
      </c>
      <c r="F378" s="40">
        <v>2243.1499999999996</v>
      </c>
      <c r="G378" s="40">
        <v>2087.2999999999993</v>
      </c>
      <c r="H378" s="40">
        <v>2802.0999999999995</v>
      </c>
      <c r="I378" s="40">
        <v>2957.95</v>
      </c>
      <c r="J378" s="40">
        <v>3159.4999999999995</v>
      </c>
      <c r="K378" s="31">
        <v>2756.4</v>
      </c>
      <c r="L378" s="31">
        <v>2399</v>
      </c>
      <c r="M378" s="31">
        <v>4.65299</v>
      </c>
      <c r="N378" s="1"/>
      <c r="O378" s="1"/>
    </row>
    <row r="379" spans="1:15" ht="12.75" customHeight="1">
      <c r="A379" s="31">
        <v>369</v>
      </c>
      <c r="B379" s="31" t="s">
        <v>868</v>
      </c>
      <c r="C379" s="31">
        <v>324</v>
      </c>
      <c r="D379" s="40">
        <v>318.84999999999997</v>
      </c>
      <c r="E379" s="40">
        <v>312.79999999999995</v>
      </c>
      <c r="F379" s="40">
        <v>301.59999999999997</v>
      </c>
      <c r="G379" s="40">
        <v>295.54999999999995</v>
      </c>
      <c r="H379" s="40">
        <v>330.04999999999995</v>
      </c>
      <c r="I379" s="40">
        <v>336.1</v>
      </c>
      <c r="J379" s="40">
        <v>347.29999999999995</v>
      </c>
      <c r="K379" s="31">
        <v>324.89999999999998</v>
      </c>
      <c r="L379" s="31">
        <v>307.64999999999998</v>
      </c>
      <c r="M379" s="31">
        <v>18.861149999999999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421.75</v>
      </c>
      <c r="D380" s="40">
        <v>424.18333333333334</v>
      </c>
      <c r="E380" s="40">
        <v>411.56666666666666</v>
      </c>
      <c r="F380" s="40">
        <v>401.38333333333333</v>
      </c>
      <c r="G380" s="40">
        <v>388.76666666666665</v>
      </c>
      <c r="H380" s="40">
        <v>434.36666666666667</v>
      </c>
      <c r="I380" s="40">
        <v>446.98333333333335</v>
      </c>
      <c r="J380" s="40">
        <v>457.16666666666669</v>
      </c>
      <c r="K380" s="31">
        <v>436.8</v>
      </c>
      <c r="L380" s="31">
        <v>414</v>
      </c>
      <c r="M380" s="31">
        <v>11.38369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728.5</v>
      </c>
      <c r="D381" s="40">
        <v>740.61666666666667</v>
      </c>
      <c r="E381" s="40">
        <v>706.23333333333335</v>
      </c>
      <c r="F381" s="40">
        <v>683.9666666666667</v>
      </c>
      <c r="G381" s="40">
        <v>649.58333333333337</v>
      </c>
      <c r="H381" s="40">
        <v>762.88333333333333</v>
      </c>
      <c r="I381" s="40">
        <v>797.26666666666677</v>
      </c>
      <c r="J381" s="40">
        <v>819.5333333333333</v>
      </c>
      <c r="K381" s="31">
        <v>775</v>
      </c>
      <c r="L381" s="31">
        <v>718.35</v>
      </c>
      <c r="M381" s="31">
        <v>8.2053600000000007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122.3</v>
      </c>
      <c r="D382" s="40">
        <v>121.81666666666666</v>
      </c>
      <c r="E382" s="40">
        <v>120.48333333333332</v>
      </c>
      <c r="F382" s="40">
        <v>118.66666666666666</v>
      </c>
      <c r="G382" s="40">
        <v>117.33333333333331</v>
      </c>
      <c r="H382" s="40">
        <v>123.63333333333333</v>
      </c>
      <c r="I382" s="40">
        <v>124.96666666666667</v>
      </c>
      <c r="J382" s="40">
        <v>126.78333333333333</v>
      </c>
      <c r="K382" s="31">
        <v>123.15</v>
      </c>
      <c r="L382" s="31">
        <v>120</v>
      </c>
      <c r="M382" s="31">
        <v>2.51159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1371.6</v>
      </c>
      <c r="D383" s="40">
        <v>1392.2833333333335</v>
      </c>
      <c r="E383" s="40">
        <v>1340.366666666667</v>
      </c>
      <c r="F383" s="40">
        <v>1309.1333333333334</v>
      </c>
      <c r="G383" s="40">
        <v>1257.2166666666669</v>
      </c>
      <c r="H383" s="40">
        <v>1423.5166666666671</v>
      </c>
      <c r="I383" s="40">
        <v>1475.4333333333336</v>
      </c>
      <c r="J383" s="40">
        <v>1506.6666666666672</v>
      </c>
      <c r="K383" s="31">
        <v>1444.2</v>
      </c>
      <c r="L383" s="31">
        <v>1361.05</v>
      </c>
      <c r="M383" s="31">
        <v>14.502929999999999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893.65</v>
      </c>
      <c r="D384" s="40">
        <v>895.66666666666663</v>
      </c>
      <c r="E384" s="40">
        <v>880.33333333333326</v>
      </c>
      <c r="F384" s="40">
        <v>867.01666666666665</v>
      </c>
      <c r="G384" s="40">
        <v>851.68333333333328</v>
      </c>
      <c r="H384" s="40">
        <v>908.98333333333323</v>
      </c>
      <c r="I384" s="40">
        <v>924.31666666666649</v>
      </c>
      <c r="J384" s="40">
        <v>937.63333333333321</v>
      </c>
      <c r="K384" s="31">
        <v>911</v>
      </c>
      <c r="L384" s="31">
        <v>882.35</v>
      </c>
      <c r="M384" s="31">
        <v>1.3020099999999999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1122.3</v>
      </c>
      <c r="D385" s="40">
        <v>1095.0999999999999</v>
      </c>
      <c r="E385" s="40">
        <v>1063.2999999999997</v>
      </c>
      <c r="F385" s="40">
        <v>1004.2999999999997</v>
      </c>
      <c r="G385" s="40">
        <v>972.49999999999955</v>
      </c>
      <c r="H385" s="40">
        <v>1154.0999999999999</v>
      </c>
      <c r="I385" s="40">
        <v>1185.9000000000001</v>
      </c>
      <c r="J385" s="40">
        <v>1244.9000000000001</v>
      </c>
      <c r="K385" s="31">
        <v>1126.9000000000001</v>
      </c>
      <c r="L385" s="31">
        <v>1036.0999999999999</v>
      </c>
      <c r="M385" s="31">
        <v>4.8740899999999998</v>
      </c>
      <c r="N385" s="1"/>
      <c r="O385" s="1"/>
    </row>
    <row r="386" spans="1:15" ht="12.75" customHeight="1">
      <c r="A386" s="31">
        <v>376</v>
      </c>
      <c r="B386" s="31" t="s">
        <v>869</v>
      </c>
      <c r="C386" s="31">
        <v>117.25</v>
      </c>
      <c r="D386" s="40">
        <v>117</v>
      </c>
      <c r="E386" s="40">
        <v>115.55</v>
      </c>
      <c r="F386" s="40">
        <v>113.85</v>
      </c>
      <c r="G386" s="40">
        <v>112.39999999999999</v>
      </c>
      <c r="H386" s="40">
        <v>118.7</v>
      </c>
      <c r="I386" s="40">
        <v>120.14999999999999</v>
      </c>
      <c r="J386" s="40">
        <v>121.85000000000001</v>
      </c>
      <c r="K386" s="31">
        <v>118.45</v>
      </c>
      <c r="L386" s="31">
        <v>115.3</v>
      </c>
      <c r="M386" s="31">
        <v>6.1753099999999996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198.25</v>
      </c>
      <c r="D387" s="40">
        <v>197.91666666666666</v>
      </c>
      <c r="E387" s="40">
        <v>194.33333333333331</v>
      </c>
      <c r="F387" s="40">
        <v>190.41666666666666</v>
      </c>
      <c r="G387" s="40">
        <v>186.83333333333331</v>
      </c>
      <c r="H387" s="40">
        <v>201.83333333333331</v>
      </c>
      <c r="I387" s="40">
        <v>205.41666666666663</v>
      </c>
      <c r="J387" s="40">
        <v>209.33333333333331</v>
      </c>
      <c r="K387" s="31">
        <v>201.5</v>
      </c>
      <c r="L387" s="31">
        <v>194</v>
      </c>
      <c r="M387" s="31">
        <v>12.76276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765.4</v>
      </c>
      <c r="D388" s="40">
        <v>756.36666666666667</v>
      </c>
      <c r="E388" s="40">
        <v>719.93333333333339</v>
      </c>
      <c r="F388" s="40">
        <v>674.4666666666667</v>
      </c>
      <c r="G388" s="40">
        <v>638.03333333333342</v>
      </c>
      <c r="H388" s="40">
        <v>801.83333333333337</v>
      </c>
      <c r="I388" s="40">
        <v>838.26666666666654</v>
      </c>
      <c r="J388" s="40">
        <v>883.73333333333335</v>
      </c>
      <c r="K388" s="31">
        <v>792.8</v>
      </c>
      <c r="L388" s="31">
        <v>710.9</v>
      </c>
      <c r="M388" s="31">
        <v>13.175079999999999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249</v>
      </c>
      <c r="D389" s="40">
        <v>252.01666666666665</v>
      </c>
      <c r="E389" s="40">
        <v>244.23333333333329</v>
      </c>
      <c r="F389" s="40">
        <v>239.46666666666664</v>
      </c>
      <c r="G389" s="40">
        <v>231.68333333333328</v>
      </c>
      <c r="H389" s="40">
        <v>256.7833333333333</v>
      </c>
      <c r="I389" s="40">
        <v>264.56666666666666</v>
      </c>
      <c r="J389" s="40">
        <v>269.33333333333331</v>
      </c>
      <c r="K389" s="31">
        <v>259.8</v>
      </c>
      <c r="L389" s="31">
        <v>247.25</v>
      </c>
      <c r="M389" s="31">
        <v>3.1805500000000002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941.05</v>
      </c>
      <c r="D390" s="40">
        <v>940.38333333333333</v>
      </c>
      <c r="E390" s="40">
        <v>925.76666666666665</v>
      </c>
      <c r="F390" s="40">
        <v>910.48333333333335</v>
      </c>
      <c r="G390" s="40">
        <v>895.86666666666667</v>
      </c>
      <c r="H390" s="40">
        <v>955.66666666666663</v>
      </c>
      <c r="I390" s="40">
        <v>970.28333333333319</v>
      </c>
      <c r="J390" s="40">
        <v>985.56666666666661</v>
      </c>
      <c r="K390" s="31">
        <v>955</v>
      </c>
      <c r="L390" s="31">
        <v>925.1</v>
      </c>
      <c r="M390" s="31">
        <v>4.0946199999999999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2206.9499999999998</v>
      </c>
      <c r="D391" s="40">
        <v>2198.0833333333335</v>
      </c>
      <c r="E391" s="40">
        <v>2090.8666666666668</v>
      </c>
      <c r="F391" s="40">
        <v>1974.7833333333333</v>
      </c>
      <c r="G391" s="40">
        <v>1867.5666666666666</v>
      </c>
      <c r="H391" s="40">
        <v>2314.166666666667</v>
      </c>
      <c r="I391" s="40">
        <v>2421.3833333333332</v>
      </c>
      <c r="J391" s="40">
        <v>2537.4666666666672</v>
      </c>
      <c r="K391" s="31">
        <v>2305.3000000000002</v>
      </c>
      <c r="L391" s="31">
        <v>2082</v>
      </c>
      <c r="M391" s="31">
        <v>1.71225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182.65</v>
      </c>
      <c r="D392" s="40">
        <v>185.93333333333331</v>
      </c>
      <c r="E392" s="40">
        <v>177.86666666666662</v>
      </c>
      <c r="F392" s="40">
        <v>173.08333333333331</v>
      </c>
      <c r="G392" s="40">
        <v>165.01666666666662</v>
      </c>
      <c r="H392" s="40">
        <v>190.71666666666661</v>
      </c>
      <c r="I392" s="40">
        <v>198.78333333333327</v>
      </c>
      <c r="J392" s="40">
        <v>203.56666666666661</v>
      </c>
      <c r="K392" s="31">
        <v>194</v>
      </c>
      <c r="L392" s="31">
        <v>181.15</v>
      </c>
      <c r="M392" s="31">
        <v>137.43324999999999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69.849999999999994</v>
      </c>
      <c r="D393" s="40">
        <v>70.36666666666666</v>
      </c>
      <c r="E393" s="40">
        <v>68.833333333333314</v>
      </c>
      <c r="F393" s="40">
        <v>67.816666666666649</v>
      </c>
      <c r="G393" s="40">
        <v>66.283333333333303</v>
      </c>
      <c r="H393" s="40">
        <v>71.383333333333326</v>
      </c>
      <c r="I393" s="40">
        <v>72.916666666666657</v>
      </c>
      <c r="J393" s="40">
        <v>73.933333333333337</v>
      </c>
      <c r="K393" s="31">
        <v>71.900000000000006</v>
      </c>
      <c r="L393" s="31">
        <v>69.349999999999994</v>
      </c>
      <c r="M393" s="31">
        <v>13.20782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134.55000000000001</v>
      </c>
      <c r="D394" s="40">
        <v>134.60000000000002</v>
      </c>
      <c r="E394" s="40">
        <v>127.80000000000004</v>
      </c>
      <c r="F394" s="40">
        <v>121.05000000000001</v>
      </c>
      <c r="G394" s="40">
        <v>114.25000000000003</v>
      </c>
      <c r="H394" s="40">
        <v>141.35000000000005</v>
      </c>
      <c r="I394" s="40">
        <v>148.15</v>
      </c>
      <c r="J394" s="40">
        <v>154.90000000000006</v>
      </c>
      <c r="K394" s="31">
        <v>141.4</v>
      </c>
      <c r="L394" s="31">
        <v>127.85</v>
      </c>
      <c r="M394" s="31">
        <v>1115.7505000000001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147.05000000000001</v>
      </c>
      <c r="D395" s="40">
        <v>146.48333333333335</v>
      </c>
      <c r="E395" s="40">
        <v>143.06666666666669</v>
      </c>
      <c r="F395" s="40">
        <v>139.08333333333334</v>
      </c>
      <c r="G395" s="40">
        <v>135.66666666666669</v>
      </c>
      <c r="H395" s="40">
        <v>150.4666666666667</v>
      </c>
      <c r="I395" s="40">
        <v>153.88333333333333</v>
      </c>
      <c r="J395" s="40">
        <v>157.8666666666667</v>
      </c>
      <c r="K395" s="31">
        <v>149.9</v>
      </c>
      <c r="L395" s="31">
        <v>142.5</v>
      </c>
      <c r="M395" s="31">
        <v>46.705390000000001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1294.6500000000001</v>
      </c>
      <c r="D396" s="40">
        <v>1277.2166666666667</v>
      </c>
      <c r="E396" s="40">
        <v>1242.4333333333334</v>
      </c>
      <c r="F396" s="40">
        <v>1190.2166666666667</v>
      </c>
      <c r="G396" s="40">
        <v>1155.4333333333334</v>
      </c>
      <c r="H396" s="40">
        <v>1329.4333333333334</v>
      </c>
      <c r="I396" s="40">
        <v>1364.2166666666667</v>
      </c>
      <c r="J396" s="40">
        <v>1416.4333333333334</v>
      </c>
      <c r="K396" s="31">
        <v>1312</v>
      </c>
      <c r="L396" s="31">
        <v>1225</v>
      </c>
      <c r="M396" s="31">
        <v>3.0508899999999999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2405.4</v>
      </c>
      <c r="D397" s="40">
        <v>2423.3833333333332</v>
      </c>
      <c r="E397" s="40">
        <v>2370.8666666666663</v>
      </c>
      <c r="F397" s="40">
        <v>2336.333333333333</v>
      </c>
      <c r="G397" s="40">
        <v>2283.8166666666662</v>
      </c>
      <c r="H397" s="40">
        <v>2457.9166666666665</v>
      </c>
      <c r="I397" s="40">
        <v>2510.4333333333329</v>
      </c>
      <c r="J397" s="40">
        <v>2544.9666666666667</v>
      </c>
      <c r="K397" s="31">
        <v>2475.9</v>
      </c>
      <c r="L397" s="31">
        <v>2388.85</v>
      </c>
      <c r="M397" s="31">
        <v>148.47511</v>
      </c>
      <c r="N397" s="1"/>
      <c r="O397" s="1"/>
    </row>
    <row r="398" spans="1:15" ht="12.75" customHeight="1">
      <c r="A398" s="31">
        <v>388</v>
      </c>
      <c r="B398" s="31" t="s">
        <v>870</v>
      </c>
      <c r="C398" s="31">
        <v>338.85</v>
      </c>
      <c r="D398" s="40">
        <v>338.28333333333336</v>
      </c>
      <c r="E398" s="40">
        <v>335.56666666666672</v>
      </c>
      <c r="F398" s="40">
        <v>332.28333333333336</v>
      </c>
      <c r="G398" s="40">
        <v>329.56666666666672</v>
      </c>
      <c r="H398" s="40">
        <v>341.56666666666672</v>
      </c>
      <c r="I398" s="40">
        <v>344.2833333333333</v>
      </c>
      <c r="J398" s="40">
        <v>347.56666666666672</v>
      </c>
      <c r="K398" s="31">
        <v>341</v>
      </c>
      <c r="L398" s="31">
        <v>335</v>
      </c>
      <c r="M398" s="31">
        <v>0.51183999999999996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277.64999999999998</v>
      </c>
      <c r="D399" s="40">
        <v>279.34999999999997</v>
      </c>
      <c r="E399" s="40">
        <v>272.74999999999994</v>
      </c>
      <c r="F399" s="40">
        <v>267.84999999999997</v>
      </c>
      <c r="G399" s="40">
        <v>261.24999999999994</v>
      </c>
      <c r="H399" s="40">
        <v>284.24999999999994</v>
      </c>
      <c r="I399" s="40">
        <v>290.84999999999997</v>
      </c>
      <c r="J399" s="40">
        <v>295.74999999999994</v>
      </c>
      <c r="K399" s="31">
        <v>285.95</v>
      </c>
      <c r="L399" s="31">
        <v>274.45</v>
      </c>
      <c r="M399" s="31">
        <v>1.7944500000000001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1294.05</v>
      </c>
      <c r="D400" s="40">
        <v>1308.3499999999999</v>
      </c>
      <c r="E400" s="40">
        <v>1236.7999999999997</v>
      </c>
      <c r="F400" s="40">
        <v>1179.5499999999997</v>
      </c>
      <c r="G400" s="40">
        <v>1107.9999999999995</v>
      </c>
      <c r="H400" s="40">
        <v>1365.6</v>
      </c>
      <c r="I400" s="40">
        <v>1437.15</v>
      </c>
      <c r="J400" s="40">
        <v>1494.4</v>
      </c>
      <c r="K400" s="31">
        <v>1379.9</v>
      </c>
      <c r="L400" s="31">
        <v>1251.0999999999999</v>
      </c>
      <c r="M400" s="31">
        <v>3.13924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1814.3</v>
      </c>
      <c r="D401" s="40">
        <v>1799.7</v>
      </c>
      <c r="E401" s="40">
        <v>1775.6000000000001</v>
      </c>
      <c r="F401" s="40">
        <v>1736.9</v>
      </c>
      <c r="G401" s="40">
        <v>1712.8000000000002</v>
      </c>
      <c r="H401" s="40">
        <v>1838.4</v>
      </c>
      <c r="I401" s="40">
        <v>1862.5</v>
      </c>
      <c r="J401" s="40">
        <v>1901.2</v>
      </c>
      <c r="K401" s="31">
        <v>1823.8</v>
      </c>
      <c r="L401" s="31">
        <v>1761</v>
      </c>
      <c r="M401" s="31">
        <v>1.4657100000000001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33.450000000000003</v>
      </c>
      <c r="D402" s="40">
        <v>33.683333333333337</v>
      </c>
      <c r="E402" s="40">
        <v>32.866666666666674</v>
      </c>
      <c r="F402" s="40">
        <v>32.283333333333339</v>
      </c>
      <c r="G402" s="40">
        <v>31.466666666666676</v>
      </c>
      <c r="H402" s="40">
        <v>34.266666666666673</v>
      </c>
      <c r="I402" s="40">
        <v>35.083333333333336</v>
      </c>
      <c r="J402" s="40">
        <v>35.666666666666671</v>
      </c>
      <c r="K402" s="31">
        <v>34.5</v>
      </c>
      <c r="L402" s="31">
        <v>33.1</v>
      </c>
      <c r="M402" s="31">
        <v>42.689610000000002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100.05</v>
      </c>
      <c r="D403" s="40">
        <v>101.53333333333335</v>
      </c>
      <c r="E403" s="40">
        <v>97.766666666666694</v>
      </c>
      <c r="F403" s="40">
        <v>95.483333333333348</v>
      </c>
      <c r="G403" s="40">
        <v>91.716666666666697</v>
      </c>
      <c r="H403" s="40">
        <v>103.81666666666669</v>
      </c>
      <c r="I403" s="40">
        <v>107.58333333333334</v>
      </c>
      <c r="J403" s="40">
        <v>109.86666666666669</v>
      </c>
      <c r="K403" s="31">
        <v>105.3</v>
      </c>
      <c r="L403" s="31">
        <v>99.25</v>
      </c>
      <c r="M403" s="31">
        <v>503.48334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7941.4</v>
      </c>
      <c r="D404" s="40">
        <v>7997.0999999999995</v>
      </c>
      <c r="E404" s="40">
        <v>7844.2999999999993</v>
      </c>
      <c r="F404" s="40">
        <v>7747.2</v>
      </c>
      <c r="G404" s="40">
        <v>7594.4</v>
      </c>
      <c r="H404" s="40">
        <v>8094.1999999999989</v>
      </c>
      <c r="I404" s="40">
        <v>8247</v>
      </c>
      <c r="J404" s="40">
        <v>8344.0999999999985</v>
      </c>
      <c r="K404" s="31">
        <v>8149.9</v>
      </c>
      <c r="L404" s="31">
        <v>7900</v>
      </c>
      <c r="M404" s="31">
        <v>0.27537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950.5</v>
      </c>
      <c r="D405" s="40">
        <v>955.13333333333333</v>
      </c>
      <c r="E405" s="40">
        <v>935.36666666666667</v>
      </c>
      <c r="F405" s="40">
        <v>920.23333333333335</v>
      </c>
      <c r="G405" s="40">
        <v>900.4666666666667</v>
      </c>
      <c r="H405" s="40">
        <v>970.26666666666665</v>
      </c>
      <c r="I405" s="40">
        <v>990.0333333333333</v>
      </c>
      <c r="J405" s="40">
        <v>1005.1666666666666</v>
      </c>
      <c r="K405" s="31">
        <v>974.9</v>
      </c>
      <c r="L405" s="31">
        <v>940</v>
      </c>
      <c r="M405" s="31">
        <v>30.126529999999999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1160.55</v>
      </c>
      <c r="D406" s="40">
        <v>1154.2</v>
      </c>
      <c r="E406" s="40">
        <v>1140.5</v>
      </c>
      <c r="F406" s="40">
        <v>1120.45</v>
      </c>
      <c r="G406" s="40">
        <v>1106.75</v>
      </c>
      <c r="H406" s="40">
        <v>1174.25</v>
      </c>
      <c r="I406" s="40">
        <v>1187.9500000000003</v>
      </c>
      <c r="J406" s="40">
        <v>1208</v>
      </c>
      <c r="K406" s="31">
        <v>1167.9000000000001</v>
      </c>
      <c r="L406" s="31">
        <v>1134.1500000000001</v>
      </c>
      <c r="M406" s="31">
        <v>22.535209999999999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460.55</v>
      </c>
      <c r="D407" s="40">
        <v>465.26666666666665</v>
      </c>
      <c r="E407" s="40">
        <v>453.2833333333333</v>
      </c>
      <c r="F407" s="40">
        <v>446.01666666666665</v>
      </c>
      <c r="G407" s="40">
        <v>434.0333333333333</v>
      </c>
      <c r="H407" s="40">
        <v>472.5333333333333</v>
      </c>
      <c r="I407" s="40">
        <v>484.51666666666665</v>
      </c>
      <c r="J407" s="40">
        <v>491.7833333333333</v>
      </c>
      <c r="K407" s="31">
        <v>477.25</v>
      </c>
      <c r="L407" s="31">
        <v>458</v>
      </c>
      <c r="M407" s="31">
        <v>230.26652000000001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7793.8</v>
      </c>
      <c r="D408" s="40">
        <v>7731.55</v>
      </c>
      <c r="E408" s="40">
        <v>7613.1</v>
      </c>
      <c r="F408" s="40">
        <v>7432.4000000000005</v>
      </c>
      <c r="G408" s="40">
        <v>7313.9500000000007</v>
      </c>
      <c r="H408" s="40">
        <v>7912.25</v>
      </c>
      <c r="I408" s="40">
        <v>8030.6999999999989</v>
      </c>
      <c r="J408" s="40">
        <v>8211.4</v>
      </c>
      <c r="K408" s="31">
        <v>7850</v>
      </c>
      <c r="L408" s="31">
        <v>7550.85</v>
      </c>
      <c r="M408" s="31">
        <v>0.50004999999999999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104.3</v>
      </c>
      <c r="D409" s="40">
        <v>104.81666666666666</v>
      </c>
      <c r="E409" s="40">
        <v>102.58333333333333</v>
      </c>
      <c r="F409" s="40">
        <v>100.86666666666666</v>
      </c>
      <c r="G409" s="40">
        <v>98.633333333333326</v>
      </c>
      <c r="H409" s="40">
        <v>106.53333333333333</v>
      </c>
      <c r="I409" s="40">
        <v>108.76666666666668</v>
      </c>
      <c r="J409" s="40">
        <v>110.48333333333333</v>
      </c>
      <c r="K409" s="31">
        <v>107.05</v>
      </c>
      <c r="L409" s="31">
        <v>103.1</v>
      </c>
      <c r="M409" s="31">
        <v>4.2923499999999999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148.6</v>
      </c>
      <c r="D410" s="40">
        <v>150.16666666666666</v>
      </c>
      <c r="E410" s="40">
        <v>146.5333333333333</v>
      </c>
      <c r="F410" s="40">
        <v>144.46666666666664</v>
      </c>
      <c r="G410" s="40">
        <v>140.83333333333329</v>
      </c>
      <c r="H410" s="40">
        <v>152.23333333333332</v>
      </c>
      <c r="I410" s="40">
        <v>155.8666666666667</v>
      </c>
      <c r="J410" s="40">
        <v>157.93333333333334</v>
      </c>
      <c r="K410" s="31">
        <v>153.80000000000001</v>
      </c>
      <c r="L410" s="31">
        <v>148.1</v>
      </c>
      <c r="M410" s="31">
        <v>50.778970000000001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151.65</v>
      </c>
      <c r="D411" s="40">
        <v>153.45000000000002</v>
      </c>
      <c r="E411" s="40">
        <v>149.10000000000002</v>
      </c>
      <c r="F411" s="40">
        <v>146.55000000000001</v>
      </c>
      <c r="G411" s="40">
        <v>142.20000000000002</v>
      </c>
      <c r="H411" s="40">
        <v>156.00000000000003</v>
      </c>
      <c r="I411" s="40">
        <v>160.35</v>
      </c>
      <c r="J411" s="40">
        <v>162.90000000000003</v>
      </c>
      <c r="K411" s="31">
        <v>157.80000000000001</v>
      </c>
      <c r="L411" s="31">
        <v>150.9</v>
      </c>
      <c r="M411" s="31">
        <v>13.795030000000001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3260.7</v>
      </c>
      <c r="D412" s="40">
        <v>3207.25</v>
      </c>
      <c r="E412" s="40">
        <v>3105.45</v>
      </c>
      <c r="F412" s="40">
        <v>2950.2</v>
      </c>
      <c r="G412" s="40">
        <v>2848.3999999999996</v>
      </c>
      <c r="H412" s="40">
        <v>3362.5</v>
      </c>
      <c r="I412" s="40">
        <v>3464.3</v>
      </c>
      <c r="J412" s="40">
        <v>3619.55</v>
      </c>
      <c r="K412" s="31">
        <v>3309.05</v>
      </c>
      <c r="L412" s="31">
        <v>3052</v>
      </c>
      <c r="M412" s="31">
        <v>3.7451300000000001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314.39999999999998</v>
      </c>
      <c r="D413" s="40">
        <v>312.86666666666662</v>
      </c>
      <c r="E413" s="40">
        <v>307.73333333333323</v>
      </c>
      <c r="F413" s="40">
        <v>301.06666666666661</v>
      </c>
      <c r="G413" s="40">
        <v>295.93333333333322</v>
      </c>
      <c r="H413" s="40">
        <v>319.53333333333325</v>
      </c>
      <c r="I413" s="40">
        <v>324.66666666666657</v>
      </c>
      <c r="J413" s="40">
        <v>331.33333333333326</v>
      </c>
      <c r="K413" s="31">
        <v>318</v>
      </c>
      <c r="L413" s="31">
        <v>306.2</v>
      </c>
      <c r="M413" s="31">
        <v>0.49051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543.79999999999995</v>
      </c>
      <c r="D414" s="40">
        <v>552.58333333333337</v>
      </c>
      <c r="E414" s="40">
        <v>531.31666666666672</v>
      </c>
      <c r="F414" s="40">
        <v>518.83333333333337</v>
      </c>
      <c r="G414" s="40">
        <v>497.56666666666672</v>
      </c>
      <c r="H414" s="40">
        <v>565.06666666666672</v>
      </c>
      <c r="I414" s="40">
        <v>586.33333333333337</v>
      </c>
      <c r="J414" s="40">
        <v>598.81666666666672</v>
      </c>
      <c r="K414" s="31">
        <v>573.85</v>
      </c>
      <c r="L414" s="31">
        <v>540.1</v>
      </c>
      <c r="M414" s="31">
        <v>1.6610400000000001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26102.25</v>
      </c>
      <c r="D415" s="40">
        <v>25927.733333333334</v>
      </c>
      <c r="E415" s="40">
        <v>25505.466666666667</v>
      </c>
      <c r="F415" s="40">
        <v>24908.683333333334</v>
      </c>
      <c r="G415" s="40">
        <v>24486.416666666668</v>
      </c>
      <c r="H415" s="40">
        <v>26524.516666666666</v>
      </c>
      <c r="I415" s="40">
        <v>26946.783333333336</v>
      </c>
      <c r="J415" s="40">
        <v>27543.566666666666</v>
      </c>
      <c r="K415" s="31">
        <v>26350</v>
      </c>
      <c r="L415" s="31">
        <v>25330.95</v>
      </c>
      <c r="M415" s="31">
        <v>0.97672000000000003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2225.9499999999998</v>
      </c>
      <c r="D416" s="40">
        <v>2156.85</v>
      </c>
      <c r="E416" s="40">
        <v>2010.1</v>
      </c>
      <c r="F416" s="40">
        <v>1794.25</v>
      </c>
      <c r="G416" s="40">
        <v>1647.5</v>
      </c>
      <c r="H416" s="40">
        <v>2372.6999999999998</v>
      </c>
      <c r="I416" s="40">
        <v>2519.4499999999998</v>
      </c>
      <c r="J416" s="40">
        <v>2735.2999999999997</v>
      </c>
      <c r="K416" s="31">
        <v>2303.6</v>
      </c>
      <c r="L416" s="31">
        <v>1941</v>
      </c>
      <c r="M416" s="31">
        <v>4.1815699999999998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2151.9</v>
      </c>
      <c r="D417" s="40">
        <v>2145.4</v>
      </c>
      <c r="E417" s="40">
        <v>2122.65</v>
      </c>
      <c r="F417" s="40">
        <v>2093.4</v>
      </c>
      <c r="G417" s="40">
        <v>2070.65</v>
      </c>
      <c r="H417" s="40">
        <v>2174.65</v>
      </c>
      <c r="I417" s="40">
        <v>2197.4</v>
      </c>
      <c r="J417" s="40">
        <v>2226.65</v>
      </c>
      <c r="K417" s="31">
        <v>2168.15</v>
      </c>
      <c r="L417" s="31">
        <v>2116.15</v>
      </c>
      <c r="M417" s="31">
        <v>5.1537899999999999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480.9</v>
      </c>
      <c r="D418" s="40">
        <v>481.3</v>
      </c>
      <c r="E418" s="40">
        <v>458.6</v>
      </c>
      <c r="F418" s="40">
        <v>436.3</v>
      </c>
      <c r="G418" s="40">
        <v>413.6</v>
      </c>
      <c r="H418" s="40">
        <v>503.6</v>
      </c>
      <c r="I418" s="40">
        <v>526.29999999999995</v>
      </c>
      <c r="J418" s="40">
        <v>548.6</v>
      </c>
      <c r="K418" s="31">
        <v>504</v>
      </c>
      <c r="L418" s="31">
        <v>459</v>
      </c>
      <c r="M418" s="31">
        <v>8.4769699999999997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27.85</v>
      </c>
      <c r="D419" s="40">
        <v>27.733333333333334</v>
      </c>
      <c r="E419" s="40">
        <v>27.116666666666667</v>
      </c>
      <c r="F419" s="40">
        <v>26.383333333333333</v>
      </c>
      <c r="G419" s="40">
        <v>25.766666666666666</v>
      </c>
      <c r="H419" s="40">
        <v>28.466666666666669</v>
      </c>
      <c r="I419" s="40">
        <v>29.083333333333336</v>
      </c>
      <c r="J419" s="40">
        <v>29.81666666666667</v>
      </c>
      <c r="K419" s="31">
        <v>28.35</v>
      </c>
      <c r="L419" s="31">
        <v>27</v>
      </c>
      <c r="M419" s="31">
        <v>20.84423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3877.85</v>
      </c>
      <c r="D420" s="40">
        <v>3793.9833333333336</v>
      </c>
      <c r="E420" s="40">
        <v>3641.3166666666671</v>
      </c>
      <c r="F420" s="40">
        <v>3404.7833333333333</v>
      </c>
      <c r="G420" s="40">
        <v>3252.1166666666668</v>
      </c>
      <c r="H420" s="40">
        <v>4030.5166666666673</v>
      </c>
      <c r="I420" s="40">
        <v>4183.1833333333334</v>
      </c>
      <c r="J420" s="40">
        <v>4419.7166666666672</v>
      </c>
      <c r="K420" s="31">
        <v>3946.65</v>
      </c>
      <c r="L420" s="31">
        <v>3557.45</v>
      </c>
      <c r="M420" s="31">
        <v>1.4209499999999999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856.55</v>
      </c>
      <c r="D421" s="40">
        <v>843.85</v>
      </c>
      <c r="E421" s="40">
        <v>817.75</v>
      </c>
      <c r="F421" s="40">
        <v>778.94999999999993</v>
      </c>
      <c r="G421" s="40">
        <v>752.84999999999991</v>
      </c>
      <c r="H421" s="40">
        <v>882.65000000000009</v>
      </c>
      <c r="I421" s="40">
        <v>908.75000000000023</v>
      </c>
      <c r="J421" s="40">
        <v>947.55000000000018</v>
      </c>
      <c r="K421" s="31">
        <v>869.95</v>
      </c>
      <c r="L421" s="31">
        <v>805.05</v>
      </c>
      <c r="M421" s="31">
        <v>13.498010000000001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1274.05</v>
      </c>
      <c r="D422" s="40">
        <v>1258.2</v>
      </c>
      <c r="E422" s="40">
        <v>1231.4000000000001</v>
      </c>
      <c r="F422" s="40">
        <v>1188.75</v>
      </c>
      <c r="G422" s="40">
        <v>1161.95</v>
      </c>
      <c r="H422" s="40">
        <v>1300.8500000000001</v>
      </c>
      <c r="I422" s="40">
        <v>1327.6499999999999</v>
      </c>
      <c r="J422" s="40">
        <v>1370.3000000000002</v>
      </c>
      <c r="K422" s="31">
        <v>1285</v>
      </c>
      <c r="L422" s="31">
        <v>1215.55</v>
      </c>
      <c r="M422" s="31">
        <v>2.4957799999999999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2767.45</v>
      </c>
      <c r="D423" s="40">
        <v>2725.4</v>
      </c>
      <c r="E423" s="40">
        <v>2637.05</v>
      </c>
      <c r="F423" s="40">
        <v>2506.65</v>
      </c>
      <c r="G423" s="40">
        <v>2418.3000000000002</v>
      </c>
      <c r="H423" s="40">
        <v>2855.8</v>
      </c>
      <c r="I423" s="40">
        <v>2944.1499999999996</v>
      </c>
      <c r="J423" s="40">
        <v>3074.55</v>
      </c>
      <c r="K423" s="31">
        <v>2813.75</v>
      </c>
      <c r="L423" s="31">
        <v>2595</v>
      </c>
      <c r="M423" s="31">
        <v>7.7080799999999998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914.25</v>
      </c>
      <c r="D424" s="40">
        <v>876.78333333333342</v>
      </c>
      <c r="E424" s="40">
        <v>813.66666666666686</v>
      </c>
      <c r="F424" s="40">
        <v>713.08333333333348</v>
      </c>
      <c r="G424" s="40">
        <v>649.96666666666692</v>
      </c>
      <c r="H424" s="40">
        <v>977.36666666666679</v>
      </c>
      <c r="I424" s="40">
        <v>1040.4833333333333</v>
      </c>
      <c r="J424" s="40">
        <v>1141.0666666666666</v>
      </c>
      <c r="K424" s="31">
        <v>939.9</v>
      </c>
      <c r="L424" s="31">
        <v>776.2</v>
      </c>
      <c r="M424" s="31">
        <v>12.099030000000001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397.3</v>
      </c>
      <c r="D425" s="40">
        <v>399.66666666666669</v>
      </c>
      <c r="E425" s="40">
        <v>389.83333333333337</v>
      </c>
      <c r="F425" s="40">
        <v>382.36666666666667</v>
      </c>
      <c r="G425" s="40">
        <v>372.53333333333336</v>
      </c>
      <c r="H425" s="40">
        <v>407.13333333333338</v>
      </c>
      <c r="I425" s="40">
        <v>416.96666666666675</v>
      </c>
      <c r="J425" s="40">
        <v>424.43333333333339</v>
      </c>
      <c r="K425" s="31">
        <v>409.5</v>
      </c>
      <c r="L425" s="31">
        <v>392.2</v>
      </c>
      <c r="M425" s="31">
        <v>1.33413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246.8</v>
      </c>
      <c r="D426" s="40">
        <v>248.36666666666667</v>
      </c>
      <c r="E426" s="40">
        <v>242.83333333333334</v>
      </c>
      <c r="F426" s="40">
        <v>238.86666666666667</v>
      </c>
      <c r="G426" s="40">
        <v>233.33333333333334</v>
      </c>
      <c r="H426" s="40">
        <v>252.33333333333334</v>
      </c>
      <c r="I426" s="40">
        <v>257.86666666666667</v>
      </c>
      <c r="J426" s="40">
        <v>261.83333333333337</v>
      </c>
      <c r="K426" s="31">
        <v>253.9</v>
      </c>
      <c r="L426" s="31">
        <v>244.4</v>
      </c>
      <c r="M426" s="31">
        <v>2.3714900000000001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70.099999999999994</v>
      </c>
      <c r="D427" s="40">
        <v>70.8</v>
      </c>
      <c r="E427" s="40">
        <v>68.349999999999994</v>
      </c>
      <c r="F427" s="40">
        <v>66.599999999999994</v>
      </c>
      <c r="G427" s="40">
        <v>64.149999999999991</v>
      </c>
      <c r="H427" s="40">
        <v>72.55</v>
      </c>
      <c r="I427" s="40">
        <v>75.000000000000014</v>
      </c>
      <c r="J427" s="40">
        <v>76.75</v>
      </c>
      <c r="K427" s="31">
        <v>73.25</v>
      </c>
      <c r="L427" s="31">
        <v>69.05</v>
      </c>
      <c r="M427" s="31">
        <v>73.169460000000001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2005.85</v>
      </c>
      <c r="D428" s="40">
        <v>2051.9166666666665</v>
      </c>
      <c r="E428" s="40">
        <v>1931.3833333333332</v>
      </c>
      <c r="F428" s="40">
        <v>1856.9166666666667</v>
      </c>
      <c r="G428" s="40">
        <v>1736.3833333333334</v>
      </c>
      <c r="H428" s="40">
        <v>2126.3833333333332</v>
      </c>
      <c r="I428" s="40">
        <v>2246.916666666667</v>
      </c>
      <c r="J428" s="40">
        <v>2321.3833333333328</v>
      </c>
      <c r="K428" s="31">
        <v>2172.4499999999998</v>
      </c>
      <c r="L428" s="31">
        <v>1977.45</v>
      </c>
      <c r="M428" s="31">
        <v>190.73002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1406.7</v>
      </c>
      <c r="D429" s="40">
        <v>1416.1833333333334</v>
      </c>
      <c r="E429" s="40">
        <v>1385.9166666666667</v>
      </c>
      <c r="F429" s="40">
        <v>1365.1333333333334</v>
      </c>
      <c r="G429" s="40">
        <v>1334.8666666666668</v>
      </c>
      <c r="H429" s="40">
        <v>1436.9666666666667</v>
      </c>
      <c r="I429" s="40">
        <v>1467.2333333333331</v>
      </c>
      <c r="J429" s="40">
        <v>1488.0166666666667</v>
      </c>
      <c r="K429" s="31">
        <v>1446.45</v>
      </c>
      <c r="L429" s="31">
        <v>1395.4</v>
      </c>
      <c r="M429" s="31">
        <v>17.681660000000001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487.85</v>
      </c>
      <c r="D430" s="40">
        <v>491.2</v>
      </c>
      <c r="E430" s="40">
        <v>480.65</v>
      </c>
      <c r="F430" s="40">
        <v>473.45</v>
      </c>
      <c r="G430" s="40">
        <v>462.9</v>
      </c>
      <c r="H430" s="40">
        <v>498.4</v>
      </c>
      <c r="I430" s="40">
        <v>508.95000000000005</v>
      </c>
      <c r="J430" s="40">
        <v>516.15</v>
      </c>
      <c r="K430" s="31">
        <v>501.75</v>
      </c>
      <c r="L430" s="31">
        <v>484</v>
      </c>
      <c r="M430" s="31">
        <v>8.0585100000000001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95.3</v>
      </c>
      <c r="D431" s="40">
        <v>95.066666666666663</v>
      </c>
      <c r="E431" s="40">
        <v>93.833333333333329</v>
      </c>
      <c r="F431" s="40">
        <v>92.36666666666666</v>
      </c>
      <c r="G431" s="40">
        <v>91.133333333333326</v>
      </c>
      <c r="H431" s="40">
        <v>96.533333333333331</v>
      </c>
      <c r="I431" s="40">
        <v>97.76666666666668</v>
      </c>
      <c r="J431" s="40">
        <v>99.233333333333334</v>
      </c>
      <c r="K431" s="31">
        <v>96.3</v>
      </c>
      <c r="L431" s="31">
        <v>93.6</v>
      </c>
      <c r="M431" s="31">
        <v>0.97987999999999997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276.35000000000002</v>
      </c>
      <c r="D432" s="40">
        <v>274.43333333333334</v>
      </c>
      <c r="E432" s="40">
        <v>269.9666666666667</v>
      </c>
      <c r="F432" s="40">
        <v>263.58333333333337</v>
      </c>
      <c r="G432" s="40">
        <v>259.11666666666673</v>
      </c>
      <c r="H432" s="40">
        <v>280.81666666666666</v>
      </c>
      <c r="I432" s="40">
        <v>285.28333333333325</v>
      </c>
      <c r="J432" s="40">
        <v>291.66666666666663</v>
      </c>
      <c r="K432" s="31">
        <v>278.89999999999998</v>
      </c>
      <c r="L432" s="31">
        <v>268.05</v>
      </c>
      <c r="M432" s="31">
        <v>4.8934699999999998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562.6</v>
      </c>
      <c r="D433" s="40">
        <v>562.48333333333335</v>
      </c>
      <c r="E433" s="40">
        <v>555.36666666666667</v>
      </c>
      <c r="F433" s="40">
        <v>548.13333333333333</v>
      </c>
      <c r="G433" s="40">
        <v>541.01666666666665</v>
      </c>
      <c r="H433" s="40">
        <v>569.7166666666667</v>
      </c>
      <c r="I433" s="40">
        <v>576.83333333333348</v>
      </c>
      <c r="J433" s="40">
        <v>584.06666666666672</v>
      </c>
      <c r="K433" s="31">
        <v>569.6</v>
      </c>
      <c r="L433" s="31">
        <v>555.25</v>
      </c>
      <c r="M433" s="31">
        <v>0.60484000000000004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371.65</v>
      </c>
      <c r="D434" s="40">
        <v>365.7166666666667</v>
      </c>
      <c r="E434" s="40">
        <v>356.93333333333339</v>
      </c>
      <c r="F434" s="40">
        <v>342.2166666666667</v>
      </c>
      <c r="G434" s="40">
        <v>333.43333333333339</v>
      </c>
      <c r="H434" s="40">
        <v>380.43333333333339</v>
      </c>
      <c r="I434" s="40">
        <v>389.2166666666667</v>
      </c>
      <c r="J434" s="40">
        <v>403.93333333333339</v>
      </c>
      <c r="K434" s="31">
        <v>374.5</v>
      </c>
      <c r="L434" s="31">
        <v>351</v>
      </c>
      <c r="M434" s="31">
        <v>5.12127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2262</v>
      </c>
      <c r="D435" s="40">
        <v>2292.8666666666668</v>
      </c>
      <c r="E435" s="40">
        <v>2195.7333333333336</v>
      </c>
      <c r="F435" s="40">
        <v>2129.4666666666667</v>
      </c>
      <c r="G435" s="40">
        <v>2032.3333333333335</v>
      </c>
      <c r="H435" s="40">
        <v>2359.1333333333337</v>
      </c>
      <c r="I435" s="40">
        <v>2456.2666666666669</v>
      </c>
      <c r="J435" s="40">
        <v>2522.5333333333338</v>
      </c>
      <c r="K435" s="31">
        <v>2390</v>
      </c>
      <c r="L435" s="31">
        <v>2226.6</v>
      </c>
      <c r="M435" s="31">
        <v>0.28693000000000002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875.65</v>
      </c>
      <c r="D436" s="40">
        <v>863.55000000000007</v>
      </c>
      <c r="E436" s="40">
        <v>837.10000000000014</v>
      </c>
      <c r="F436" s="40">
        <v>798.55000000000007</v>
      </c>
      <c r="G436" s="40">
        <v>772.10000000000014</v>
      </c>
      <c r="H436" s="40">
        <v>902.10000000000014</v>
      </c>
      <c r="I436" s="40">
        <v>928.55000000000018</v>
      </c>
      <c r="J436" s="40">
        <v>967.10000000000014</v>
      </c>
      <c r="K436" s="31">
        <v>890</v>
      </c>
      <c r="L436" s="31">
        <v>825</v>
      </c>
      <c r="M436" s="31">
        <v>1.8101100000000001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753.6</v>
      </c>
      <c r="D437" s="40">
        <v>753.76666666666677</v>
      </c>
      <c r="E437" s="40">
        <v>745.88333333333355</v>
      </c>
      <c r="F437" s="40">
        <v>738.16666666666674</v>
      </c>
      <c r="G437" s="40">
        <v>730.28333333333353</v>
      </c>
      <c r="H437" s="40">
        <v>761.48333333333358</v>
      </c>
      <c r="I437" s="40">
        <v>769.36666666666679</v>
      </c>
      <c r="J437" s="40">
        <v>777.0833333333336</v>
      </c>
      <c r="K437" s="31">
        <v>761.65</v>
      </c>
      <c r="L437" s="31">
        <v>746.05</v>
      </c>
      <c r="M437" s="31">
        <v>55.052660000000003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433.1</v>
      </c>
      <c r="D438" s="40">
        <v>427.45</v>
      </c>
      <c r="E438" s="40">
        <v>417.29999999999995</v>
      </c>
      <c r="F438" s="40">
        <v>401.49999999999994</v>
      </c>
      <c r="G438" s="40">
        <v>391.34999999999991</v>
      </c>
      <c r="H438" s="40">
        <v>443.25</v>
      </c>
      <c r="I438" s="40">
        <v>453.4</v>
      </c>
      <c r="J438" s="40">
        <v>469.20000000000005</v>
      </c>
      <c r="K438" s="31">
        <v>437.6</v>
      </c>
      <c r="L438" s="31">
        <v>411.65</v>
      </c>
      <c r="M438" s="31">
        <v>6.2853500000000002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520.95000000000005</v>
      </c>
      <c r="D439" s="40">
        <v>524.75</v>
      </c>
      <c r="E439" s="40">
        <v>514</v>
      </c>
      <c r="F439" s="40">
        <v>507.04999999999995</v>
      </c>
      <c r="G439" s="40">
        <v>496.29999999999995</v>
      </c>
      <c r="H439" s="40">
        <v>531.70000000000005</v>
      </c>
      <c r="I439" s="40">
        <v>542.45000000000005</v>
      </c>
      <c r="J439" s="40">
        <v>549.40000000000009</v>
      </c>
      <c r="K439" s="31">
        <v>535.5</v>
      </c>
      <c r="L439" s="31">
        <v>517.79999999999995</v>
      </c>
      <c r="M439" s="31">
        <v>8.7594999999999992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660.05</v>
      </c>
      <c r="D440" s="40">
        <v>650.4</v>
      </c>
      <c r="E440" s="40">
        <v>635.69999999999993</v>
      </c>
      <c r="F440" s="40">
        <v>611.34999999999991</v>
      </c>
      <c r="G440" s="40">
        <v>596.64999999999986</v>
      </c>
      <c r="H440" s="40">
        <v>674.75</v>
      </c>
      <c r="I440" s="40">
        <v>689.45</v>
      </c>
      <c r="J440" s="40">
        <v>713.80000000000007</v>
      </c>
      <c r="K440" s="31">
        <v>665.1</v>
      </c>
      <c r="L440" s="31">
        <v>626.04999999999995</v>
      </c>
      <c r="M440" s="31">
        <v>0.47542000000000001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415.85</v>
      </c>
      <c r="D441" s="40">
        <v>422.61666666666662</v>
      </c>
      <c r="E441" s="40">
        <v>395.23333333333323</v>
      </c>
      <c r="F441" s="40">
        <v>374.61666666666662</v>
      </c>
      <c r="G441" s="40">
        <v>347.23333333333323</v>
      </c>
      <c r="H441" s="40">
        <v>443.23333333333323</v>
      </c>
      <c r="I441" s="40">
        <v>470.61666666666656</v>
      </c>
      <c r="J441" s="40">
        <v>491.23333333333323</v>
      </c>
      <c r="K441" s="31">
        <v>450</v>
      </c>
      <c r="L441" s="31">
        <v>402</v>
      </c>
      <c r="M441" s="31">
        <v>13.410970000000001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2168.4499999999998</v>
      </c>
      <c r="D442" s="40">
        <v>2132.7999999999997</v>
      </c>
      <c r="E442" s="40">
        <v>2085.6499999999996</v>
      </c>
      <c r="F442" s="40">
        <v>2002.85</v>
      </c>
      <c r="G442" s="40">
        <v>1955.6999999999998</v>
      </c>
      <c r="H442" s="40">
        <v>2215.5999999999995</v>
      </c>
      <c r="I442" s="40">
        <v>2262.75</v>
      </c>
      <c r="J442" s="40">
        <v>2345.5499999999993</v>
      </c>
      <c r="K442" s="31">
        <v>2179.9499999999998</v>
      </c>
      <c r="L442" s="31">
        <v>2050</v>
      </c>
      <c r="M442" s="31">
        <v>1.5021199999999999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486.65</v>
      </c>
      <c r="D443" s="40">
        <v>491.26666666666665</v>
      </c>
      <c r="E443" s="40">
        <v>479.7833333333333</v>
      </c>
      <c r="F443" s="40">
        <v>472.91666666666663</v>
      </c>
      <c r="G443" s="40">
        <v>461.43333333333328</v>
      </c>
      <c r="H443" s="40">
        <v>498.13333333333333</v>
      </c>
      <c r="I443" s="40">
        <v>509.61666666666667</v>
      </c>
      <c r="J443" s="40">
        <v>516.48333333333335</v>
      </c>
      <c r="K443" s="31">
        <v>502.75</v>
      </c>
      <c r="L443" s="31">
        <v>484.4</v>
      </c>
      <c r="M443" s="31">
        <v>2.4712700000000001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6.85</v>
      </c>
      <c r="D444" s="40">
        <v>6.7833333333333341</v>
      </c>
      <c r="E444" s="40">
        <v>6.6666666666666679</v>
      </c>
      <c r="F444" s="40">
        <v>6.4833333333333334</v>
      </c>
      <c r="G444" s="40">
        <v>6.3666666666666671</v>
      </c>
      <c r="H444" s="40">
        <v>6.9666666666666686</v>
      </c>
      <c r="I444" s="40">
        <v>7.0833333333333339</v>
      </c>
      <c r="J444" s="40">
        <v>7.2666666666666693</v>
      </c>
      <c r="K444" s="31">
        <v>6.9</v>
      </c>
      <c r="L444" s="31">
        <v>6.6</v>
      </c>
      <c r="M444" s="31">
        <v>1100.4814799999999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399.7</v>
      </c>
      <c r="D445" s="40">
        <v>397.5</v>
      </c>
      <c r="E445" s="40">
        <v>385.2</v>
      </c>
      <c r="F445" s="40">
        <v>370.7</v>
      </c>
      <c r="G445" s="40">
        <v>358.4</v>
      </c>
      <c r="H445" s="40">
        <v>412</v>
      </c>
      <c r="I445" s="40">
        <v>424.29999999999995</v>
      </c>
      <c r="J445" s="40">
        <v>438.8</v>
      </c>
      <c r="K445" s="31">
        <v>409.8</v>
      </c>
      <c r="L445" s="31">
        <v>383</v>
      </c>
      <c r="M445" s="31">
        <v>21.663550000000001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932.7</v>
      </c>
      <c r="D446" s="40">
        <v>944.2166666666667</v>
      </c>
      <c r="E446" s="40">
        <v>910.68333333333339</v>
      </c>
      <c r="F446" s="40">
        <v>888.66666666666674</v>
      </c>
      <c r="G446" s="40">
        <v>855.13333333333344</v>
      </c>
      <c r="H446" s="40">
        <v>966.23333333333335</v>
      </c>
      <c r="I446" s="40">
        <v>999.76666666666665</v>
      </c>
      <c r="J446" s="40">
        <v>1021.7833333333333</v>
      </c>
      <c r="K446" s="31">
        <v>977.75</v>
      </c>
      <c r="L446" s="31">
        <v>922.2</v>
      </c>
      <c r="M446" s="31">
        <v>0.33909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596.15</v>
      </c>
      <c r="D447" s="40">
        <v>593.05000000000007</v>
      </c>
      <c r="E447" s="40">
        <v>585.10000000000014</v>
      </c>
      <c r="F447" s="40">
        <v>574.05000000000007</v>
      </c>
      <c r="G447" s="40">
        <v>566.10000000000014</v>
      </c>
      <c r="H447" s="40">
        <v>604.10000000000014</v>
      </c>
      <c r="I447" s="40">
        <v>612.05000000000018</v>
      </c>
      <c r="J447" s="40">
        <v>623.10000000000014</v>
      </c>
      <c r="K447" s="31">
        <v>601</v>
      </c>
      <c r="L447" s="31">
        <v>582</v>
      </c>
      <c r="M447" s="31">
        <v>4.3654200000000003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1499.25</v>
      </c>
      <c r="D448" s="40">
        <v>1459.55</v>
      </c>
      <c r="E448" s="40">
        <v>1419.6999999999998</v>
      </c>
      <c r="F448" s="40">
        <v>1340.1499999999999</v>
      </c>
      <c r="G448" s="40">
        <v>1300.2999999999997</v>
      </c>
      <c r="H448" s="40">
        <v>1539.1</v>
      </c>
      <c r="I448" s="40">
        <v>1578.9499999999998</v>
      </c>
      <c r="J448" s="40">
        <v>1658.5</v>
      </c>
      <c r="K448" s="31">
        <v>1499.4</v>
      </c>
      <c r="L448" s="31">
        <v>1380</v>
      </c>
      <c r="M448" s="31">
        <v>4.4906499999999996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13454.3</v>
      </c>
      <c r="D449" s="40">
        <v>13519.766666666668</v>
      </c>
      <c r="E449" s="40">
        <v>13239.533333333336</v>
      </c>
      <c r="F449" s="40">
        <v>13024.766666666668</v>
      </c>
      <c r="G449" s="40">
        <v>12744.533333333336</v>
      </c>
      <c r="H449" s="40">
        <v>13734.533333333336</v>
      </c>
      <c r="I449" s="40">
        <v>14014.76666666667</v>
      </c>
      <c r="J449" s="40">
        <v>14229.533333333336</v>
      </c>
      <c r="K449" s="31">
        <v>13800</v>
      </c>
      <c r="L449" s="31">
        <v>13305</v>
      </c>
      <c r="M449" s="31">
        <v>1.694E-2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872.25</v>
      </c>
      <c r="D450" s="40">
        <v>877.80000000000007</v>
      </c>
      <c r="E450" s="40">
        <v>863.10000000000014</v>
      </c>
      <c r="F450" s="40">
        <v>853.95</v>
      </c>
      <c r="G450" s="40">
        <v>839.25000000000011</v>
      </c>
      <c r="H450" s="40">
        <v>886.95000000000016</v>
      </c>
      <c r="I450" s="40">
        <v>901.6500000000002</v>
      </c>
      <c r="J450" s="40">
        <v>910.80000000000018</v>
      </c>
      <c r="K450" s="31">
        <v>892.5</v>
      </c>
      <c r="L450" s="31">
        <v>868.65</v>
      </c>
      <c r="M450" s="31">
        <v>17.70628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202.85</v>
      </c>
      <c r="D451" s="40">
        <v>203.26666666666665</v>
      </c>
      <c r="E451" s="40">
        <v>199.5333333333333</v>
      </c>
      <c r="F451" s="40">
        <v>196.21666666666664</v>
      </c>
      <c r="G451" s="40">
        <v>192.48333333333329</v>
      </c>
      <c r="H451" s="40">
        <v>206.58333333333331</v>
      </c>
      <c r="I451" s="40">
        <v>210.31666666666666</v>
      </c>
      <c r="J451" s="40">
        <v>213.63333333333333</v>
      </c>
      <c r="K451" s="31">
        <v>207</v>
      </c>
      <c r="L451" s="31">
        <v>199.95</v>
      </c>
      <c r="M451" s="31">
        <v>11.47181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1299.25</v>
      </c>
      <c r="D452" s="40">
        <v>1298.8166666666666</v>
      </c>
      <c r="E452" s="40">
        <v>1283.7833333333333</v>
      </c>
      <c r="F452" s="40">
        <v>1268.3166666666666</v>
      </c>
      <c r="G452" s="40">
        <v>1253.2833333333333</v>
      </c>
      <c r="H452" s="40">
        <v>1314.2833333333333</v>
      </c>
      <c r="I452" s="40">
        <v>1329.3166666666666</v>
      </c>
      <c r="J452" s="40">
        <v>1344.7833333333333</v>
      </c>
      <c r="K452" s="31">
        <v>1313.85</v>
      </c>
      <c r="L452" s="31">
        <v>1283.3499999999999</v>
      </c>
      <c r="M452" s="31">
        <v>4.5954300000000003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778.6</v>
      </c>
      <c r="D453" s="40">
        <v>777.48333333333323</v>
      </c>
      <c r="E453" s="40">
        <v>765.31666666666649</v>
      </c>
      <c r="F453" s="40">
        <v>752.0333333333333</v>
      </c>
      <c r="G453" s="40">
        <v>739.86666666666656</v>
      </c>
      <c r="H453" s="40">
        <v>790.76666666666642</v>
      </c>
      <c r="I453" s="40">
        <v>802.93333333333317</v>
      </c>
      <c r="J453" s="40">
        <v>816.21666666666636</v>
      </c>
      <c r="K453" s="31">
        <v>789.65</v>
      </c>
      <c r="L453" s="31">
        <v>764.2</v>
      </c>
      <c r="M453" s="31">
        <v>35.293559999999999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5781.65</v>
      </c>
      <c r="D454" s="40">
        <v>5805.1500000000005</v>
      </c>
      <c r="E454" s="40">
        <v>5662.3000000000011</v>
      </c>
      <c r="F454" s="40">
        <v>5542.9500000000007</v>
      </c>
      <c r="G454" s="40">
        <v>5400.1000000000013</v>
      </c>
      <c r="H454" s="40">
        <v>5924.5000000000009</v>
      </c>
      <c r="I454" s="40">
        <v>6067.3500000000013</v>
      </c>
      <c r="J454" s="40">
        <v>6186.7000000000007</v>
      </c>
      <c r="K454" s="31">
        <v>5948</v>
      </c>
      <c r="L454" s="31">
        <v>5685.8</v>
      </c>
      <c r="M454" s="31">
        <v>2.4878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458.6</v>
      </c>
      <c r="D455" s="40">
        <v>464.08333333333331</v>
      </c>
      <c r="E455" s="40">
        <v>450.16666666666663</v>
      </c>
      <c r="F455" s="40">
        <v>441.73333333333329</v>
      </c>
      <c r="G455" s="40">
        <v>427.81666666666661</v>
      </c>
      <c r="H455" s="40">
        <v>472.51666666666665</v>
      </c>
      <c r="I455" s="40">
        <v>486.43333333333328</v>
      </c>
      <c r="J455" s="40">
        <v>494.86666666666667</v>
      </c>
      <c r="K455" s="31">
        <v>478</v>
      </c>
      <c r="L455" s="31">
        <v>455.65</v>
      </c>
      <c r="M455" s="31">
        <v>354.71800000000002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256.95</v>
      </c>
      <c r="D456" s="40">
        <v>259.81666666666666</v>
      </c>
      <c r="E456" s="40">
        <v>251.63333333333333</v>
      </c>
      <c r="F456" s="40">
        <v>246.31666666666666</v>
      </c>
      <c r="G456" s="40">
        <v>238.13333333333333</v>
      </c>
      <c r="H456" s="40">
        <v>265.13333333333333</v>
      </c>
      <c r="I456" s="40">
        <v>273.31666666666661</v>
      </c>
      <c r="J456" s="40">
        <v>278.63333333333333</v>
      </c>
      <c r="K456" s="31">
        <v>268</v>
      </c>
      <c r="L456" s="31">
        <v>254.5</v>
      </c>
      <c r="M456" s="31">
        <v>35.293089999999999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216.8</v>
      </c>
      <c r="D457" s="40">
        <v>219.38333333333333</v>
      </c>
      <c r="E457" s="40">
        <v>210.51666666666665</v>
      </c>
      <c r="F457" s="40">
        <v>204.23333333333332</v>
      </c>
      <c r="G457" s="40">
        <v>195.36666666666665</v>
      </c>
      <c r="H457" s="40">
        <v>225.66666666666666</v>
      </c>
      <c r="I457" s="40">
        <v>234.53333333333333</v>
      </c>
      <c r="J457" s="40">
        <v>240.81666666666666</v>
      </c>
      <c r="K457" s="31">
        <v>228.25</v>
      </c>
      <c r="L457" s="31">
        <v>213.1</v>
      </c>
      <c r="M457" s="31">
        <v>2225.7126199999998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1071.2</v>
      </c>
      <c r="D458" s="40">
        <v>1087.3666666666668</v>
      </c>
      <c r="E458" s="40">
        <v>1046.8333333333335</v>
      </c>
      <c r="F458" s="40">
        <v>1022.4666666666667</v>
      </c>
      <c r="G458" s="40">
        <v>981.93333333333339</v>
      </c>
      <c r="H458" s="40">
        <v>1111.7333333333336</v>
      </c>
      <c r="I458" s="40">
        <v>1152.2666666666669</v>
      </c>
      <c r="J458" s="40">
        <v>1176.6333333333337</v>
      </c>
      <c r="K458" s="31">
        <v>1127.9000000000001</v>
      </c>
      <c r="L458" s="31">
        <v>1063</v>
      </c>
      <c r="M458" s="31">
        <v>133.55984000000001</v>
      </c>
      <c r="N458" s="1"/>
      <c r="O458" s="1"/>
    </row>
    <row r="459" spans="1:15" ht="12.75" customHeight="1">
      <c r="A459" s="31">
        <v>449</v>
      </c>
      <c r="B459" s="31" t="s">
        <v>871</v>
      </c>
      <c r="C459" s="31">
        <v>710.4</v>
      </c>
      <c r="D459" s="40">
        <v>714.93333333333339</v>
      </c>
      <c r="E459" s="40">
        <v>695.91666666666674</v>
      </c>
      <c r="F459" s="40">
        <v>681.43333333333339</v>
      </c>
      <c r="G459" s="40">
        <v>662.41666666666674</v>
      </c>
      <c r="H459" s="40">
        <v>729.41666666666674</v>
      </c>
      <c r="I459" s="40">
        <v>748.43333333333339</v>
      </c>
      <c r="J459" s="40">
        <v>762.91666666666674</v>
      </c>
      <c r="K459" s="31">
        <v>733.95</v>
      </c>
      <c r="L459" s="31">
        <v>700.45</v>
      </c>
      <c r="M459" s="31">
        <v>1.16137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2141.65</v>
      </c>
      <c r="D460" s="40">
        <v>2116.1166666666668</v>
      </c>
      <c r="E460" s="40">
        <v>2035.5333333333338</v>
      </c>
      <c r="F460" s="40">
        <v>1929.416666666667</v>
      </c>
      <c r="G460" s="40">
        <v>1848.8333333333339</v>
      </c>
      <c r="H460" s="40">
        <v>2222.2333333333336</v>
      </c>
      <c r="I460" s="40">
        <v>2302.8166666666666</v>
      </c>
      <c r="J460" s="40">
        <v>2408.9333333333334</v>
      </c>
      <c r="K460" s="31">
        <v>2196.6999999999998</v>
      </c>
      <c r="L460" s="31">
        <v>2010</v>
      </c>
      <c r="M460" s="31">
        <v>3.50461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808.6</v>
      </c>
      <c r="D461" s="40">
        <v>816.5333333333333</v>
      </c>
      <c r="E461" s="40">
        <v>787.06666666666661</v>
      </c>
      <c r="F461" s="40">
        <v>765.5333333333333</v>
      </c>
      <c r="G461" s="40">
        <v>736.06666666666661</v>
      </c>
      <c r="H461" s="40">
        <v>838.06666666666661</v>
      </c>
      <c r="I461" s="40">
        <v>867.5333333333333</v>
      </c>
      <c r="J461" s="40">
        <v>889.06666666666661</v>
      </c>
      <c r="K461" s="31">
        <v>846</v>
      </c>
      <c r="L461" s="31">
        <v>795</v>
      </c>
      <c r="M461" s="31">
        <v>0.66147999999999996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3529.15</v>
      </c>
      <c r="D462" s="40">
        <v>3527.9666666666667</v>
      </c>
      <c r="E462" s="40">
        <v>3492.1833333333334</v>
      </c>
      <c r="F462" s="40">
        <v>3455.2166666666667</v>
      </c>
      <c r="G462" s="40">
        <v>3419.4333333333334</v>
      </c>
      <c r="H462" s="40">
        <v>3564.9333333333334</v>
      </c>
      <c r="I462" s="40">
        <v>3600.7166666666672</v>
      </c>
      <c r="J462" s="40">
        <v>3637.6833333333334</v>
      </c>
      <c r="K462" s="31">
        <v>3563.75</v>
      </c>
      <c r="L462" s="31">
        <v>3491</v>
      </c>
      <c r="M462" s="31">
        <v>55.884459999999997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4278.5</v>
      </c>
      <c r="D463" s="40">
        <v>4211.4833333333336</v>
      </c>
      <c r="E463" s="40">
        <v>4060.2666666666673</v>
      </c>
      <c r="F463" s="40">
        <v>3842.0333333333338</v>
      </c>
      <c r="G463" s="40">
        <v>3690.8166666666675</v>
      </c>
      <c r="H463" s="40">
        <v>4429.7166666666672</v>
      </c>
      <c r="I463" s="40">
        <v>4580.9333333333343</v>
      </c>
      <c r="J463" s="40">
        <v>4799.166666666667</v>
      </c>
      <c r="K463" s="31">
        <v>4362.7</v>
      </c>
      <c r="L463" s="31">
        <v>3993.25</v>
      </c>
      <c r="M463" s="31">
        <v>1.6420600000000001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1541.45</v>
      </c>
      <c r="D464" s="40">
        <v>1554.1333333333332</v>
      </c>
      <c r="E464" s="40">
        <v>1513.8166666666664</v>
      </c>
      <c r="F464" s="40">
        <v>1486.1833333333332</v>
      </c>
      <c r="G464" s="40">
        <v>1445.8666666666663</v>
      </c>
      <c r="H464" s="40">
        <v>1581.7666666666664</v>
      </c>
      <c r="I464" s="40">
        <v>1622.083333333333</v>
      </c>
      <c r="J464" s="40">
        <v>1649.7166666666665</v>
      </c>
      <c r="K464" s="31">
        <v>1594.45</v>
      </c>
      <c r="L464" s="31">
        <v>1526.5</v>
      </c>
      <c r="M464" s="31">
        <v>56.628999999999998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1753.5</v>
      </c>
      <c r="D465" s="40">
        <v>1728.1499999999999</v>
      </c>
      <c r="E465" s="40">
        <v>1685.3499999999997</v>
      </c>
      <c r="F465" s="40">
        <v>1617.1999999999998</v>
      </c>
      <c r="G465" s="40">
        <v>1574.3999999999996</v>
      </c>
      <c r="H465" s="40">
        <v>1796.2999999999997</v>
      </c>
      <c r="I465" s="40">
        <v>1839.1</v>
      </c>
      <c r="J465" s="40">
        <v>1907.2499999999998</v>
      </c>
      <c r="K465" s="31">
        <v>1770.95</v>
      </c>
      <c r="L465" s="31">
        <v>1660</v>
      </c>
      <c r="M465" s="31">
        <v>3.00617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1105.5</v>
      </c>
      <c r="D466" s="40">
        <v>1113.7666666666667</v>
      </c>
      <c r="E466" s="40">
        <v>1088.6333333333332</v>
      </c>
      <c r="F466" s="40">
        <v>1071.7666666666667</v>
      </c>
      <c r="G466" s="40">
        <v>1046.6333333333332</v>
      </c>
      <c r="H466" s="40">
        <v>1130.6333333333332</v>
      </c>
      <c r="I466" s="40">
        <v>1155.7666666666669</v>
      </c>
      <c r="J466" s="40">
        <v>1172.6333333333332</v>
      </c>
      <c r="K466" s="31">
        <v>1138.9000000000001</v>
      </c>
      <c r="L466" s="31">
        <v>1096.9000000000001</v>
      </c>
      <c r="M466" s="31">
        <v>1.2856000000000001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1622.55</v>
      </c>
      <c r="D467" s="40">
        <v>1605.9333333333334</v>
      </c>
      <c r="E467" s="40">
        <v>1567.6666666666667</v>
      </c>
      <c r="F467" s="40">
        <v>1512.7833333333333</v>
      </c>
      <c r="G467" s="40">
        <v>1474.5166666666667</v>
      </c>
      <c r="H467" s="40">
        <v>1660.8166666666668</v>
      </c>
      <c r="I467" s="40">
        <v>1699.0833333333333</v>
      </c>
      <c r="J467" s="40">
        <v>1753.9666666666669</v>
      </c>
      <c r="K467" s="31">
        <v>1644.2</v>
      </c>
      <c r="L467" s="31">
        <v>1551.05</v>
      </c>
      <c r="M467" s="31">
        <v>6.1020300000000001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2020.9</v>
      </c>
      <c r="D468" s="40">
        <v>1973.45</v>
      </c>
      <c r="E468" s="40">
        <v>1866.35</v>
      </c>
      <c r="F468" s="40">
        <v>1711.8</v>
      </c>
      <c r="G468" s="40">
        <v>1604.6999999999998</v>
      </c>
      <c r="H468" s="40">
        <v>2128</v>
      </c>
      <c r="I468" s="40">
        <v>2235.1</v>
      </c>
      <c r="J468" s="40">
        <v>2389.65</v>
      </c>
      <c r="K468" s="31">
        <v>2080.5500000000002</v>
      </c>
      <c r="L468" s="31">
        <v>1818.9</v>
      </c>
      <c r="M468" s="31">
        <v>1.6410100000000001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2375.5</v>
      </c>
      <c r="D469" s="40">
        <v>2367.2999999999997</v>
      </c>
      <c r="E469" s="40">
        <v>2344.5999999999995</v>
      </c>
      <c r="F469" s="40">
        <v>2313.6999999999998</v>
      </c>
      <c r="G469" s="40">
        <v>2290.9999999999995</v>
      </c>
      <c r="H469" s="40">
        <v>2398.1999999999994</v>
      </c>
      <c r="I469" s="40">
        <v>2420.8999999999992</v>
      </c>
      <c r="J469" s="40">
        <v>2451.7999999999993</v>
      </c>
      <c r="K469" s="31">
        <v>2390</v>
      </c>
      <c r="L469" s="31">
        <v>2336.4</v>
      </c>
      <c r="M469" s="31">
        <v>26.75375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3042.05</v>
      </c>
      <c r="D470" s="40">
        <v>3047.3833333333332</v>
      </c>
      <c r="E470" s="40">
        <v>2984.7666666666664</v>
      </c>
      <c r="F470" s="40">
        <v>2927.4833333333331</v>
      </c>
      <c r="G470" s="40">
        <v>2864.8666666666663</v>
      </c>
      <c r="H470" s="40">
        <v>3104.6666666666665</v>
      </c>
      <c r="I470" s="40">
        <v>3167.2833333333333</v>
      </c>
      <c r="J470" s="40">
        <v>3224.5666666666666</v>
      </c>
      <c r="K470" s="31">
        <v>3110</v>
      </c>
      <c r="L470" s="31">
        <v>2990.1</v>
      </c>
      <c r="M470" s="31">
        <v>4.7496600000000004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551.20000000000005</v>
      </c>
      <c r="D471" s="40">
        <v>545.45000000000005</v>
      </c>
      <c r="E471" s="40">
        <v>535.80000000000007</v>
      </c>
      <c r="F471" s="40">
        <v>520.4</v>
      </c>
      <c r="G471" s="40">
        <v>510.75</v>
      </c>
      <c r="H471" s="40">
        <v>560.85000000000014</v>
      </c>
      <c r="I471" s="40">
        <v>570.50000000000023</v>
      </c>
      <c r="J471" s="40">
        <v>585.9000000000002</v>
      </c>
      <c r="K471" s="31">
        <v>555.1</v>
      </c>
      <c r="L471" s="31">
        <v>530.04999999999995</v>
      </c>
      <c r="M471" s="31">
        <v>16.204630000000002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1014.4</v>
      </c>
      <c r="D472" s="40">
        <v>1028.3333333333333</v>
      </c>
      <c r="E472" s="40">
        <v>988.86666666666656</v>
      </c>
      <c r="F472" s="40">
        <v>963.33333333333326</v>
      </c>
      <c r="G472" s="40">
        <v>923.86666666666656</v>
      </c>
      <c r="H472" s="40">
        <v>1053.8666666666666</v>
      </c>
      <c r="I472" s="40">
        <v>1093.3333333333333</v>
      </c>
      <c r="J472" s="40">
        <v>1118.8666666666666</v>
      </c>
      <c r="K472" s="31">
        <v>1067.8</v>
      </c>
      <c r="L472" s="31">
        <v>1002.8</v>
      </c>
      <c r="M472" s="31">
        <v>10.753119999999999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52</v>
      </c>
      <c r="D473" s="40">
        <v>52.166666666666664</v>
      </c>
      <c r="E473" s="40">
        <v>51.833333333333329</v>
      </c>
      <c r="F473" s="40">
        <v>51.666666666666664</v>
      </c>
      <c r="G473" s="40">
        <v>51.333333333333329</v>
      </c>
      <c r="H473" s="40">
        <v>52.333333333333329</v>
      </c>
      <c r="I473" s="40">
        <v>52.666666666666657</v>
      </c>
      <c r="J473" s="40">
        <v>52.833333333333329</v>
      </c>
      <c r="K473" s="31">
        <v>52.5</v>
      </c>
      <c r="L473" s="31">
        <v>52</v>
      </c>
      <c r="M473" s="31">
        <v>401.85478000000001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185.9</v>
      </c>
      <c r="D474" s="40">
        <v>185.26666666666665</v>
      </c>
      <c r="E474" s="40">
        <v>181.6333333333333</v>
      </c>
      <c r="F474" s="40">
        <v>177.36666666666665</v>
      </c>
      <c r="G474" s="40">
        <v>173.73333333333329</v>
      </c>
      <c r="H474" s="40">
        <v>189.5333333333333</v>
      </c>
      <c r="I474" s="40">
        <v>193.16666666666663</v>
      </c>
      <c r="J474" s="40">
        <v>197.43333333333331</v>
      </c>
      <c r="K474" s="31">
        <v>188.9</v>
      </c>
      <c r="L474" s="31">
        <v>181</v>
      </c>
      <c r="M474" s="31">
        <v>9.7212499999999995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9973.9500000000007</v>
      </c>
      <c r="D475" s="40">
        <v>10026.700000000001</v>
      </c>
      <c r="E475" s="40">
        <v>9784.4500000000007</v>
      </c>
      <c r="F475" s="40">
        <v>9594.9500000000007</v>
      </c>
      <c r="G475" s="40">
        <v>9352.7000000000007</v>
      </c>
      <c r="H475" s="40">
        <v>10216.200000000001</v>
      </c>
      <c r="I475" s="40">
        <v>10458.450000000001</v>
      </c>
      <c r="J475" s="40">
        <v>10647.95</v>
      </c>
      <c r="K475" s="31">
        <v>10268.950000000001</v>
      </c>
      <c r="L475" s="31">
        <v>9837.2000000000007</v>
      </c>
      <c r="M475" s="31">
        <v>0.21845000000000001</v>
      </c>
      <c r="N475" s="1"/>
      <c r="O475" s="1"/>
    </row>
    <row r="476" spans="1:15" ht="12.75" customHeight="1">
      <c r="A476" s="31">
        <v>466</v>
      </c>
      <c r="B476" s="31" t="s">
        <v>872</v>
      </c>
      <c r="C476" s="31">
        <v>112.55</v>
      </c>
      <c r="D476" s="40">
        <v>111.53333333333335</v>
      </c>
      <c r="E476" s="40">
        <v>110.51666666666669</v>
      </c>
      <c r="F476" s="40">
        <v>108.48333333333335</v>
      </c>
      <c r="G476" s="40">
        <v>107.4666666666667</v>
      </c>
      <c r="H476" s="40">
        <v>113.56666666666669</v>
      </c>
      <c r="I476" s="40">
        <v>114.58333333333334</v>
      </c>
      <c r="J476" s="40">
        <v>116.61666666666669</v>
      </c>
      <c r="K476" s="31">
        <v>112.55</v>
      </c>
      <c r="L476" s="31">
        <v>109.5</v>
      </c>
      <c r="M476" s="31">
        <v>207.52623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41.2</v>
      </c>
      <c r="D477" s="40">
        <v>41.466666666666669</v>
      </c>
      <c r="E477" s="40">
        <v>40.63333333333334</v>
      </c>
      <c r="F477" s="40">
        <v>40.06666666666667</v>
      </c>
      <c r="G477" s="40">
        <v>39.233333333333341</v>
      </c>
      <c r="H477" s="40">
        <v>42.033333333333339</v>
      </c>
      <c r="I477" s="40">
        <v>42.866666666666667</v>
      </c>
      <c r="J477" s="40">
        <v>43.433333333333337</v>
      </c>
      <c r="K477" s="31">
        <v>42.3</v>
      </c>
      <c r="L477" s="31">
        <v>40.9</v>
      </c>
      <c r="M477" s="31">
        <v>55.080620000000003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686.5</v>
      </c>
      <c r="D478" s="40">
        <v>685.13333333333333</v>
      </c>
      <c r="E478" s="40">
        <v>675.51666666666665</v>
      </c>
      <c r="F478" s="40">
        <v>664.5333333333333</v>
      </c>
      <c r="G478" s="40">
        <v>654.91666666666663</v>
      </c>
      <c r="H478" s="40">
        <v>696.11666666666667</v>
      </c>
      <c r="I478" s="40">
        <v>705.73333333333323</v>
      </c>
      <c r="J478" s="40">
        <v>716.7166666666667</v>
      </c>
      <c r="K478" s="31">
        <v>694.75</v>
      </c>
      <c r="L478" s="31">
        <v>674.15</v>
      </c>
      <c r="M478" s="31">
        <v>65.212829999999997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1504.35</v>
      </c>
      <c r="D479" s="40">
        <v>1513.8500000000001</v>
      </c>
      <c r="E479" s="40">
        <v>1490.5000000000002</v>
      </c>
      <c r="F479" s="40">
        <v>1476.65</v>
      </c>
      <c r="G479" s="40">
        <v>1453.3000000000002</v>
      </c>
      <c r="H479" s="40">
        <v>1527.7000000000003</v>
      </c>
      <c r="I479" s="40">
        <v>1551.0500000000002</v>
      </c>
      <c r="J479" s="40">
        <v>1564.9000000000003</v>
      </c>
      <c r="K479" s="31">
        <v>1537.2</v>
      </c>
      <c r="L479" s="31">
        <v>1500</v>
      </c>
      <c r="M479" s="31">
        <v>4.2525300000000001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12.95</v>
      </c>
      <c r="D480" s="40">
        <v>12.966666666666669</v>
      </c>
      <c r="E480" s="40">
        <v>12.783333333333337</v>
      </c>
      <c r="F480" s="40">
        <v>12.616666666666669</v>
      </c>
      <c r="G480" s="40">
        <v>12.433333333333337</v>
      </c>
      <c r="H480" s="40">
        <v>13.133333333333336</v>
      </c>
      <c r="I480" s="40">
        <v>13.316666666666666</v>
      </c>
      <c r="J480" s="40">
        <v>13.483333333333336</v>
      </c>
      <c r="K480" s="31">
        <v>13.15</v>
      </c>
      <c r="L480" s="31">
        <v>12.8</v>
      </c>
      <c r="M480" s="31">
        <v>41.042990000000003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489.05</v>
      </c>
      <c r="D481" s="40">
        <v>494.60000000000008</v>
      </c>
      <c r="E481" s="40">
        <v>479.55000000000018</v>
      </c>
      <c r="F481" s="40">
        <v>470.05000000000013</v>
      </c>
      <c r="G481" s="40">
        <v>455.00000000000023</v>
      </c>
      <c r="H481" s="40">
        <v>504.10000000000014</v>
      </c>
      <c r="I481" s="40">
        <v>519.15</v>
      </c>
      <c r="J481" s="40">
        <v>528.65000000000009</v>
      </c>
      <c r="K481" s="31">
        <v>509.65</v>
      </c>
      <c r="L481" s="31">
        <v>485.1</v>
      </c>
      <c r="M481" s="31">
        <v>1.36097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135.5</v>
      </c>
      <c r="D482" s="40">
        <v>138.61666666666667</v>
      </c>
      <c r="E482" s="40">
        <v>131.28333333333336</v>
      </c>
      <c r="F482" s="40">
        <v>127.06666666666669</v>
      </c>
      <c r="G482" s="40">
        <v>119.73333333333338</v>
      </c>
      <c r="H482" s="40">
        <v>142.83333333333334</v>
      </c>
      <c r="I482" s="40">
        <v>150.16666666666666</v>
      </c>
      <c r="J482" s="40">
        <v>154.38333333333333</v>
      </c>
      <c r="K482" s="31">
        <v>145.94999999999999</v>
      </c>
      <c r="L482" s="31">
        <v>134.4</v>
      </c>
      <c r="M482" s="31">
        <v>19.078040000000001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18.2</v>
      </c>
      <c r="D483" s="40">
        <v>18.299999999999997</v>
      </c>
      <c r="E483" s="40">
        <v>17.949999999999996</v>
      </c>
      <c r="F483" s="40">
        <v>17.7</v>
      </c>
      <c r="G483" s="40">
        <v>17.349999999999998</v>
      </c>
      <c r="H483" s="40">
        <v>18.549999999999994</v>
      </c>
      <c r="I483" s="40">
        <v>18.899999999999995</v>
      </c>
      <c r="J483" s="40">
        <v>19.149999999999991</v>
      </c>
      <c r="K483" s="31">
        <v>18.649999999999999</v>
      </c>
      <c r="L483" s="31">
        <v>18.05</v>
      </c>
      <c r="M483" s="31">
        <v>23.828029999999998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7433.75</v>
      </c>
      <c r="D484" s="40">
        <v>7433.4333333333334</v>
      </c>
      <c r="E484" s="40">
        <v>7347.8666666666668</v>
      </c>
      <c r="F484" s="40">
        <v>7261.9833333333336</v>
      </c>
      <c r="G484" s="40">
        <v>7176.416666666667</v>
      </c>
      <c r="H484" s="40">
        <v>7519.3166666666666</v>
      </c>
      <c r="I484" s="40">
        <v>7604.8833333333341</v>
      </c>
      <c r="J484" s="40">
        <v>7690.7666666666664</v>
      </c>
      <c r="K484" s="31">
        <v>7519</v>
      </c>
      <c r="L484" s="31">
        <v>7347.55</v>
      </c>
      <c r="M484" s="31">
        <v>5.4766399999999997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43</v>
      </c>
      <c r="D485" s="40">
        <v>43.466666666666669</v>
      </c>
      <c r="E485" s="40">
        <v>42.233333333333334</v>
      </c>
      <c r="F485" s="40">
        <v>41.466666666666669</v>
      </c>
      <c r="G485" s="40">
        <v>40.233333333333334</v>
      </c>
      <c r="H485" s="40">
        <v>44.233333333333334</v>
      </c>
      <c r="I485" s="40">
        <v>45.466666666666669</v>
      </c>
      <c r="J485" s="40">
        <v>46.233333333333334</v>
      </c>
      <c r="K485" s="31">
        <v>44.7</v>
      </c>
      <c r="L485" s="31">
        <v>42.7</v>
      </c>
      <c r="M485" s="31">
        <v>115.59026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681.7</v>
      </c>
      <c r="D486" s="40">
        <v>687.66666666666663</v>
      </c>
      <c r="E486" s="40">
        <v>672.58333333333326</v>
      </c>
      <c r="F486" s="40">
        <v>663.46666666666658</v>
      </c>
      <c r="G486" s="40">
        <v>648.38333333333321</v>
      </c>
      <c r="H486" s="40">
        <v>696.7833333333333</v>
      </c>
      <c r="I486" s="40">
        <v>711.86666666666656</v>
      </c>
      <c r="J486" s="40">
        <v>720.98333333333335</v>
      </c>
      <c r="K486" s="31">
        <v>702.75</v>
      </c>
      <c r="L486" s="31">
        <v>678.55</v>
      </c>
      <c r="M486" s="31">
        <v>25.240839999999999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1095.6500000000001</v>
      </c>
      <c r="D487" s="40">
        <v>1084.5833333333333</v>
      </c>
      <c r="E487" s="40">
        <v>1014.1666666666665</v>
      </c>
      <c r="F487" s="40">
        <v>932.68333333333328</v>
      </c>
      <c r="G487" s="40">
        <v>862.26666666666654</v>
      </c>
      <c r="H487" s="40">
        <v>1166.0666666666666</v>
      </c>
      <c r="I487" s="40">
        <v>1236.4833333333331</v>
      </c>
      <c r="J487" s="40">
        <v>1317.9666666666665</v>
      </c>
      <c r="K487" s="31">
        <v>1155</v>
      </c>
      <c r="L487" s="31">
        <v>1003.1</v>
      </c>
      <c r="M487" s="31">
        <v>5.6964899999999998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490.45</v>
      </c>
      <c r="D488" s="40">
        <v>503.5</v>
      </c>
      <c r="E488" s="40">
        <v>472.5</v>
      </c>
      <c r="F488" s="40">
        <v>454.55</v>
      </c>
      <c r="G488" s="40">
        <v>423.55</v>
      </c>
      <c r="H488" s="40">
        <v>521.45000000000005</v>
      </c>
      <c r="I488" s="40">
        <v>552.45000000000005</v>
      </c>
      <c r="J488" s="40">
        <v>570.4</v>
      </c>
      <c r="K488" s="31">
        <v>534.5</v>
      </c>
      <c r="L488" s="31">
        <v>485.55</v>
      </c>
      <c r="M488" s="31">
        <v>2.0965799999999999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34.200000000000003</v>
      </c>
      <c r="D489" s="40">
        <v>34.35</v>
      </c>
      <c r="E489" s="40">
        <v>33.550000000000004</v>
      </c>
      <c r="F489" s="40">
        <v>32.900000000000006</v>
      </c>
      <c r="G489" s="40">
        <v>32.100000000000009</v>
      </c>
      <c r="H489" s="40">
        <v>35</v>
      </c>
      <c r="I489" s="40">
        <v>35.799999999999997</v>
      </c>
      <c r="J489" s="40">
        <v>36.449999999999996</v>
      </c>
      <c r="K489" s="31">
        <v>35.15</v>
      </c>
      <c r="L489" s="31">
        <v>33.700000000000003</v>
      </c>
      <c r="M489" s="31">
        <v>21.067209999999999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1008.5</v>
      </c>
      <c r="D490" s="40">
        <v>1028.75</v>
      </c>
      <c r="E490" s="40">
        <v>983.25</v>
      </c>
      <c r="F490" s="40">
        <v>958</v>
      </c>
      <c r="G490" s="40">
        <v>912.5</v>
      </c>
      <c r="H490" s="40">
        <v>1054</v>
      </c>
      <c r="I490" s="40">
        <v>1099.5</v>
      </c>
      <c r="J490" s="40">
        <v>1124.75</v>
      </c>
      <c r="K490" s="31">
        <v>1074.25</v>
      </c>
      <c r="L490" s="31">
        <v>1003.5</v>
      </c>
      <c r="M490" s="31">
        <v>0.43525000000000003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295.05</v>
      </c>
      <c r="D491" s="40">
        <v>294.5</v>
      </c>
      <c r="E491" s="40">
        <v>290</v>
      </c>
      <c r="F491" s="40">
        <v>284.95</v>
      </c>
      <c r="G491" s="40">
        <v>280.45</v>
      </c>
      <c r="H491" s="40">
        <v>299.55</v>
      </c>
      <c r="I491" s="40">
        <v>304.05</v>
      </c>
      <c r="J491" s="40">
        <v>309.10000000000002</v>
      </c>
      <c r="K491" s="31">
        <v>299</v>
      </c>
      <c r="L491" s="31">
        <v>289.45</v>
      </c>
      <c r="M491" s="31">
        <v>0.93179000000000001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891.45</v>
      </c>
      <c r="D492" s="40">
        <v>889.5</v>
      </c>
      <c r="E492" s="40">
        <v>874</v>
      </c>
      <c r="F492" s="40">
        <v>856.55</v>
      </c>
      <c r="G492" s="40">
        <v>841.05</v>
      </c>
      <c r="H492" s="40">
        <v>906.95</v>
      </c>
      <c r="I492" s="40">
        <v>922.45</v>
      </c>
      <c r="J492" s="40">
        <v>939.90000000000009</v>
      </c>
      <c r="K492" s="31">
        <v>905</v>
      </c>
      <c r="L492" s="31">
        <v>872.05</v>
      </c>
      <c r="M492" s="31">
        <v>3.0673699999999999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338.85</v>
      </c>
      <c r="D493" s="40">
        <v>342.95</v>
      </c>
      <c r="E493" s="40">
        <v>331.9</v>
      </c>
      <c r="F493" s="40">
        <v>324.95</v>
      </c>
      <c r="G493" s="40">
        <v>313.89999999999998</v>
      </c>
      <c r="H493" s="40">
        <v>349.9</v>
      </c>
      <c r="I493" s="40">
        <v>360.95000000000005</v>
      </c>
      <c r="J493" s="40">
        <v>367.9</v>
      </c>
      <c r="K493" s="31">
        <v>354</v>
      </c>
      <c r="L493" s="31">
        <v>336</v>
      </c>
      <c r="M493" s="31">
        <v>175.62378000000001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2490.35</v>
      </c>
      <c r="D494" s="40">
        <v>2486.5333333333333</v>
      </c>
      <c r="E494" s="40">
        <v>2423.0666666666666</v>
      </c>
      <c r="F494" s="40">
        <v>2355.7833333333333</v>
      </c>
      <c r="G494" s="40">
        <v>2292.3166666666666</v>
      </c>
      <c r="H494" s="40">
        <v>2553.8166666666666</v>
      </c>
      <c r="I494" s="40">
        <v>2617.2833333333328</v>
      </c>
      <c r="J494" s="40">
        <v>2684.5666666666666</v>
      </c>
      <c r="K494" s="31">
        <v>2550</v>
      </c>
      <c r="L494" s="31">
        <v>2419.25</v>
      </c>
      <c r="M494" s="31">
        <v>0.62119000000000002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244.75</v>
      </c>
      <c r="D495" s="40">
        <v>241.78333333333333</v>
      </c>
      <c r="E495" s="40">
        <v>236.21666666666667</v>
      </c>
      <c r="F495" s="40">
        <v>227.68333333333334</v>
      </c>
      <c r="G495" s="40">
        <v>222.11666666666667</v>
      </c>
      <c r="H495" s="40">
        <v>250.31666666666666</v>
      </c>
      <c r="I495" s="40">
        <v>255.88333333333333</v>
      </c>
      <c r="J495" s="40">
        <v>264.41666666666663</v>
      </c>
      <c r="K495" s="31">
        <v>247.35</v>
      </c>
      <c r="L495" s="31">
        <v>233.25</v>
      </c>
      <c r="M495" s="31">
        <v>7.7863699999999998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1883.15</v>
      </c>
      <c r="D496" s="40">
        <v>1909.6333333333332</v>
      </c>
      <c r="E496" s="40">
        <v>1843.5166666666664</v>
      </c>
      <c r="F496" s="40">
        <v>1803.8833333333332</v>
      </c>
      <c r="G496" s="40">
        <v>1737.7666666666664</v>
      </c>
      <c r="H496" s="40">
        <v>1949.2666666666664</v>
      </c>
      <c r="I496" s="40">
        <v>2015.3833333333332</v>
      </c>
      <c r="J496" s="40">
        <v>2055.0166666666664</v>
      </c>
      <c r="K496" s="31">
        <v>1975.75</v>
      </c>
      <c r="L496" s="31">
        <v>1870</v>
      </c>
      <c r="M496" s="31">
        <v>0.56950000000000001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559.1</v>
      </c>
      <c r="D497" s="40">
        <v>556.76666666666665</v>
      </c>
      <c r="E497" s="40">
        <v>539.2833333333333</v>
      </c>
      <c r="F497" s="40">
        <v>519.4666666666667</v>
      </c>
      <c r="G497" s="40">
        <v>501.98333333333335</v>
      </c>
      <c r="H497" s="40">
        <v>576.58333333333326</v>
      </c>
      <c r="I497" s="40">
        <v>594.06666666666661</v>
      </c>
      <c r="J497" s="40">
        <v>613.88333333333321</v>
      </c>
      <c r="K497" s="31">
        <v>574.25</v>
      </c>
      <c r="L497" s="31">
        <v>536.95000000000005</v>
      </c>
      <c r="M497" s="31">
        <v>5.0059300000000002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3947.65</v>
      </c>
      <c r="D498" s="40">
        <v>3892.3333333333335</v>
      </c>
      <c r="E498" s="40">
        <v>3765.3166666666671</v>
      </c>
      <c r="F498" s="40">
        <v>3582.9833333333336</v>
      </c>
      <c r="G498" s="40">
        <v>3455.9666666666672</v>
      </c>
      <c r="H498" s="40">
        <v>4074.666666666667</v>
      </c>
      <c r="I498" s="40">
        <v>4201.6833333333334</v>
      </c>
      <c r="J498" s="40">
        <v>4384.0166666666664</v>
      </c>
      <c r="K498" s="31">
        <v>4019.35</v>
      </c>
      <c r="L498" s="31">
        <v>3710</v>
      </c>
      <c r="M498" s="31">
        <v>0.25863000000000003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1201</v>
      </c>
      <c r="D499" s="40">
        <v>1204.0999999999999</v>
      </c>
      <c r="E499" s="40">
        <v>1165.9999999999998</v>
      </c>
      <c r="F499" s="40">
        <v>1130.9999999999998</v>
      </c>
      <c r="G499" s="40">
        <v>1092.8999999999996</v>
      </c>
      <c r="H499" s="40">
        <v>1239.0999999999999</v>
      </c>
      <c r="I499" s="40">
        <v>1277.2000000000003</v>
      </c>
      <c r="J499" s="40">
        <v>1312.2</v>
      </c>
      <c r="K499" s="31">
        <v>1242.2</v>
      </c>
      <c r="L499" s="31">
        <v>1169.0999999999999</v>
      </c>
      <c r="M499" s="31">
        <v>14.689769999999999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2031.95</v>
      </c>
      <c r="D500" s="40">
        <v>2024.3</v>
      </c>
      <c r="E500" s="40">
        <v>1965.65</v>
      </c>
      <c r="F500" s="40">
        <v>1899.3500000000001</v>
      </c>
      <c r="G500" s="40">
        <v>1840.7000000000003</v>
      </c>
      <c r="H500" s="40">
        <v>2090.6</v>
      </c>
      <c r="I500" s="40">
        <v>2149.25</v>
      </c>
      <c r="J500" s="40">
        <v>2215.5499999999997</v>
      </c>
      <c r="K500" s="31">
        <v>2082.9499999999998</v>
      </c>
      <c r="L500" s="31">
        <v>1958</v>
      </c>
      <c r="M500" s="31">
        <v>3.8525999999999998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8075.65</v>
      </c>
      <c r="D501" s="40">
        <v>8155.2</v>
      </c>
      <c r="E501" s="40">
        <v>7940.4499999999989</v>
      </c>
      <c r="F501" s="40">
        <v>7805.2499999999991</v>
      </c>
      <c r="G501" s="40">
        <v>7590.4999999999982</v>
      </c>
      <c r="H501" s="40">
        <v>8290.4</v>
      </c>
      <c r="I501" s="40">
        <v>8505.1500000000015</v>
      </c>
      <c r="J501" s="40">
        <v>8640.35</v>
      </c>
      <c r="K501" s="31">
        <v>8369.9500000000007</v>
      </c>
      <c r="L501" s="31">
        <v>8020</v>
      </c>
      <c r="M501" s="31">
        <v>3.4840000000000003E-2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165.05</v>
      </c>
      <c r="D502" s="40">
        <v>167.25</v>
      </c>
      <c r="E502" s="40">
        <v>159.80000000000001</v>
      </c>
      <c r="F502" s="40">
        <v>154.55000000000001</v>
      </c>
      <c r="G502" s="40">
        <v>147.10000000000002</v>
      </c>
      <c r="H502" s="40">
        <v>172.5</v>
      </c>
      <c r="I502" s="40">
        <v>179.95</v>
      </c>
      <c r="J502" s="40">
        <v>185.2</v>
      </c>
      <c r="K502" s="31">
        <v>174.7</v>
      </c>
      <c r="L502" s="31">
        <v>162</v>
      </c>
      <c r="M502" s="31">
        <v>46.461440000000003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137.9</v>
      </c>
      <c r="D503" s="40">
        <v>138.78333333333333</v>
      </c>
      <c r="E503" s="40">
        <v>135.91666666666666</v>
      </c>
      <c r="F503" s="40">
        <v>133.93333333333334</v>
      </c>
      <c r="G503" s="40">
        <v>131.06666666666666</v>
      </c>
      <c r="H503" s="40">
        <v>140.76666666666665</v>
      </c>
      <c r="I503" s="40">
        <v>143.63333333333333</v>
      </c>
      <c r="J503" s="40">
        <v>145.61666666666665</v>
      </c>
      <c r="K503" s="31">
        <v>141.65</v>
      </c>
      <c r="L503" s="31">
        <v>136.80000000000001</v>
      </c>
      <c r="M503" s="31">
        <v>27.729959999999998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548.5</v>
      </c>
      <c r="D504" s="40">
        <v>543.1</v>
      </c>
      <c r="E504" s="40">
        <v>531.95000000000005</v>
      </c>
      <c r="F504" s="40">
        <v>515.4</v>
      </c>
      <c r="G504" s="40">
        <v>504.25</v>
      </c>
      <c r="H504" s="40">
        <v>559.65000000000009</v>
      </c>
      <c r="I504" s="40">
        <v>570.79999999999995</v>
      </c>
      <c r="J504" s="40">
        <v>587.35000000000014</v>
      </c>
      <c r="K504" s="31">
        <v>554.25</v>
      </c>
      <c r="L504" s="31">
        <v>526.54999999999995</v>
      </c>
      <c r="M504" s="31">
        <v>1.24962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2041.8</v>
      </c>
      <c r="D505" s="364">
        <v>2032.3666666666668</v>
      </c>
      <c r="E505" s="364">
        <v>1996.0333333333338</v>
      </c>
      <c r="F505" s="364">
        <v>1950.2666666666669</v>
      </c>
      <c r="G505" s="364">
        <v>1913.9333333333338</v>
      </c>
      <c r="H505" s="364">
        <v>2078.1333333333337</v>
      </c>
      <c r="I505" s="364">
        <v>2114.4666666666667</v>
      </c>
      <c r="J505" s="364">
        <v>2160.2333333333336</v>
      </c>
      <c r="K505" s="363">
        <v>2068.6999999999998</v>
      </c>
      <c r="L505" s="363">
        <v>1986.6</v>
      </c>
      <c r="M505" s="363">
        <v>9.5340799999999994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637.25</v>
      </c>
      <c r="D506" s="366">
        <v>637.75</v>
      </c>
      <c r="E506" s="366">
        <v>630</v>
      </c>
      <c r="F506" s="366">
        <v>622.75</v>
      </c>
      <c r="G506" s="366">
        <v>615</v>
      </c>
      <c r="H506" s="366">
        <v>645</v>
      </c>
      <c r="I506" s="366">
        <v>652.75</v>
      </c>
      <c r="J506" s="366">
        <v>660</v>
      </c>
      <c r="K506" s="351">
        <v>645.5</v>
      </c>
      <c r="L506" s="351">
        <v>630.5</v>
      </c>
      <c r="M506" s="351">
        <v>134.251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435.55</v>
      </c>
      <c r="D507" s="366">
        <v>432.13333333333338</v>
      </c>
      <c r="E507" s="366">
        <v>425.21666666666675</v>
      </c>
      <c r="F507" s="366">
        <v>414.88333333333338</v>
      </c>
      <c r="G507" s="366">
        <v>407.96666666666675</v>
      </c>
      <c r="H507" s="366">
        <v>442.46666666666675</v>
      </c>
      <c r="I507" s="366">
        <v>449.38333333333338</v>
      </c>
      <c r="J507" s="366">
        <v>459.71666666666675</v>
      </c>
      <c r="K507" s="351">
        <v>439.05</v>
      </c>
      <c r="L507" s="351">
        <v>421.8</v>
      </c>
      <c r="M507" s="351">
        <v>8.5620799999999999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12.4</v>
      </c>
      <c r="D508" s="366">
        <v>12.483333333333334</v>
      </c>
      <c r="E508" s="366">
        <v>12.016666666666669</v>
      </c>
      <c r="F508" s="366">
        <v>11.633333333333335</v>
      </c>
      <c r="G508" s="366">
        <v>11.16666666666667</v>
      </c>
      <c r="H508" s="366">
        <v>12.866666666666669</v>
      </c>
      <c r="I508" s="366">
        <v>13.333333333333334</v>
      </c>
      <c r="J508" s="366">
        <v>13.716666666666669</v>
      </c>
      <c r="K508" s="351">
        <v>12.95</v>
      </c>
      <c r="L508" s="351">
        <v>12.1</v>
      </c>
      <c r="M508" s="351">
        <v>1876.9084700000001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324.3</v>
      </c>
      <c r="D509" s="366">
        <v>327.40000000000003</v>
      </c>
      <c r="E509" s="366">
        <v>318.40000000000009</v>
      </c>
      <c r="F509" s="366">
        <v>312.50000000000006</v>
      </c>
      <c r="G509" s="366">
        <v>303.50000000000011</v>
      </c>
      <c r="H509" s="366">
        <v>333.30000000000007</v>
      </c>
      <c r="I509" s="366">
        <v>342.29999999999995</v>
      </c>
      <c r="J509" s="366">
        <v>348.20000000000005</v>
      </c>
      <c r="K509" s="351">
        <v>336.4</v>
      </c>
      <c r="L509" s="351">
        <v>321.5</v>
      </c>
      <c r="M509" s="351">
        <v>162.91378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446.55</v>
      </c>
      <c r="D510" s="366">
        <v>438.66666666666669</v>
      </c>
      <c r="E510" s="366">
        <v>427.33333333333337</v>
      </c>
      <c r="F510" s="366">
        <v>408.11666666666667</v>
      </c>
      <c r="G510" s="366">
        <v>396.78333333333336</v>
      </c>
      <c r="H510" s="366">
        <v>457.88333333333338</v>
      </c>
      <c r="I510" s="366">
        <v>469.21666666666675</v>
      </c>
      <c r="J510" s="351">
        <v>488.43333333333339</v>
      </c>
      <c r="K510" s="351">
        <v>450</v>
      </c>
      <c r="L510" s="351">
        <v>419.45</v>
      </c>
      <c r="M510" s="350">
        <v>27.745170000000002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1959.65</v>
      </c>
      <c r="D511" s="366">
        <v>1974.1833333333334</v>
      </c>
      <c r="E511" s="366">
        <v>1936.4666666666667</v>
      </c>
      <c r="F511" s="366">
        <v>1913.2833333333333</v>
      </c>
      <c r="G511" s="366">
        <v>1875.5666666666666</v>
      </c>
      <c r="H511" s="366">
        <v>1997.3666666666668</v>
      </c>
      <c r="I511" s="366">
        <v>2035.0833333333335</v>
      </c>
      <c r="J511" s="351">
        <v>2058.2666666666669</v>
      </c>
      <c r="K511" s="351">
        <v>2011.9</v>
      </c>
      <c r="L511" s="351">
        <v>1951</v>
      </c>
      <c r="M511" s="350">
        <v>0.12598000000000001</v>
      </c>
      <c r="N511" s="1"/>
      <c r="O511" s="1"/>
    </row>
    <row r="512" spans="1:15" ht="12.75" customHeight="1">
      <c r="A512" s="501"/>
      <c r="B512" s="501"/>
      <c r="C512" s="502"/>
      <c r="D512" s="502"/>
      <c r="E512" s="502"/>
      <c r="F512" s="502"/>
      <c r="G512" s="502"/>
      <c r="H512" s="502"/>
      <c r="I512" s="502"/>
      <c r="J512" s="501"/>
      <c r="K512" s="501"/>
      <c r="L512" s="501"/>
      <c r="M512" s="503"/>
      <c r="N512" s="1"/>
      <c r="O512" s="1"/>
    </row>
    <row r="513" spans="1:15" ht="12.75" customHeight="1">
      <c r="A513" s="501"/>
      <c r="B513" s="501"/>
      <c r="C513" s="502"/>
      <c r="D513" s="502"/>
      <c r="E513" s="502"/>
      <c r="F513" s="502"/>
      <c r="G513" s="502"/>
      <c r="H513" s="502"/>
      <c r="I513" s="502"/>
      <c r="J513" s="501"/>
      <c r="K513" s="501"/>
      <c r="L513" s="501"/>
      <c r="M513" s="503"/>
      <c r="N513" s="1"/>
      <c r="O513" s="1"/>
    </row>
    <row r="514" spans="1:15" ht="12.75" customHeight="1">
      <c r="A514" s="501"/>
      <c r="B514" s="501"/>
      <c r="C514" s="502"/>
      <c r="D514" s="502"/>
      <c r="E514" s="502"/>
      <c r="F514" s="502"/>
      <c r="G514" s="502"/>
      <c r="H514" s="502"/>
      <c r="I514" s="502"/>
      <c r="J514" s="501"/>
      <c r="K514" s="501"/>
      <c r="L514" s="501"/>
      <c r="M514" s="503"/>
      <c r="N514" s="1"/>
      <c r="O514" s="1"/>
    </row>
    <row r="515" spans="1:15" ht="12.75" customHeight="1">
      <c r="A515" s="501"/>
      <c r="B515" s="501"/>
      <c r="C515" s="502"/>
      <c r="D515" s="502"/>
      <c r="E515" s="502"/>
      <c r="F515" s="502"/>
      <c r="G515" s="502"/>
      <c r="H515" s="502"/>
      <c r="I515" s="502"/>
      <c r="J515" s="501"/>
      <c r="K515" s="501"/>
      <c r="L515" s="501"/>
      <c r="M515" s="503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59"/>
      <c r="B5" s="560"/>
      <c r="C5" s="559"/>
      <c r="D5" s="56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567</v>
      </c>
      <c r="B7" s="561" t="s">
        <v>568</v>
      </c>
      <c r="C7" s="560"/>
      <c r="D7" s="7">
        <f>Main!B10</f>
        <v>44531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569</v>
      </c>
      <c r="B9" s="88" t="s">
        <v>570</v>
      </c>
      <c r="C9" s="88" t="s">
        <v>571</v>
      </c>
      <c r="D9" s="88" t="s">
        <v>572</v>
      </c>
      <c r="E9" s="88" t="s">
        <v>573</v>
      </c>
      <c r="F9" s="88" t="s">
        <v>574</v>
      </c>
      <c r="G9" s="88" t="s">
        <v>575</v>
      </c>
      <c r="H9" s="88" t="s">
        <v>576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44530</v>
      </c>
      <c r="B10" s="32">
        <v>531991</v>
      </c>
      <c r="C10" s="31" t="s">
        <v>1062</v>
      </c>
      <c r="D10" s="31" t="s">
        <v>919</v>
      </c>
      <c r="E10" s="31" t="s">
        <v>577</v>
      </c>
      <c r="F10" s="90">
        <v>5</v>
      </c>
      <c r="G10" s="32">
        <v>0.62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44530</v>
      </c>
      <c r="B11" s="32">
        <v>531991</v>
      </c>
      <c r="C11" s="31" t="s">
        <v>1062</v>
      </c>
      <c r="D11" s="31" t="s">
        <v>919</v>
      </c>
      <c r="E11" s="31" t="s">
        <v>578</v>
      </c>
      <c r="F11" s="90">
        <v>1300005</v>
      </c>
      <c r="G11" s="32">
        <v>0.62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44530</v>
      </c>
      <c r="B12" s="32">
        <v>542865</v>
      </c>
      <c r="C12" s="31" t="s">
        <v>1101</v>
      </c>
      <c r="D12" s="31" t="s">
        <v>1102</v>
      </c>
      <c r="E12" s="31" t="s">
        <v>578</v>
      </c>
      <c r="F12" s="90">
        <v>40000</v>
      </c>
      <c r="G12" s="32">
        <v>14.8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44530</v>
      </c>
      <c r="B13" s="32">
        <v>542865</v>
      </c>
      <c r="C13" s="31" t="s">
        <v>1101</v>
      </c>
      <c r="D13" s="31" t="s">
        <v>1103</v>
      </c>
      <c r="E13" s="31" t="s">
        <v>577</v>
      </c>
      <c r="F13" s="90">
        <v>50000</v>
      </c>
      <c r="G13" s="32">
        <v>14.84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44530</v>
      </c>
      <c r="B14" s="32">
        <v>539288</v>
      </c>
      <c r="C14" s="31" t="s">
        <v>1063</v>
      </c>
      <c r="D14" s="31" t="s">
        <v>1104</v>
      </c>
      <c r="E14" s="31" t="s">
        <v>578</v>
      </c>
      <c r="F14" s="90">
        <v>25856</v>
      </c>
      <c r="G14" s="32">
        <v>59.5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44530</v>
      </c>
      <c r="B15" s="32">
        <v>539288</v>
      </c>
      <c r="C15" s="31" t="s">
        <v>1063</v>
      </c>
      <c r="D15" s="31" t="s">
        <v>1105</v>
      </c>
      <c r="E15" s="31" t="s">
        <v>578</v>
      </c>
      <c r="F15" s="90">
        <v>30917</v>
      </c>
      <c r="G15" s="32">
        <v>59.5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44530</v>
      </c>
      <c r="B16" s="32">
        <v>539288</v>
      </c>
      <c r="C16" s="31" t="s">
        <v>1063</v>
      </c>
      <c r="D16" s="31" t="s">
        <v>1106</v>
      </c>
      <c r="E16" s="31" t="s">
        <v>578</v>
      </c>
      <c r="F16" s="90">
        <v>27200</v>
      </c>
      <c r="G16" s="32">
        <v>59.32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44530</v>
      </c>
      <c r="B17" s="32">
        <v>539288</v>
      </c>
      <c r="C17" s="31" t="s">
        <v>1063</v>
      </c>
      <c r="D17" s="31" t="s">
        <v>1075</v>
      </c>
      <c r="E17" s="31" t="s">
        <v>578</v>
      </c>
      <c r="F17" s="90">
        <v>23625</v>
      </c>
      <c r="G17" s="32">
        <v>59.33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44530</v>
      </c>
      <c r="B18" s="32">
        <v>539621</v>
      </c>
      <c r="C18" s="31" t="s">
        <v>1076</v>
      </c>
      <c r="D18" s="31" t="s">
        <v>1107</v>
      </c>
      <c r="E18" s="31" t="s">
        <v>578</v>
      </c>
      <c r="F18" s="90">
        <v>36000</v>
      </c>
      <c r="G18" s="32">
        <v>10.11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44530</v>
      </c>
      <c r="B19" s="32">
        <v>539621</v>
      </c>
      <c r="C19" s="31" t="s">
        <v>1076</v>
      </c>
      <c r="D19" s="31" t="s">
        <v>1077</v>
      </c>
      <c r="E19" s="31" t="s">
        <v>577</v>
      </c>
      <c r="F19" s="90">
        <v>37394</v>
      </c>
      <c r="G19" s="32">
        <v>10.1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44530</v>
      </c>
      <c r="B20" s="32">
        <v>539304</v>
      </c>
      <c r="C20" s="31" t="s">
        <v>1108</v>
      </c>
      <c r="D20" s="31" t="s">
        <v>1109</v>
      </c>
      <c r="E20" s="31" t="s">
        <v>578</v>
      </c>
      <c r="F20" s="90">
        <v>236983</v>
      </c>
      <c r="G20" s="32">
        <v>14.25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44530</v>
      </c>
      <c r="B21" s="32">
        <v>539304</v>
      </c>
      <c r="C21" s="31" t="s">
        <v>1108</v>
      </c>
      <c r="D21" s="31" t="s">
        <v>1110</v>
      </c>
      <c r="E21" s="31" t="s">
        <v>577</v>
      </c>
      <c r="F21" s="90">
        <v>92000</v>
      </c>
      <c r="G21" s="32">
        <v>14.25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44530</v>
      </c>
      <c r="B22" s="32">
        <v>539304</v>
      </c>
      <c r="C22" s="31" t="s">
        <v>1108</v>
      </c>
      <c r="D22" s="31" t="s">
        <v>1111</v>
      </c>
      <c r="E22" s="31" t="s">
        <v>577</v>
      </c>
      <c r="F22" s="90">
        <v>100000</v>
      </c>
      <c r="G22" s="32">
        <v>14.25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44530</v>
      </c>
      <c r="B23" s="32">
        <v>539304</v>
      </c>
      <c r="C23" s="31" t="s">
        <v>1108</v>
      </c>
      <c r="D23" s="31" t="s">
        <v>1112</v>
      </c>
      <c r="E23" s="31" t="s">
        <v>578</v>
      </c>
      <c r="F23" s="90">
        <v>135000</v>
      </c>
      <c r="G23" s="32">
        <v>14.25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44530</v>
      </c>
      <c r="B24" s="32">
        <v>539559</v>
      </c>
      <c r="C24" s="31" t="s">
        <v>1064</v>
      </c>
      <c r="D24" s="31" t="s">
        <v>1113</v>
      </c>
      <c r="E24" s="31" t="s">
        <v>577</v>
      </c>
      <c r="F24" s="90">
        <v>99926</v>
      </c>
      <c r="G24" s="32">
        <v>14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44530</v>
      </c>
      <c r="B25" s="32">
        <v>539559</v>
      </c>
      <c r="C25" s="31" t="s">
        <v>1064</v>
      </c>
      <c r="D25" s="31" t="s">
        <v>1114</v>
      </c>
      <c r="E25" s="31" t="s">
        <v>578</v>
      </c>
      <c r="F25" s="90">
        <v>28730</v>
      </c>
      <c r="G25" s="32">
        <v>14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44530</v>
      </c>
      <c r="B26" s="32">
        <v>539559</v>
      </c>
      <c r="C26" s="31" t="s">
        <v>1064</v>
      </c>
      <c r="D26" s="31" t="s">
        <v>1115</v>
      </c>
      <c r="E26" s="31" t="s">
        <v>578</v>
      </c>
      <c r="F26" s="90">
        <v>32000</v>
      </c>
      <c r="G26" s="32">
        <v>14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44530</v>
      </c>
      <c r="B27" s="32">
        <v>539559</v>
      </c>
      <c r="C27" s="31" t="s">
        <v>1064</v>
      </c>
      <c r="D27" s="31" t="s">
        <v>1116</v>
      </c>
      <c r="E27" s="31" t="s">
        <v>578</v>
      </c>
      <c r="F27" s="90">
        <v>39270</v>
      </c>
      <c r="G27" s="32">
        <v>14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44530</v>
      </c>
      <c r="B28" s="32">
        <v>540811</v>
      </c>
      <c r="C28" s="31" t="s">
        <v>1117</v>
      </c>
      <c r="D28" s="31" t="s">
        <v>1118</v>
      </c>
      <c r="E28" s="31" t="s">
        <v>577</v>
      </c>
      <c r="F28" s="90">
        <v>60000</v>
      </c>
      <c r="G28" s="32">
        <v>11.68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44530</v>
      </c>
      <c r="B29" s="32">
        <v>542724</v>
      </c>
      <c r="C29" s="31" t="s">
        <v>1119</v>
      </c>
      <c r="D29" s="31" t="s">
        <v>1086</v>
      </c>
      <c r="E29" s="31" t="s">
        <v>577</v>
      </c>
      <c r="F29" s="90">
        <v>102314</v>
      </c>
      <c r="G29" s="32">
        <v>70.05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44530</v>
      </c>
      <c r="B30" s="32">
        <v>542724</v>
      </c>
      <c r="C30" s="31" t="s">
        <v>1119</v>
      </c>
      <c r="D30" s="31" t="s">
        <v>1086</v>
      </c>
      <c r="E30" s="31" t="s">
        <v>578</v>
      </c>
      <c r="F30" s="90">
        <v>114356</v>
      </c>
      <c r="G30" s="32">
        <v>70.349999999999994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44530</v>
      </c>
      <c r="B31" s="32">
        <v>542724</v>
      </c>
      <c r="C31" s="31" t="s">
        <v>1119</v>
      </c>
      <c r="D31" s="31" t="s">
        <v>1120</v>
      </c>
      <c r="E31" s="31" t="s">
        <v>578</v>
      </c>
      <c r="F31" s="90">
        <v>75829</v>
      </c>
      <c r="G31" s="32">
        <v>70.05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44530</v>
      </c>
      <c r="B32" s="32">
        <v>540936</v>
      </c>
      <c r="C32" s="31" t="s">
        <v>1078</v>
      </c>
      <c r="D32" s="31" t="s">
        <v>1040</v>
      </c>
      <c r="E32" s="31" t="s">
        <v>577</v>
      </c>
      <c r="F32" s="90">
        <v>51739</v>
      </c>
      <c r="G32" s="32">
        <v>13.98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44530</v>
      </c>
      <c r="B33" s="32">
        <v>540936</v>
      </c>
      <c r="C33" s="31" t="s">
        <v>1078</v>
      </c>
      <c r="D33" s="31" t="s">
        <v>1040</v>
      </c>
      <c r="E33" s="31" t="s">
        <v>578</v>
      </c>
      <c r="F33" s="90">
        <v>51739</v>
      </c>
      <c r="G33" s="32">
        <v>14.35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44530</v>
      </c>
      <c r="B34" s="32">
        <v>540936</v>
      </c>
      <c r="C34" s="31" t="s">
        <v>1078</v>
      </c>
      <c r="D34" s="31" t="s">
        <v>1079</v>
      </c>
      <c r="E34" s="31" t="s">
        <v>577</v>
      </c>
      <c r="F34" s="90">
        <v>92101</v>
      </c>
      <c r="G34" s="32">
        <v>14.24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44530</v>
      </c>
      <c r="B35" s="32">
        <v>540936</v>
      </c>
      <c r="C35" s="31" t="s">
        <v>1078</v>
      </c>
      <c r="D35" s="31" t="s">
        <v>1079</v>
      </c>
      <c r="E35" s="31" t="s">
        <v>578</v>
      </c>
      <c r="F35" s="90">
        <v>90737</v>
      </c>
      <c r="G35" s="32">
        <v>14.17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44530</v>
      </c>
      <c r="B36" s="32">
        <v>513723</v>
      </c>
      <c r="C36" s="31" t="s">
        <v>1121</v>
      </c>
      <c r="D36" s="31" t="s">
        <v>1122</v>
      </c>
      <c r="E36" s="31" t="s">
        <v>578</v>
      </c>
      <c r="F36" s="90">
        <v>31760</v>
      </c>
      <c r="G36" s="32">
        <v>46.53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44530</v>
      </c>
      <c r="B37" s="32">
        <v>539814</v>
      </c>
      <c r="C37" s="31" t="s">
        <v>1080</v>
      </c>
      <c r="D37" s="31" t="s">
        <v>1040</v>
      </c>
      <c r="E37" s="31" t="s">
        <v>577</v>
      </c>
      <c r="F37" s="90">
        <v>1250</v>
      </c>
      <c r="G37" s="32">
        <v>35.53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44530</v>
      </c>
      <c r="B38" s="32">
        <v>539814</v>
      </c>
      <c r="C38" s="31" t="s">
        <v>1080</v>
      </c>
      <c r="D38" s="31" t="s">
        <v>1040</v>
      </c>
      <c r="E38" s="31" t="s">
        <v>578</v>
      </c>
      <c r="F38" s="90">
        <v>16656</v>
      </c>
      <c r="G38" s="32">
        <v>35.92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44530</v>
      </c>
      <c r="B39" s="32">
        <v>539814</v>
      </c>
      <c r="C39" s="31" t="s">
        <v>1080</v>
      </c>
      <c r="D39" s="31" t="s">
        <v>1123</v>
      </c>
      <c r="E39" s="31" t="s">
        <v>577</v>
      </c>
      <c r="F39" s="90">
        <v>19000</v>
      </c>
      <c r="G39" s="32">
        <v>35.950000000000003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44530</v>
      </c>
      <c r="B40" s="32">
        <v>540401</v>
      </c>
      <c r="C40" s="31" t="s">
        <v>1124</v>
      </c>
      <c r="D40" s="31" t="s">
        <v>1125</v>
      </c>
      <c r="E40" s="31" t="s">
        <v>577</v>
      </c>
      <c r="F40" s="90">
        <v>68003</v>
      </c>
      <c r="G40" s="32">
        <v>94.95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44530</v>
      </c>
      <c r="B41" s="32">
        <v>540401</v>
      </c>
      <c r="C41" s="31" t="s">
        <v>1124</v>
      </c>
      <c r="D41" s="31" t="s">
        <v>1126</v>
      </c>
      <c r="E41" s="31" t="s">
        <v>578</v>
      </c>
      <c r="F41" s="90">
        <v>68000</v>
      </c>
      <c r="G41" s="32">
        <v>94.95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44530</v>
      </c>
      <c r="B42" s="32">
        <v>526622</v>
      </c>
      <c r="C42" s="31" t="s">
        <v>1127</v>
      </c>
      <c r="D42" s="31" t="s">
        <v>1128</v>
      </c>
      <c r="E42" s="31" t="s">
        <v>577</v>
      </c>
      <c r="F42" s="90">
        <v>1700000</v>
      </c>
      <c r="G42" s="32">
        <v>0.48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44530</v>
      </c>
      <c r="B43" s="32">
        <v>526622</v>
      </c>
      <c r="C43" s="31" t="s">
        <v>1127</v>
      </c>
      <c r="D43" s="31" t="s">
        <v>1128</v>
      </c>
      <c r="E43" s="31" t="s">
        <v>578</v>
      </c>
      <c r="F43" s="90">
        <v>2301429</v>
      </c>
      <c r="G43" s="32">
        <v>0.51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44530</v>
      </c>
      <c r="B44" s="32">
        <v>543207</v>
      </c>
      <c r="C44" s="31" t="s">
        <v>1129</v>
      </c>
      <c r="D44" s="31" t="s">
        <v>1130</v>
      </c>
      <c r="E44" s="31" t="s">
        <v>577</v>
      </c>
      <c r="F44" s="90">
        <v>102001</v>
      </c>
      <c r="G44" s="32">
        <v>15.4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44530</v>
      </c>
      <c r="B45" s="32">
        <v>543207</v>
      </c>
      <c r="C45" s="31" t="s">
        <v>1129</v>
      </c>
      <c r="D45" s="31" t="s">
        <v>1130</v>
      </c>
      <c r="E45" s="31" t="s">
        <v>578</v>
      </c>
      <c r="F45" s="90">
        <v>89800</v>
      </c>
      <c r="G45" s="32">
        <v>15.85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44530</v>
      </c>
      <c r="B46" s="32">
        <v>540243</v>
      </c>
      <c r="C46" s="31" t="s">
        <v>1131</v>
      </c>
      <c r="D46" s="31" t="s">
        <v>1132</v>
      </c>
      <c r="E46" s="31" t="s">
        <v>577</v>
      </c>
      <c r="F46" s="90">
        <v>12200</v>
      </c>
      <c r="G46" s="32">
        <v>45.86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44530</v>
      </c>
      <c r="B47" s="32">
        <v>540243</v>
      </c>
      <c r="C47" s="31" t="s">
        <v>1131</v>
      </c>
      <c r="D47" s="31" t="s">
        <v>1133</v>
      </c>
      <c r="E47" s="31" t="s">
        <v>577</v>
      </c>
      <c r="F47" s="90">
        <v>3330</v>
      </c>
      <c r="G47" s="32">
        <v>43.87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44530</v>
      </c>
      <c r="B48" s="32">
        <v>540243</v>
      </c>
      <c r="C48" s="31" t="s">
        <v>1131</v>
      </c>
      <c r="D48" s="31" t="s">
        <v>1134</v>
      </c>
      <c r="E48" s="31" t="s">
        <v>577</v>
      </c>
      <c r="F48" s="90">
        <v>15208</v>
      </c>
      <c r="G48" s="32">
        <v>47.07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44530</v>
      </c>
      <c r="B49" s="32">
        <v>540243</v>
      </c>
      <c r="C49" s="31" t="s">
        <v>1131</v>
      </c>
      <c r="D49" s="31" t="s">
        <v>1133</v>
      </c>
      <c r="E49" s="31" t="s">
        <v>578</v>
      </c>
      <c r="F49" s="90">
        <v>19180</v>
      </c>
      <c r="G49" s="32">
        <v>46.03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44530</v>
      </c>
      <c r="B50" s="32">
        <v>540243</v>
      </c>
      <c r="C50" s="31" t="s">
        <v>1131</v>
      </c>
      <c r="D50" s="31" t="s">
        <v>1135</v>
      </c>
      <c r="E50" s="31" t="s">
        <v>577</v>
      </c>
      <c r="F50" s="90">
        <v>36</v>
      </c>
      <c r="G50" s="32">
        <v>47.44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44530</v>
      </c>
      <c r="B51" s="32">
        <v>540243</v>
      </c>
      <c r="C51" s="31" t="s">
        <v>1131</v>
      </c>
      <c r="D51" s="31" t="s">
        <v>1135</v>
      </c>
      <c r="E51" s="31" t="s">
        <v>578</v>
      </c>
      <c r="F51" s="90">
        <v>20321</v>
      </c>
      <c r="G51" s="32">
        <v>47.16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44530</v>
      </c>
      <c r="B52" s="32">
        <v>543400</v>
      </c>
      <c r="C52" s="31" t="s">
        <v>1136</v>
      </c>
      <c r="D52" s="31" t="s">
        <v>1137</v>
      </c>
      <c r="E52" s="31" t="s">
        <v>578</v>
      </c>
      <c r="F52" s="90">
        <v>152000</v>
      </c>
      <c r="G52" s="32">
        <v>89.35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44530</v>
      </c>
      <c r="B53" s="32">
        <v>543400</v>
      </c>
      <c r="C53" s="31" t="s">
        <v>1136</v>
      </c>
      <c r="D53" s="31" t="s">
        <v>1138</v>
      </c>
      <c r="E53" s="31" t="s">
        <v>577</v>
      </c>
      <c r="F53" s="90">
        <v>150000</v>
      </c>
      <c r="G53" s="32">
        <v>89.35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44530</v>
      </c>
      <c r="B54" s="32">
        <v>540198</v>
      </c>
      <c r="C54" s="31" t="s">
        <v>1081</v>
      </c>
      <c r="D54" s="31" t="s">
        <v>1139</v>
      </c>
      <c r="E54" s="31" t="s">
        <v>578</v>
      </c>
      <c r="F54" s="90">
        <v>60000</v>
      </c>
      <c r="G54" s="32">
        <v>41.21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44530</v>
      </c>
      <c r="B55" s="32">
        <v>540198</v>
      </c>
      <c r="C55" s="31" t="s">
        <v>1081</v>
      </c>
      <c r="D55" s="31" t="s">
        <v>1140</v>
      </c>
      <c r="E55" s="31" t="s">
        <v>577</v>
      </c>
      <c r="F55" s="90">
        <v>47430</v>
      </c>
      <c r="G55" s="32">
        <v>41.27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44530</v>
      </c>
      <c r="B56" s="32">
        <v>540198</v>
      </c>
      <c r="C56" s="31" t="s">
        <v>1081</v>
      </c>
      <c r="D56" s="31" t="s">
        <v>1141</v>
      </c>
      <c r="E56" s="31" t="s">
        <v>577</v>
      </c>
      <c r="F56" s="90">
        <v>47450</v>
      </c>
      <c r="G56" s="32">
        <v>41.29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44530</v>
      </c>
      <c r="B57" s="32">
        <v>538860</v>
      </c>
      <c r="C57" s="31" t="s">
        <v>1082</v>
      </c>
      <c r="D57" s="31" t="s">
        <v>1083</v>
      </c>
      <c r="E57" s="31" t="s">
        <v>578</v>
      </c>
      <c r="F57" s="90">
        <v>670000</v>
      </c>
      <c r="G57" s="32">
        <v>0.93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44530</v>
      </c>
      <c r="B58" s="32">
        <v>538860</v>
      </c>
      <c r="C58" s="31" t="s">
        <v>1082</v>
      </c>
      <c r="D58" s="31" t="s">
        <v>1142</v>
      </c>
      <c r="E58" s="31" t="s">
        <v>578</v>
      </c>
      <c r="F58" s="90">
        <v>500000</v>
      </c>
      <c r="G58" s="32">
        <v>0.93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44530</v>
      </c>
      <c r="B59" s="32">
        <v>538860</v>
      </c>
      <c r="C59" s="31" t="s">
        <v>1082</v>
      </c>
      <c r="D59" s="31" t="s">
        <v>919</v>
      </c>
      <c r="E59" s="31" t="s">
        <v>577</v>
      </c>
      <c r="F59" s="90">
        <v>2388234</v>
      </c>
      <c r="G59" s="32">
        <v>0.88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44530</v>
      </c>
      <c r="B60" s="32">
        <v>538860</v>
      </c>
      <c r="C60" s="31" t="s">
        <v>1082</v>
      </c>
      <c r="D60" s="31" t="s">
        <v>919</v>
      </c>
      <c r="E60" s="31" t="s">
        <v>578</v>
      </c>
      <c r="F60" s="90">
        <v>1538234</v>
      </c>
      <c r="G60" s="32">
        <v>0.93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44530</v>
      </c>
      <c r="B61" s="32">
        <v>540159</v>
      </c>
      <c r="C61" s="31" t="s">
        <v>1143</v>
      </c>
      <c r="D61" s="31" t="s">
        <v>1144</v>
      </c>
      <c r="E61" s="31" t="s">
        <v>578</v>
      </c>
      <c r="F61" s="90">
        <v>104974</v>
      </c>
      <c r="G61" s="32">
        <v>10.36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44530</v>
      </c>
      <c r="B62" s="32">
        <v>540159</v>
      </c>
      <c r="C62" s="20" t="s">
        <v>1143</v>
      </c>
      <c r="D62" s="20" t="s">
        <v>1145</v>
      </c>
      <c r="E62" s="31" t="s">
        <v>578</v>
      </c>
      <c r="F62" s="90">
        <v>50881</v>
      </c>
      <c r="G62" s="32">
        <v>10.36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44530</v>
      </c>
      <c r="B63" s="32">
        <v>540159</v>
      </c>
      <c r="C63" s="31" t="s">
        <v>1143</v>
      </c>
      <c r="D63" s="31" t="s">
        <v>1146</v>
      </c>
      <c r="E63" s="31" t="s">
        <v>577</v>
      </c>
      <c r="F63" s="90">
        <v>215000</v>
      </c>
      <c r="G63" s="32">
        <v>10.36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44530</v>
      </c>
      <c r="B64" s="32">
        <v>519191</v>
      </c>
      <c r="C64" s="31" t="s">
        <v>1147</v>
      </c>
      <c r="D64" s="31" t="s">
        <v>1148</v>
      </c>
      <c r="E64" s="31" t="s">
        <v>577</v>
      </c>
      <c r="F64" s="90">
        <v>40659</v>
      </c>
      <c r="G64" s="32">
        <v>24.6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44530</v>
      </c>
      <c r="B65" s="32">
        <v>539526</v>
      </c>
      <c r="C65" s="31" t="s">
        <v>1041</v>
      </c>
      <c r="D65" s="31" t="s">
        <v>919</v>
      </c>
      <c r="E65" s="31" t="s">
        <v>578</v>
      </c>
      <c r="F65" s="90">
        <v>2481527</v>
      </c>
      <c r="G65" s="32">
        <v>1.1100000000000001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44530</v>
      </c>
      <c r="B66" s="32">
        <v>538875</v>
      </c>
      <c r="C66" s="31" t="s">
        <v>1084</v>
      </c>
      <c r="D66" s="31" t="s">
        <v>1085</v>
      </c>
      <c r="E66" s="31" t="s">
        <v>578</v>
      </c>
      <c r="F66" s="90">
        <v>91250</v>
      </c>
      <c r="G66" s="32">
        <v>15.37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44530</v>
      </c>
      <c r="B67" s="32">
        <v>542146</v>
      </c>
      <c r="C67" s="31" t="s">
        <v>1149</v>
      </c>
      <c r="D67" s="31" t="s">
        <v>1150</v>
      </c>
      <c r="E67" s="31" t="s">
        <v>578</v>
      </c>
      <c r="F67" s="90">
        <v>30000</v>
      </c>
      <c r="G67" s="32">
        <v>6.37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44530</v>
      </c>
      <c r="B68" s="32">
        <v>542146</v>
      </c>
      <c r="C68" s="31" t="s">
        <v>1149</v>
      </c>
      <c r="D68" s="31" t="s">
        <v>1151</v>
      </c>
      <c r="E68" s="31" t="s">
        <v>577</v>
      </c>
      <c r="F68" s="90">
        <v>20000</v>
      </c>
      <c r="G68" s="32">
        <v>6.15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44530</v>
      </c>
      <c r="B69" s="32">
        <v>500402</v>
      </c>
      <c r="C69" s="31" t="s">
        <v>1152</v>
      </c>
      <c r="D69" s="31" t="s">
        <v>919</v>
      </c>
      <c r="E69" s="31" t="s">
        <v>577</v>
      </c>
      <c r="F69" s="90">
        <v>200039</v>
      </c>
      <c r="G69" s="32">
        <v>18.93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44530</v>
      </c>
      <c r="B70" s="32">
        <v>500402</v>
      </c>
      <c r="C70" s="31" t="s">
        <v>1152</v>
      </c>
      <c r="D70" s="31" t="s">
        <v>919</v>
      </c>
      <c r="E70" s="31" t="s">
        <v>578</v>
      </c>
      <c r="F70" s="90">
        <v>200039</v>
      </c>
      <c r="G70" s="32">
        <v>20.77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44530</v>
      </c>
      <c r="B71" s="32">
        <v>539026</v>
      </c>
      <c r="C71" s="31" t="s">
        <v>1153</v>
      </c>
      <c r="D71" s="31" t="s">
        <v>1154</v>
      </c>
      <c r="E71" s="31" t="s">
        <v>578</v>
      </c>
      <c r="F71" s="90">
        <v>24000</v>
      </c>
      <c r="G71" s="32">
        <v>8.4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44530</v>
      </c>
      <c r="B72" s="32">
        <v>539026</v>
      </c>
      <c r="C72" s="31" t="s">
        <v>1153</v>
      </c>
      <c r="D72" s="31" t="s">
        <v>1155</v>
      </c>
      <c r="E72" s="31" t="s">
        <v>577</v>
      </c>
      <c r="F72" s="90">
        <v>36000</v>
      </c>
      <c r="G72" s="32">
        <v>8.4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44530</v>
      </c>
      <c r="B73" s="32">
        <v>538607</v>
      </c>
      <c r="C73" s="31" t="s">
        <v>1156</v>
      </c>
      <c r="D73" s="31" t="s">
        <v>1157</v>
      </c>
      <c r="E73" s="31" t="s">
        <v>578</v>
      </c>
      <c r="F73" s="90">
        <v>1100000</v>
      </c>
      <c r="G73" s="32">
        <v>3.49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44530</v>
      </c>
      <c r="B74" s="32">
        <v>538607</v>
      </c>
      <c r="C74" s="31" t="s">
        <v>1156</v>
      </c>
      <c r="D74" s="31" t="s">
        <v>1158</v>
      </c>
      <c r="E74" s="31" t="s">
        <v>577</v>
      </c>
      <c r="F74" s="90">
        <v>1100000</v>
      </c>
      <c r="G74" s="32">
        <v>3.49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0"/>
  <sheetViews>
    <sheetView zoomScale="85" zoomScaleNormal="85" workbookViewId="0">
      <selection activeCell="K18" sqref="K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569</v>
      </c>
      <c r="C9" s="100"/>
      <c r="D9" s="101" t="s">
        <v>580</v>
      </c>
      <c r="E9" s="100" t="s">
        <v>581</v>
      </c>
      <c r="F9" s="100" t="s">
        <v>582</v>
      </c>
      <c r="G9" s="100" t="s">
        <v>583</v>
      </c>
      <c r="H9" s="100" t="s">
        <v>584</v>
      </c>
      <c r="I9" s="100" t="s">
        <v>585</v>
      </c>
      <c r="J9" s="99" t="s">
        <v>586</v>
      </c>
      <c r="K9" s="100" t="s">
        <v>587</v>
      </c>
      <c r="L9" s="102" t="s">
        <v>588</v>
      </c>
      <c r="M9" s="102" t="s">
        <v>589</v>
      </c>
      <c r="N9" s="100" t="s">
        <v>590</v>
      </c>
      <c r="O9" s="101" t="s">
        <v>591</v>
      </c>
      <c r="P9" s="100" t="s">
        <v>832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594</v>
      </c>
      <c r="F10" s="299">
        <v>2195</v>
      </c>
      <c r="G10" s="299">
        <v>2080</v>
      </c>
      <c r="H10" s="298">
        <v>2295</v>
      </c>
      <c r="I10" s="300" t="s">
        <v>827</v>
      </c>
      <c r="J10" s="103" t="s">
        <v>997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592</v>
      </c>
      <c r="O10" s="106">
        <v>44522</v>
      </c>
      <c r="P10" s="299"/>
      <c r="Q10" s="1"/>
      <c r="R10" s="1" t="s">
        <v>593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594</v>
      </c>
      <c r="F11" s="299">
        <v>1510</v>
      </c>
      <c r="G11" s="299">
        <v>1395</v>
      </c>
      <c r="H11" s="298">
        <v>1585</v>
      </c>
      <c r="I11" s="300" t="s">
        <v>829</v>
      </c>
      <c r="J11" s="103" t="s">
        <v>874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592</v>
      </c>
      <c r="O11" s="106">
        <v>44501</v>
      </c>
      <c r="P11" s="299"/>
      <c r="Q11" s="1"/>
      <c r="R11" s="1" t="s">
        <v>593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594</v>
      </c>
      <c r="F12" s="107" t="s">
        <v>833</v>
      </c>
      <c r="G12" s="107">
        <v>660</v>
      </c>
      <c r="H12" s="110"/>
      <c r="I12" s="111" t="s">
        <v>834</v>
      </c>
      <c r="J12" s="112" t="s">
        <v>595</v>
      </c>
      <c r="K12" s="113"/>
      <c r="L12" s="108"/>
      <c r="M12" s="114"/>
      <c r="N12" s="109"/>
      <c r="O12" s="110"/>
      <c r="P12" s="107">
        <f>VLOOKUP(D12,'MidCap Intra'!B22:C524,2,0)</f>
        <v>680.8</v>
      </c>
      <c r="Q12" s="1"/>
      <c r="R12" s="1" t="s">
        <v>593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594</v>
      </c>
      <c r="F13" s="412">
        <v>3870</v>
      </c>
      <c r="G13" s="412">
        <v>3670</v>
      </c>
      <c r="H13" s="417">
        <v>3670</v>
      </c>
      <c r="I13" s="418" t="s">
        <v>835</v>
      </c>
      <c r="J13" s="408" t="s">
        <v>921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605</v>
      </c>
      <c r="O13" s="411">
        <v>44503</v>
      </c>
      <c r="P13" s="412"/>
      <c r="Q13" s="1"/>
      <c r="R13" s="1" t="s">
        <v>593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594</v>
      </c>
      <c r="F14" s="299">
        <v>7330</v>
      </c>
      <c r="G14" s="299">
        <v>6980</v>
      </c>
      <c r="H14" s="298">
        <v>7760</v>
      </c>
      <c r="I14" s="300" t="s">
        <v>837</v>
      </c>
      <c r="J14" s="103" t="s">
        <v>920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592</v>
      </c>
      <c r="O14" s="106">
        <v>44501</v>
      </c>
      <c r="P14" s="299"/>
      <c r="Q14" s="1"/>
      <c r="R14" s="1" t="s">
        <v>593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594</v>
      </c>
      <c r="F15" s="372" t="s">
        <v>850</v>
      </c>
      <c r="G15" s="372">
        <v>1395</v>
      </c>
      <c r="H15" s="371"/>
      <c r="I15" s="373" t="s">
        <v>851</v>
      </c>
      <c r="J15" s="374" t="s">
        <v>595</v>
      </c>
      <c r="K15" s="374"/>
      <c r="L15" s="375"/>
      <c r="M15" s="376"/>
      <c r="N15" s="374"/>
      <c r="O15" s="377"/>
      <c r="P15" s="107">
        <f>VLOOKUP(D15,'MidCap Intra'!B29:C522,2,0)</f>
        <v>1437.35</v>
      </c>
      <c r="Q15" s="378"/>
      <c r="R15" s="378" t="s">
        <v>593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594</v>
      </c>
      <c r="F16" s="406">
        <v>2245</v>
      </c>
      <c r="G16" s="406">
        <v>2080</v>
      </c>
      <c r="H16" s="405">
        <v>2080</v>
      </c>
      <c r="I16" s="407" t="s">
        <v>827</v>
      </c>
      <c r="J16" s="408" t="s">
        <v>898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605</v>
      </c>
      <c r="O16" s="411">
        <v>44503</v>
      </c>
      <c r="P16" s="412"/>
      <c r="Q16" s="378"/>
      <c r="R16" s="378" t="s">
        <v>593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76">
        <v>8</v>
      </c>
      <c r="B17" s="266">
        <v>44501</v>
      </c>
      <c r="C17" s="477"/>
      <c r="D17" s="478" t="s">
        <v>130</v>
      </c>
      <c r="E17" s="479" t="s">
        <v>594</v>
      </c>
      <c r="F17" s="480">
        <v>474</v>
      </c>
      <c r="G17" s="480">
        <v>447</v>
      </c>
      <c r="H17" s="479">
        <v>501</v>
      </c>
      <c r="I17" s="481" t="s">
        <v>876</v>
      </c>
      <c r="J17" s="103" t="s">
        <v>923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592</v>
      </c>
      <c r="O17" s="106">
        <v>44511</v>
      </c>
      <c r="P17" s="299"/>
      <c r="Q17" s="378"/>
      <c r="R17" s="378" t="s">
        <v>593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594</v>
      </c>
      <c r="F18" s="406">
        <v>1010</v>
      </c>
      <c r="G18" s="406">
        <v>955</v>
      </c>
      <c r="H18" s="405">
        <v>955</v>
      </c>
      <c r="I18" s="407" t="s">
        <v>877</v>
      </c>
      <c r="J18" s="408" t="s">
        <v>995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605</v>
      </c>
      <c r="O18" s="411">
        <v>44522</v>
      </c>
      <c r="P18" s="412"/>
      <c r="Q18" s="378"/>
      <c r="R18" s="378" t="s">
        <v>596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594</v>
      </c>
      <c r="F19" s="299">
        <v>201</v>
      </c>
      <c r="G19" s="299">
        <v>188</v>
      </c>
      <c r="H19" s="298">
        <v>214.5</v>
      </c>
      <c r="I19" s="300" t="s">
        <v>882</v>
      </c>
      <c r="J19" s="103" t="s">
        <v>922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592</v>
      </c>
      <c r="O19" s="106">
        <v>44509</v>
      </c>
      <c r="P19" s="299"/>
      <c r="Q19" s="1"/>
      <c r="R19" s="1" t="s">
        <v>593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594</v>
      </c>
      <c r="F20" s="299">
        <v>1660</v>
      </c>
      <c r="G20" s="299">
        <v>1578</v>
      </c>
      <c r="H20" s="298">
        <v>1745</v>
      </c>
      <c r="I20" s="300" t="s">
        <v>925</v>
      </c>
      <c r="J20" s="103" t="s">
        <v>934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592</v>
      </c>
      <c r="O20" s="106">
        <v>44510</v>
      </c>
      <c r="P20" s="299"/>
      <c r="Q20" s="267"/>
      <c r="R20" s="267" t="s">
        <v>593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594</v>
      </c>
      <c r="F21" s="406">
        <v>2030</v>
      </c>
      <c r="G21" s="406">
        <v>1940</v>
      </c>
      <c r="H21" s="405">
        <v>1940</v>
      </c>
      <c r="I21" s="407" t="s">
        <v>944</v>
      </c>
      <c r="J21" s="408" t="s">
        <v>996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605</v>
      </c>
      <c r="O21" s="411">
        <v>44522</v>
      </c>
      <c r="P21" s="412"/>
      <c r="Q21" s="267"/>
      <c r="R21" s="267" t="s">
        <v>593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s="268" customFormat="1" ht="12.75" customHeight="1">
      <c r="A22" s="518">
        <v>13</v>
      </c>
      <c r="B22" s="519">
        <v>44525</v>
      </c>
      <c r="C22" s="520"/>
      <c r="D22" s="521" t="s">
        <v>408</v>
      </c>
      <c r="E22" s="522" t="s">
        <v>594</v>
      </c>
      <c r="F22" s="523" t="s">
        <v>1042</v>
      </c>
      <c r="G22" s="523">
        <v>730</v>
      </c>
      <c r="H22" s="522"/>
      <c r="I22" s="524" t="s">
        <v>1043</v>
      </c>
      <c r="J22" s="359" t="s">
        <v>595</v>
      </c>
      <c r="K22" s="359"/>
      <c r="L22" s="360"/>
      <c r="M22" s="361"/>
      <c r="N22" s="359"/>
      <c r="O22" s="362"/>
      <c r="P22" s="107">
        <f>VLOOKUP(D22,'MidCap Intra'!B36:C529,2,0)</f>
        <v>744.5</v>
      </c>
      <c r="Q22" s="267"/>
      <c r="R22" s="267" t="s">
        <v>593</v>
      </c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</row>
    <row r="23" spans="1:38" s="268" customFormat="1" ht="12.75" customHeight="1">
      <c r="A23" s="294">
        <v>14</v>
      </c>
      <c r="B23" s="295">
        <v>44525</v>
      </c>
      <c r="C23" s="296"/>
      <c r="D23" s="297" t="s">
        <v>452</v>
      </c>
      <c r="E23" s="298" t="s">
        <v>594</v>
      </c>
      <c r="F23" s="299">
        <v>356</v>
      </c>
      <c r="G23" s="299">
        <v>334</v>
      </c>
      <c r="H23" s="298">
        <v>381</v>
      </c>
      <c r="I23" s="300" t="s">
        <v>1044</v>
      </c>
      <c r="J23" s="103" t="s">
        <v>614</v>
      </c>
      <c r="K23" s="103">
        <f t="shared" ref="K23:K24" si="21">H23-F23</f>
        <v>25</v>
      </c>
      <c r="L23" s="104">
        <f>(F23*-0.35)/100</f>
        <v>-1.246</v>
      </c>
      <c r="M23" s="105">
        <f t="shared" ref="M23:M24" si="22">(K23+L23)/F23</f>
        <v>6.6724719101123597E-2</v>
      </c>
      <c r="N23" s="103" t="s">
        <v>592</v>
      </c>
      <c r="O23" s="106">
        <v>44529</v>
      </c>
      <c r="P23" s="299"/>
      <c r="Q23" s="267"/>
      <c r="R23" s="267" t="s">
        <v>596</v>
      </c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</row>
    <row r="24" spans="1:38" s="268" customFormat="1" ht="12.75" customHeight="1">
      <c r="A24" s="542">
        <v>15</v>
      </c>
      <c r="B24" s="543">
        <v>44525</v>
      </c>
      <c r="C24" s="544"/>
      <c r="D24" s="545" t="s">
        <v>266</v>
      </c>
      <c r="E24" s="546" t="s">
        <v>594</v>
      </c>
      <c r="F24" s="547">
        <v>2065</v>
      </c>
      <c r="G24" s="547">
        <v>1950</v>
      </c>
      <c r="H24" s="546">
        <v>2155</v>
      </c>
      <c r="I24" s="548" t="s">
        <v>1045</v>
      </c>
      <c r="J24" s="308" t="s">
        <v>1100</v>
      </c>
      <c r="K24" s="308">
        <f t="shared" si="21"/>
        <v>90</v>
      </c>
      <c r="L24" s="309">
        <f>(F24*-0.7)/100</f>
        <v>-14.455</v>
      </c>
      <c r="M24" s="310">
        <f t="shared" si="22"/>
        <v>3.6583535108958835E-2</v>
      </c>
      <c r="N24" s="308" t="s">
        <v>592</v>
      </c>
      <c r="O24" s="311">
        <v>44530</v>
      </c>
      <c r="P24" s="306"/>
      <c r="Q24" s="267"/>
      <c r="R24" s="267" t="s">
        <v>593</v>
      </c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</row>
    <row r="25" spans="1:38" s="268" customFormat="1" ht="12.75" customHeight="1">
      <c r="A25" s="518">
        <v>16</v>
      </c>
      <c r="B25" s="519">
        <v>44526</v>
      </c>
      <c r="C25" s="520"/>
      <c r="D25" s="521" t="s">
        <v>523</v>
      </c>
      <c r="E25" s="522" t="s">
        <v>594</v>
      </c>
      <c r="F25" s="523" t="s">
        <v>1056</v>
      </c>
      <c r="G25" s="523">
        <v>2030</v>
      </c>
      <c r="H25" s="522"/>
      <c r="I25" s="524" t="s">
        <v>827</v>
      </c>
      <c r="J25" s="359" t="s">
        <v>595</v>
      </c>
      <c r="K25" s="359"/>
      <c r="L25" s="360"/>
      <c r="M25" s="361"/>
      <c r="N25" s="359"/>
      <c r="O25" s="362"/>
      <c r="P25" s="107">
        <f>VLOOKUP(D25,'MidCap Intra'!B39:C532,2,0)</f>
        <v>2168.4499999999998</v>
      </c>
      <c r="Q25" s="267"/>
      <c r="R25" s="267" t="s">
        <v>593</v>
      </c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</row>
    <row r="26" spans="1:38" s="268" customFormat="1" ht="12.75" customHeight="1">
      <c r="A26" s="518">
        <v>17</v>
      </c>
      <c r="B26" s="519">
        <v>44526</v>
      </c>
      <c r="C26" s="520"/>
      <c r="D26" s="521" t="s">
        <v>71</v>
      </c>
      <c r="E26" s="522" t="s">
        <v>594</v>
      </c>
      <c r="F26" s="523" t="s">
        <v>1057</v>
      </c>
      <c r="G26" s="523">
        <v>189</v>
      </c>
      <c r="H26" s="522"/>
      <c r="I26" s="524" t="s">
        <v>1058</v>
      </c>
      <c r="J26" s="359" t="s">
        <v>595</v>
      </c>
      <c r="K26" s="359"/>
      <c r="L26" s="360"/>
      <c r="M26" s="361"/>
      <c r="N26" s="359"/>
      <c r="O26" s="362"/>
      <c r="P26" s="107">
        <f>VLOOKUP(D26,'MidCap Intra'!B40:C533,2,0)</f>
        <v>203.75</v>
      </c>
      <c r="Q26" s="267"/>
      <c r="R26" s="267" t="s">
        <v>593</v>
      </c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</row>
    <row r="27" spans="1:38" s="268" customFormat="1" ht="12.75" customHeight="1">
      <c r="A27" s="294">
        <v>18</v>
      </c>
      <c r="B27" s="295">
        <v>44529</v>
      </c>
      <c r="C27" s="296"/>
      <c r="D27" s="297" t="s">
        <v>838</v>
      </c>
      <c r="E27" s="298" t="s">
        <v>594</v>
      </c>
      <c r="F27" s="299">
        <v>492.5</v>
      </c>
      <c r="G27" s="299">
        <v>460</v>
      </c>
      <c r="H27" s="298">
        <v>520</v>
      </c>
      <c r="I27" s="300" t="s">
        <v>1069</v>
      </c>
      <c r="J27" s="103" t="s">
        <v>1087</v>
      </c>
      <c r="K27" s="103">
        <f t="shared" ref="K27" si="23">H27-F27</f>
        <v>27.5</v>
      </c>
      <c r="L27" s="104">
        <f>(F27*-0.7)/100</f>
        <v>-3.4474999999999998</v>
      </c>
      <c r="M27" s="105">
        <f t="shared" ref="M27" si="24">(K27+L27)/F27</f>
        <v>4.8837563451776651E-2</v>
      </c>
      <c r="N27" s="103" t="s">
        <v>592</v>
      </c>
      <c r="O27" s="106">
        <v>44530</v>
      </c>
      <c r="P27" s="299"/>
      <c r="Q27" s="267"/>
      <c r="R27" s="267" t="s">
        <v>593</v>
      </c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</row>
    <row r="28" spans="1:38" s="268" customFormat="1" ht="12.75" customHeight="1">
      <c r="A28" s="518"/>
      <c r="B28" s="519"/>
      <c r="C28" s="520"/>
      <c r="D28" s="521"/>
      <c r="E28" s="522"/>
      <c r="F28" s="523"/>
      <c r="G28" s="523"/>
      <c r="H28" s="522"/>
      <c r="I28" s="524"/>
      <c r="J28" s="359"/>
      <c r="K28" s="359"/>
      <c r="L28" s="360"/>
      <c r="M28" s="361"/>
      <c r="N28" s="359"/>
      <c r="O28" s="362"/>
      <c r="P28" s="35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38" s="268" customFormat="1" ht="12.75" customHeight="1">
      <c r="A29" s="518"/>
      <c r="B29" s="519"/>
      <c r="C29" s="520"/>
      <c r="D29" s="521"/>
      <c r="E29" s="522"/>
      <c r="F29" s="523"/>
      <c r="G29" s="523"/>
      <c r="H29" s="522"/>
      <c r="I29" s="524"/>
      <c r="J29" s="359"/>
      <c r="K29" s="359"/>
      <c r="L29" s="360"/>
      <c r="M29" s="361"/>
      <c r="N29" s="359"/>
      <c r="O29" s="362"/>
      <c r="P29" s="35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38" ht="13.9" customHeight="1">
      <c r="A30" s="113"/>
      <c r="B30" s="108"/>
      <c r="C30" s="114"/>
      <c r="D30" s="109"/>
      <c r="E30" s="110"/>
      <c r="F30" s="107"/>
      <c r="G30" s="107"/>
      <c r="H30" s="110"/>
      <c r="I30" s="111"/>
      <c r="J30" s="112"/>
      <c r="K30" s="113"/>
      <c r="L30" s="108"/>
      <c r="M30" s="114"/>
      <c r="N30" s="109"/>
      <c r="O30" s="110"/>
      <c r="P30" s="1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20"/>
      <c r="B31" s="121"/>
      <c r="C31" s="122"/>
      <c r="D31" s="123"/>
      <c r="E31" s="124"/>
      <c r="F31" s="124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20"/>
      <c r="B32" s="121"/>
      <c r="C32" s="122"/>
      <c r="D32" s="123"/>
      <c r="E32" s="124"/>
      <c r="F32" s="124"/>
      <c r="G32" s="120"/>
      <c r="H32" s="124"/>
      <c r="I32" s="125"/>
      <c r="J32" s="126"/>
      <c r="K32" s="126"/>
      <c r="L32" s="127"/>
      <c r="M32" s="128"/>
      <c r="N32" s="129"/>
      <c r="O32" s="130"/>
      <c r="P32" s="131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 t="s">
        <v>597</v>
      </c>
      <c r="B33" s="133"/>
      <c r="C33" s="134"/>
      <c r="D33" s="135"/>
      <c r="E33" s="136"/>
      <c r="F33" s="136"/>
      <c r="G33" s="136"/>
      <c r="H33" s="136"/>
      <c r="I33" s="136"/>
      <c r="J33" s="137"/>
      <c r="K33" s="136"/>
      <c r="L33" s="138"/>
      <c r="M33" s="59"/>
      <c r="N33" s="137"/>
      <c r="O33" s="13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9" t="s">
        <v>598</v>
      </c>
      <c r="B34" s="132"/>
      <c r="C34" s="132"/>
      <c r="D34" s="132"/>
      <c r="E34" s="44"/>
      <c r="F34" s="140" t="s">
        <v>599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 t="s">
        <v>600</v>
      </c>
      <c r="B35" s="132"/>
      <c r="C35" s="132"/>
      <c r="D35" s="132"/>
      <c r="E35" s="6"/>
      <c r="F35" s="140" t="s">
        <v>601</v>
      </c>
      <c r="G35" s="6"/>
      <c r="H35" s="6"/>
      <c r="I35" s="6"/>
      <c r="J35" s="141"/>
      <c r="K35" s="142"/>
      <c r="L35" s="142"/>
      <c r="M35" s="143"/>
      <c r="N35" s="1"/>
      <c r="O35" s="1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32"/>
      <c r="B36" s="132"/>
      <c r="C36" s="132"/>
      <c r="D36" s="132"/>
      <c r="E36" s="6"/>
      <c r="F36" s="6"/>
      <c r="G36" s="6"/>
      <c r="H36" s="6"/>
      <c r="I36" s="6"/>
      <c r="J36" s="145"/>
      <c r="K36" s="142"/>
      <c r="L36" s="142"/>
      <c r="M36" s="6"/>
      <c r="N36" s="146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47" t="s">
        <v>602</v>
      </c>
      <c r="C37" s="147"/>
      <c r="D37" s="147"/>
      <c r="E37" s="147"/>
      <c r="F37" s="148"/>
      <c r="G37" s="6"/>
      <c r="H37" s="6"/>
      <c r="I37" s="149"/>
      <c r="J37" s="150"/>
      <c r="K37" s="151"/>
      <c r="L37" s="150"/>
      <c r="M37" s="6"/>
      <c r="N37" s="1"/>
      <c r="O37" s="1"/>
      <c r="P37" s="1"/>
      <c r="R37" s="59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9" t="s">
        <v>16</v>
      </c>
      <c r="B38" s="100" t="s">
        <v>569</v>
      </c>
      <c r="C38" s="102"/>
      <c r="D38" s="101" t="s">
        <v>580</v>
      </c>
      <c r="E38" s="100" t="s">
        <v>581</v>
      </c>
      <c r="F38" s="100" t="s">
        <v>582</v>
      </c>
      <c r="G38" s="100" t="s">
        <v>603</v>
      </c>
      <c r="H38" s="100" t="s">
        <v>584</v>
      </c>
      <c r="I38" s="100" t="s">
        <v>585</v>
      </c>
      <c r="J38" s="100" t="s">
        <v>586</v>
      </c>
      <c r="K38" s="100" t="s">
        <v>604</v>
      </c>
      <c r="L38" s="153" t="s">
        <v>588</v>
      </c>
      <c r="M38" s="102" t="s">
        <v>589</v>
      </c>
      <c r="N38" s="100" t="s">
        <v>590</v>
      </c>
      <c r="O38" s="101" t="s">
        <v>591</v>
      </c>
      <c r="P38" s="1"/>
      <c r="Q38" s="1"/>
      <c r="R38" s="59"/>
      <c r="S38" s="59"/>
      <c r="T38" s="59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s="268" customFormat="1" ht="15" customHeight="1">
      <c r="A39" s="331">
        <v>1</v>
      </c>
      <c r="B39" s="323">
        <v>44491</v>
      </c>
      <c r="C39" s="332"/>
      <c r="D39" s="333" t="s">
        <v>115</v>
      </c>
      <c r="E39" s="334" t="s">
        <v>594</v>
      </c>
      <c r="F39" s="334">
        <v>2925</v>
      </c>
      <c r="G39" s="334">
        <v>2850</v>
      </c>
      <c r="H39" s="334">
        <v>2940</v>
      </c>
      <c r="I39" s="334" t="s">
        <v>844</v>
      </c>
      <c r="J39" s="324" t="s">
        <v>878</v>
      </c>
      <c r="K39" s="324">
        <f t="shared" ref="K39:K40" si="25">H39-F39</f>
        <v>15</v>
      </c>
      <c r="L39" s="335">
        <f t="shared" ref="L39:L40" si="26">(F39*-0.7)/100</f>
        <v>-20.474999999999998</v>
      </c>
      <c r="M39" s="336">
        <f t="shared" ref="M39:M40" si="27">(K39+L39)/F39</f>
        <v>-1.8717948717948711E-3</v>
      </c>
      <c r="N39" s="324" t="s">
        <v>715</v>
      </c>
      <c r="O39" s="337">
        <v>44501</v>
      </c>
      <c r="R39" s="286" t="s">
        <v>593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88">
        <v>2</v>
      </c>
      <c r="B40" s="266">
        <v>44495</v>
      </c>
      <c r="C40" s="289"/>
      <c r="D40" s="302" t="s">
        <v>202</v>
      </c>
      <c r="E40" s="301" t="s">
        <v>594</v>
      </c>
      <c r="F40" s="301">
        <v>3487.5</v>
      </c>
      <c r="G40" s="301">
        <v>3390</v>
      </c>
      <c r="H40" s="301">
        <v>3565</v>
      </c>
      <c r="I40" s="301" t="s">
        <v>846</v>
      </c>
      <c r="J40" s="103" t="s">
        <v>966</v>
      </c>
      <c r="K40" s="103">
        <f t="shared" si="25"/>
        <v>77.5</v>
      </c>
      <c r="L40" s="104">
        <f t="shared" si="26"/>
        <v>-24.412500000000001</v>
      </c>
      <c r="M40" s="105">
        <f t="shared" si="27"/>
        <v>1.5222222222222222E-2</v>
      </c>
      <c r="N40" s="103" t="s">
        <v>592</v>
      </c>
      <c r="O40" s="106">
        <v>44515</v>
      </c>
      <c r="R40" s="286" t="s">
        <v>593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88">
        <v>3</v>
      </c>
      <c r="B41" s="266">
        <v>44497</v>
      </c>
      <c r="C41" s="289"/>
      <c r="D41" s="302" t="s">
        <v>323</v>
      </c>
      <c r="E41" s="301" t="s">
        <v>594</v>
      </c>
      <c r="F41" s="301">
        <v>416</v>
      </c>
      <c r="G41" s="301">
        <v>403</v>
      </c>
      <c r="H41" s="301">
        <v>424</v>
      </c>
      <c r="I41" s="301" t="s">
        <v>873</v>
      </c>
      <c r="J41" s="103" t="s">
        <v>933</v>
      </c>
      <c r="K41" s="103">
        <f t="shared" ref="K41" si="28">H41-F41</f>
        <v>8</v>
      </c>
      <c r="L41" s="104">
        <f t="shared" ref="L41" si="29">(F41*-0.7)/100</f>
        <v>-2.9119999999999999</v>
      </c>
      <c r="M41" s="105">
        <f t="shared" ref="M41" si="30">(K41+L41)/F41</f>
        <v>1.2230769230769231E-2</v>
      </c>
      <c r="N41" s="103" t="s">
        <v>592</v>
      </c>
      <c r="O41" s="106">
        <v>44509</v>
      </c>
      <c r="R41" s="286" t="s">
        <v>596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88">
        <v>4</v>
      </c>
      <c r="B42" s="266">
        <v>44501</v>
      </c>
      <c r="C42" s="289"/>
      <c r="D42" s="302" t="s">
        <v>190</v>
      </c>
      <c r="E42" s="301" t="s">
        <v>594</v>
      </c>
      <c r="F42" s="301">
        <v>502</v>
      </c>
      <c r="G42" s="301">
        <v>487</v>
      </c>
      <c r="H42" s="301">
        <v>511</v>
      </c>
      <c r="I42" s="301" t="s">
        <v>875</v>
      </c>
      <c r="J42" s="103" t="s">
        <v>801</v>
      </c>
      <c r="K42" s="103">
        <f t="shared" ref="K42:K44" si="31">H42-F42</f>
        <v>9</v>
      </c>
      <c r="L42" s="104">
        <f>(F42*-0.07)/100</f>
        <v>-0.35139999999999999</v>
      </c>
      <c r="M42" s="105">
        <f t="shared" ref="M42:M44" si="32">(K42+L42)/F42</f>
        <v>1.722828685258964E-2</v>
      </c>
      <c r="N42" s="103" t="s">
        <v>592</v>
      </c>
      <c r="O42" s="325">
        <v>44501</v>
      </c>
      <c r="R42" s="286" t="s">
        <v>593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288">
        <v>5</v>
      </c>
      <c r="B43" s="266">
        <v>44509</v>
      </c>
      <c r="C43" s="289"/>
      <c r="D43" s="302" t="s">
        <v>345</v>
      </c>
      <c r="E43" s="301" t="s">
        <v>594</v>
      </c>
      <c r="F43" s="301">
        <v>2995</v>
      </c>
      <c r="G43" s="301">
        <v>2900</v>
      </c>
      <c r="H43" s="301">
        <v>3120</v>
      </c>
      <c r="I43" s="301" t="s">
        <v>927</v>
      </c>
      <c r="J43" s="103" t="s">
        <v>967</v>
      </c>
      <c r="K43" s="103">
        <f t="shared" si="31"/>
        <v>125</v>
      </c>
      <c r="L43" s="104">
        <f t="shared" ref="L43:L44" si="33">(F43*-0.7)/100</f>
        <v>-20.965</v>
      </c>
      <c r="M43" s="105">
        <f t="shared" si="32"/>
        <v>3.4736227045075126E-2</v>
      </c>
      <c r="N43" s="103" t="s">
        <v>592</v>
      </c>
      <c r="O43" s="106">
        <v>44516</v>
      </c>
      <c r="R43" s="286" t="s">
        <v>593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5" customHeight="1">
      <c r="A44" s="486">
        <v>6</v>
      </c>
      <c r="B44" s="439">
        <v>44509</v>
      </c>
      <c r="C44" s="487"/>
      <c r="D44" s="488" t="s">
        <v>95</v>
      </c>
      <c r="E44" s="462" t="s">
        <v>594</v>
      </c>
      <c r="F44" s="462">
        <v>2355</v>
      </c>
      <c r="G44" s="462">
        <v>2290</v>
      </c>
      <c r="H44" s="462">
        <v>2280</v>
      </c>
      <c r="I44" s="462" t="s">
        <v>932</v>
      </c>
      <c r="J44" s="408" t="s">
        <v>985</v>
      </c>
      <c r="K44" s="408">
        <f t="shared" si="31"/>
        <v>-75</v>
      </c>
      <c r="L44" s="409">
        <f t="shared" si="33"/>
        <v>-16.484999999999999</v>
      </c>
      <c r="M44" s="410">
        <f t="shared" si="32"/>
        <v>-3.8847133757961783E-2</v>
      </c>
      <c r="N44" s="408" t="s">
        <v>605</v>
      </c>
      <c r="O44" s="411">
        <v>44518</v>
      </c>
      <c r="R44" s="286" t="s">
        <v>593</v>
      </c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5" customHeight="1">
      <c r="A45" s="486">
        <v>7</v>
      </c>
      <c r="B45" s="439">
        <v>44516</v>
      </c>
      <c r="C45" s="487"/>
      <c r="D45" s="488" t="s">
        <v>190</v>
      </c>
      <c r="E45" s="462" t="s">
        <v>594</v>
      </c>
      <c r="F45" s="462">
        <v>498.5</v>
      </c>
      <c r="G45" s="462">
        <v>484</v>
      </c>
      <c r="H45" s="462">
        <v>484</v>
      </c>
      <c r="I45" s="462" t="s">
        <v>968</v>
      </c>
      <c r="J45" s="408" t="s">
        <v>998</v>
      </c>
      <c r="K45" s="408">
        <f t="shared" ref="K45:K46" si="34">H45-F45</f>
        <v>-14.5</v>
      </c>
      <c r="L45" s="409">
        <f t="shared" ref="L45:L46" si="35">(F45*-0.7)/100</f>
        <v>-3.4895</v>
      </c>
      <c r="M45" s="410">
        <f t="shared" ref="M45:M46" si="36">(K45+L45)/F45</f>
        <v>-3.6087261785356067E-2</v>
      </c>
      <c r="N45" s="408" t="s">
        <v>605</v>
      </c>
      <c r="O45" s="411">
        <v>44518</v>
      </c>
      <c r="R45" s="286" t="s">
        <v>593</v>
      </c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5" customHeight="1">
      <c r="A46" s="486">
        <v>8</v>
      </c>
      <c r="B46" s="439">
        <v>44517</v>
      </c>
      <c r="C46" s="487"/>
      <c r="D46" s="488" t="s">
        <v>61</v>
      </c>
      <c r="E46" s="462" t="s">
        <v>594</v>
      </c>
      <c r="F46" s="462">
        <v>714.5</v>
      </c>
      <c r="G46" s="462">
        <v>696</v>
      </c>
      <c r="H46" s="462">
        <v>696</v>
      </c>
      <c r="I46" s="462" t="s">
        <v>980</v>
      </c>
      <c r="J46" s="408" t="s">
        <v>994</v>
      </c>
      <c r="K46" s="408">
        <f t="shared" si="34"/>
        <v>-18.5</v>
      </c>
      <c r="L46" s="409">
        <f t="shared" si="35"/>
        <v>-5.0015000000000001</v>
      </c>
      <c r="M46" s="410">
        <f t="shared" si="36"/>
        <v>-3.2892232330300912E-2</v>
      </c>
      <c r="N46" s="408" t="s">
        <v>605</v>
      </c>
      <c r="O46" s="411">
        <v>44518</v>
      </c>
      <c r="R46" s="286" t="s">
        <v>593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68" customFormat="1" ht="15" customHeight="1">
      <c r="A47" s="288">
        <v>9</v>
      </c>
      <c r="B47" s="266">
        <v>44517</v>
      </c>
      <c r="C47" s="289"/>
      <c r="D47" s="302" t="s">
        <v>377</v>
      </c>
      <c r="E47" s="301" t="s">
        <v>594</v>
      </c>
      <c r="F47" s="301">
        <v>143.75</v>
      </c>
      <c r="G47" s="301">
        <v>139.5</v>
      </c>
      <c r="H47" s="301">
        <v>147.5</v>
      </c>
      <c r="I47" s="301" t="s">
        <v>981</v>
      </c>
      <c r="J47" s="103" t="s">
        <v>982</v>
      </c>
      <c r="K47" s="103">
        <f t="shared" ref="K47:K48" si="37">H47-F47</f>
        <v>3.75</v>
      </c>
      <c r="L47" s="104">
        <f>(F47*-0.07)/100</f>
        <v>-0.10062500000000002</v>
      </c>
      <c r="M47" s="105">
        <f t="shared" ref="M47:M48" si="38">(K47+L47)/F47</f>
        <v>2.538695652173913E-2</v>
      </c>
      <c r="N47" s="103" t="s">
        <v>592</v>
      </c>
      <c r="O47" s="325">
        <v>44517</v>
      </c>
      <c r="R47" s="286" t="s">
        <v>593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s="268" customFormat="1" ht="15" customHeight="1">
      <c r="A48" s="486">
        <v>10</v>
      </c>
      <c r="B48" s="467">
        <v>44522</v>
      </c>
      <c r="C48" s="487"/>
      <c r="D48" s="488" t="s">
        <v>125</v>
      </c>
      <c r="E48" s="462" t="s">
        <v>594</v>
      </c>
      <c r="F48" s="462">
        <v>759.5</v>
      </c>
      <c r="G48" s="462">
        <v>738</v>
      </c>
      <c r="H48" s="462">
        <v>738</v>
      </c>
      <c r="I48" s="462" t="s">
        <v>1003</v>
      </c>
      <c r="J48" s="408" t="s">
        <v>1061</v>
      </c>
      <c r="K48" s="408">
        <f t="shared" si="37"/>
        <v>-21.5</v>
      </c>
      <c r="L48" s="409">
        <f t="shared" ref="L48" si="39">(F48*-0.7)/100</f>
        <v>-5.3164999999999996</v>
      </c>
      <c r="M48" s="410">
        <f t="shared" si="38"/>
        <v>-3.530809743252139E-2</v>
      </c>
      <c r="N48" s="408" t="s">
        <v>605</v>
      </c>
      <c r="O48" s="411">
        <v>44526</v>
      </c>
      <c r="R48" s="286" t="s">
        <v>593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s="268" customFormat="1" ht="15" customHeight="1">
      <c r="A49" s="288">
        <v>11</v>
      </c>
      <c r="B49" s="516">
        <v>44522</v>
      </c>
      <c r="C49" s="289"/>
      <c r="D49" s="302" t="s">
        <v>408</v>
      </c>
      <c r="E49" s="301" t="s">
        <v>594</v>
      </c>
      <c r="F49" s="301">
        <v>767</v>
      </c>
      <c r="G49" s="301">
        <v>745</v>
      </c>
      <c r="H49" s="301">
        <v>789</v>
      </c>
      <c r="I49" s="301" t="s">
        <v>1004</v>
      </c>
      <c r="J49" s="103" t="s">
        <v>1015</v>
      </c>
      <c r="K49" s="103">
        <f t="shared" ref="K49" si="40">H49-F49</f>
        <v>22</v>
      </c>
      <c r="L49" s="104">
        <f t="shared" ref="L49" si="41">(F49*-0.7)/100</f>
        <v>-5.3689999999999998</v>
      </c>
      <c r="M49" s="105">
        <f t="shared" ref="M49" si="42">(K49+L49)/F49</f>
        <v>2.1683181225554106E-2</v>
      </c>
      <c r="N49" s="103" t="s">
        <v>592</v>
      </c>
      <c r="O49" s="106">
        <v>44523</v>
      </c>
      <c r="R49" s="286" t="s">
        <v>593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s="268" customFormat="1" ht="15" customHeight="1">
      <c r="A50" s="278">
        <v>12</v>
      </c>
      <c r="B50" s="319">
        <v>44524</v>
      </c>
      <c r="C50" s="279"/>
      <c r="D50" s="280" t="s">
        <v>1027</v>
      </c>
      <c r="E50" s="281" t="s">
        <v>594</v>
      </c>
      <c r="F50" s="281" t="s">
        <v>1028</v>
      </c>
      <c r="G50" s="281">
        <v>3080</v>
      </c>
      <c r="H50" s="281"/>
      <c r="I50" s="281" t="s">
        <v>1029</v>
      </c>
      <c r="J50" s="278" t="s">
        <v>595</v>
      </c>
      <c r="K50" s="319"/>
      <c r="L50" s="279"/>
      <c r="M50" s="280"/>
      <c r="N50" s="281"/>
      <c r="O50" s="281"/>
      <c r="R50" s="286" t="s">
        <v>596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s="268" customFormat="1" ht="15" customHeight="1">
      <c r="A51" s="486">
        <v>13</v>
      </c>
      <c r="B51" s="467">
        <v>44526</v>
      </c>
      <c r="C51" s="487"/>
      <c r="D51" s="488" t="s">
        <v>179</v>
      </c>
      <c r="E51" s="462" t="s">
        <v>594</v>
      </c>
      <c r="F51" s="462">
        <v>2975</v>
      </c>
      <c r="G51" s="462">
        <v>2890</v>
      </c>
      <c r="H51" s="462">
        <v>2890</v>
      </c>
      <c r="I51" s="462" t="s">
        <v>1055</v>
      </c>
      <c r="J51" s="408" t="s">
        <v>1099</v>
      </c>
      <c r="K51" s="408">
        <f t="shared" ref="K51" si="43">H51-F51</f>
        <v>-85</v>
      </c>
      <c r="L51" s="409">
        <f t="shared" ref="L51" si="44">(F51*-0.7)/100</f>
        <v>-20.824999999999999</v>
      </c>
      <c r="M51" s="410">
        <f t="shared" ref="M51" si="45">(K51+L51)/F51</f>
        <v>-3.5571428571428573E-2</v>
      </c>
      <c r="N51" s="408" t="s">
        <v>605</v>
      </c>
      <c r="O51" s="411">
        <v>44530</v>
      </c>
      <c r="R51" s="286" t="s">
        <v>593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s="268" customFormat="1" ht="15" customHeight="1">
      <c r="A52" s="278">
        <v>14</v>
      </c>
      <c r="B52" s="319">
        <v>44529</v>
      </c>
      <c r="C52" s="279"/>
      <c r="D52" s="280" t="s">
        <v>114</v>
      </c>
      <c r="E52" s="281" t="s">
        <v>594</v>
      </c>
      <c r="F52" s="281" t="s">
        <v>1070</v>
      </c>
      <c r="G52" s="281">
        <v>1095</v>
      </c>
      <c r="H52" s="281"/>
      <c r="I52" s="281" t="s">
        <v>1071</v>
      </c>
      <c r="J52" s="278" t="s">
        <v>595</v>
      </c>
      <c r="K52" s="319"/>
      <c r="L52" s="279"/>
      <c r="M52" s="280"/>
      <c r="N52" s="281"/>
      <c r="O52" s="281"/>
      <c r="R52" s="286" t="s">
        <v>593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s="268" customFormat="1" ht="15" customHeight="1">
      <c r="A53" s="278">
        <v>15</v>
      </c>
      <c r="B53" s="319">
        <v>44530</v>
      </c>
      <c r="C53" s="279"/>
      <c r="D53" s="280" t="s">
        <v>351</v>
      </c>
      <c r="E53" s="281" t="s">
        <v>594</v>
      </c>
      <c r="F53" s="281" t="s">
        <v>1088</v>
      </c>
      <c r="G53" s="281">
        <v>720</v>
      </c>
      <c r="H53" s="281"/>
      <c r="I53" s="281" t="s">
        <v>1089</v>
      </c>
      <c r="J53" s="278" t="s">
        <v>595</v>
      </c>
      <c r="K53" s="319"/>
      <c r="L53" s="279"/>
      <c r="M53" s="280"/>
      <c r="N53" s="281"/>
      <c r="O53" s="281"/>
      <c r="R53" s="286" t="s">
        <v>596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s="268" customFormat="1" ht="15" customHeight="1">
      <c r="A54" s="288">
        <v>16</v>
      </c>
      <c r="B54" s="516">
        <v>44530</v>
      </c>
      <c r="C54" s="289"/>
      <c r="D54" s="302" t="s">
        <v>416</v>
      </c>
      <c r="E54" s="301" t="s">
        <v>594</v>
      </c>
      <c r="F54" s="301">
        <v>1619.5</v>
      </c>
      <c r="G54" s="301">
        <v>1570</v>
      </c>
      <c r="H54" s="301">
        <v>1660</v>
      </c>
      <c r="I54" s="301" t="s">
        <v>1091</v>
      </c>
      <c r="J54" s="103" t="s">
        <v>1098</v>
      </c>
      <c r="K54" s="103">
        <f t="shared" ref="K54" si="46">H54-F54</f>
        <v>40.5</v>
      </c>
      <c r="L54" s="104">
        <f>(F54*-0.07)/100</f>
        <v>-1.13365</v>
      </c>
      <c r="M54" s="105">
        <f t="shared" ref="M54" si="47">(K54+L54)/F54</f>
        <v>2.4307718431614694E-2</v>
      </c>
      <c r="N54" s="103" t="s">
        <v>592</v>
      </c>
      <c r="O54" s="106">
        <v>44530</v>
      </c>
      <c r="R54" s="286" t="s">
        <v>593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ht="15" customHeight="1">
      <c r="A55" s="270"/>
      <c r="B55" s="271"/>
      <c r="C55" s="272"/>
      <c r="D55" s="273"/>
      <c r="E55" s="274"/>
      <c r="F55" s="274"/>
      <c r="G55" s="274"/>
      <c r="H55" s="274"/>
      <c r="I55" s="274"/>
      <c r="J55" s="282"/>
      <c r="K55" s="282"/>
      <c r="L55" s="275"/>
      <c r="M55" s="283"/>
      <c r="N55" s="282"/>
      <c r="O55" s="284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5"/>
      <c r="B57" s="121"/>
      <c r="C57" s="156"/>
      <c r="D57" s="157"/>
      <c r="E57" s="120"/>
      <c r="F57" s="120"/>
      <c r="G57" s="120"/>
      <c r="H57" s="120"/>
      <c r="I57" s="120"/>
      <c r="J57" s="158"/>
      <c r="K57" s="158"/>
      <c r="L57" s="159"/>
      <c r="M57" s="160"/>
      <c r="N57" s="126"/>
      <c r="O57" s="16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597</v>
      </c>
      <c r="B58" s="156"/>
      <c r="C58" s="156"/>
      <c r="D58" s="1"/>
      <c r="E58" s="6"/>
      <c r="F58" s="6"/>
      <c r="G58" s="6"/>
      <c r="H58" s="6" t="s">
        <v>609</v>
      </c>
      <c r="I58" s="6"/>
      <c r="J58" s="6"/>
      <c r="K58" s="128"/>
      <c r="L58" s="160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39" t="s">
        <v>598</v>
      </c>
      <c r="B59" s="132"/>
      <c r="C59" s="132"/>
      <c r="D59" s="132"/>
      <c r="E59" s="44"/>
      <c r="F59" s="140" t="s">
        <v>599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601</v>
      </c>
      <c r="G60" s="59"/>
      <c r="H60" s="44"/>
      <c r="I60" s="59"/>
      <c r="J60" s="6"/>
      <c r="K60" s="162"/>
      <c r="L60" s="163"/>
      <c r="M60" s="6"/>
      <c r="N60" s="122"/>
      <c r="O60" s="164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5" t="s">
        <v>610</v>
      </c>
      <c r="B62" s="165"/>
      <c r="C62" s="165"/>
      <c r="D62" s="165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569</v>
      </c>
      <c r="C63" s="100"/>
      <c r="D63" s="101" t="s">
        <v>580</v>
      </c>
      <c r="E63" s="100" t="s">
        <v>581</v>
      </c>
      <c r="F63" s="100" t="s">
        <v>582</v>
      </c>
      <c r="G63" s="100" t="s">
        <v>603</v>
      </c>
      <c r="H63" s="100" t="s">
        <v>584</v>
      </c>
      <c r="I63" s="100" t="s">
        <v>585</v>
      </c>
      <c r="J63" s="99" t="s">
        <v>586</v>
      </c>
      <c r="K63" s="166" t="s">
        <v>611</v>
      </c>
      <c r="L63" s="102" t="s">
        <v>588</v>
      </c>
      <c r="M63" s="166" t="s">
        <v>612</v>
      </c>
      <c r="N63" s="100" t="s">
        <v>613</v>
      </c>
      <c r="O63" s="99" t="s">
        <v>590</v>
      </c>
      <c r="P63" s="101" t="s">
        <v>591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8" customFormat="1" ht="13.5" customHeight="1">
      <c r="A64" s="384">
        <v>1</v>
      </c>
      <c r="B64" s="266">
        <v>44501</v>
      </c>
      <c r="C64" s="447"/>
      <c r="D64" s="447" t="s">
        <v>879</v>
      </c>
      <c r="E64" s="384" t="s">
        <v>594</v>
      </c>
      <c r="F64" s="384">
        <v>2418</v>
      </c>
      <c r="G64" s="384">
        <v>2380</v>
      </c>
      <c r="H64" s="387">
        <v>2445</v>
      </c>
      <c r="I64" s="387" t="s">
        <v>880</v>
      </c>
      <c r="J64" s="103" t="s">
        <v>923</v>
      </c>
      <c r="K64" s="387">
        <f t="shared" ref="K64" si="48">H64-F64</f>
        <v>27</v>
      </c>
      <c r="L64" s="440">
        <f t="shared" ref="L64" si="49">(H64*N64)*0.07%</f>
        <v>513.45000000000005</v>
      </c>
      <c r="M64" s="441">
        <f t="shared" ref="M64" si="50">(K64*N64)-L64</f>
        <v>7586.55</v>
      </c>
      <c r="N64" s="387">
        <v>300</v>
      </c>
      <c r="O64" s="442" t="s">
        <v>592</v>
      </c>
      <c r="P64" s="443">
        <v>44509</v>
      </c>
      <c r="Q64" s="276"/>
      <c r="R64" s="317" t="s">
        <v>593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444">
        <v>2</v>
      </c>
      <c r="B65" s="445">
        <v>44502</v>
      </c>
      <c r="C65" s="446"/>
      <c r="D65" s="446" t="s">
        <v>883</v>
      </c>
      <c r="E65" s="396" t="s">
        <v>594</v>
      </c>
      <c r="F65" s="396">
        <v>2887.5</v>
      </c>
      <c r="G65" s="396">
        <v>2848</v>
      </c>
      <c r="H65" s="397">
        <v>2918</v>
      </c>
      <c r="I65" s="397" t="s">
        <v>884</v>
      </c>
      <c r="J65" s="103" t="s">
        <v>907</v>
      </c>
      <c r="K65" s="387">
        <f t="shared" ref="K65:K66" si="51">H65-F65</f>
        <v>30.5</v>
      </c>
      <c r="L65" s="440">
        <f t="shared" ref="L65:L66" si="52">(H65*N65)*0.07%</f>
        <v>612.78000000000009</v>
      </c>
      <c r="M65" s="441">
        <f t="shared" ref="M65:M66" si="53">(K65*N65)-L65</f>
        <v>8537.2199999999993</v>
      </c>
      <c r="N65" s="387">
        <v>300</v>
      </c>
      <c r="O65" s="442" t="s">
        <v>592</v>
      </c>
      <c r="P65" s="443">
        <v>44503</v>
      </c>
      <c r="Q65" s="276"/>
      <c r="R65" s="317" t="s">
        <v>593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384">
        <v>3</v>
      </c>
      <c r="B66" s="428">
        <v>44502</v>
      </c>
      <c r="C66" s="447"/>
      <c r="D66" s="447" t="s">
        <v>885</v>
      </c>
      <c r="E66" s="396" t="s">
        <v>594</v>
      </c>
      <c r="F66" s="396">
        <v>1528</v>
      </c>
      <c r="G66" s="396">
        <v>1490</v>
      </c>
      <c r="H66" s="397">
        <v>1551</v>
      </c>
      <c r="I66" s="397" t="s">
        <v>886</v>
      </c>
      <c r="J66" s="103" t="s">
        <v>924</v>
      </c>
      <c r="K66" s="387">
        <f t="shared" si="51"/>
        <v>23</v>
      </c>
      <c r="L66" s="440">
        <f t="shared" si="52"/>
        <v>434.28000000000009</v>
      </c>
      <c r="M66" s="441">
        <f t="shared" si="53"/>
        <v>8765.7199999999993</v>
      </c>
      <c r="N66" s="387">
        <v>400</v>
      </c>
      <c r="O66" s="442" t="s">
        <v>592</v>
      </c>
      <c r="P66" s="443">
        <v>44509</v>
      </c>
      <c r="Q66" s="276"/>
      <c r="R66" s="317" t="s">
        <v>596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384">
        <v>4</v>
      </c>
      <c r="B67" s="428">
        <v>44503</v>
      </c>
      <c r="C67" s="447"/>
      <c r="D67" s="447" t="s">
        <v>883</v>
      </c>
      <c r="E67" s="396" t="s">
        <v>594</v>
      </c>
      <c r="F67" s="396">
        <v>2887.5</v>
      </c>
      <c r="G67" s="396">
        <v>2848</v>
      </c>
      <c r="H67" s="397">
        <v>2907.5</v>
      </c>
      <c r="I67" s="397" t="s">
        <v>884</v>
      </c>
      <c r="J67" s="103" t="s">
        <v>903</v>
      </c>
      <c r="K67" s="387">
        <f t="shared" ref="K67" si="54">H67-F67</f>
        <v>20</v>
      </c>
      <c r="L67" s="440">
        <f t="shared" ref="L67" si="55">(H67*N67)*0.07%</f>
        <v>610.57500000000005</v>
      </c>
      <c r="M67" s="441">
        <f t="shared" ref="M67" si="56">(K67*N67)-L67</f>
        <v>5389.4250000000002</v>
      </c>
      <c r="N67" s="387">
        <v>300</v>
      </c>
      <c r="O67" s="442" t="s">
        <v>592</v>
      </c>
      <c r="P67" s="443">
        <v>44505</v>
      </c>
      <c r="Q67" s="276"/>
      <c r="R67" s="317" t="s">
        <v>593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384">
        <v>5</v>
      </c>
      <c r="B68" s="428">
        <v>44508</v>
      </c>
      <c r="C68" s="447"/>
      <c r="D68" s="447" t="s">
        <v>913</v>
      </c>
      <c r="E68" s="396" t="s">
        <v>594</v>
      </c>
      <c r="F68" s="396">
        <v>2330</v>
      </c>
      <c r="G68" s="396">
        <v>2290</v>
      </c>
      <c r="H68" s="397">
        <v>2362.5</v>
      </c>
      <c r="I68" s="397" t="s">
        <v>914</v>
      </c>
      <c r="J68" s="103" t="s">
        <v>759</v>
      </c>
      <c r="K68" s="387">
        <f t="shared" ref="K68" si="57">H68-F68</f>
        <v>32.5</v>
      </c>
      <c r="L68" s="440">
        <f t="shared" ref="L68" si="58">(H68*N68)*0.07%</f>
        <v>454.78125000000006</v>
      </c>
      <c r="M68" s="441">
        <f t="shared" ref="M68" si="59">(K68*N68)-L68</f>
        <v>8482.71875</v>
      </c>
      <c r="N68" s="387">
        <v>275</v>
      </c>
      <c r="O68" s="442" t="s">
        <v>592</v>
      </c>
      <c r="P68" s="443">
        <v>44508</v>
      </c>
      <c r="Q68" s="276"/>
      <c r="R68" s="317" t="s">
        <v>596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384">
        <v>6</v>
      </c>
      <c r="B69" s="428">
        <v>44508</v>
      </c>
      <c r="C69" s="447"/>
      <c r="D69" s="447" t="s">
        <v>916</v>
      </c>
      <c r="E69" s="396" t="s">
        <v>917</v>
      </c>
      <c r="F69" s="396">
        <v>18050</v>
      </c>
      <c r="G69" s="396">
        <v>18160</v>
      </c>
      <c r="H69" s="397">
        <v>18005</v>
      </c>
      <c r="I69" s="397" t="s">
        <v>918</v>
      </c>
      <c r="J69" s="103" t="s">
        <v>926</v>
      </c>
      <c r="K69" s="387">
        <f>F69-H69</f>
        <v>45</v>
      </c>
      <c r="L69" s="440">
        <f t="shared" ref="L69:L70" si="60">(H69*N69)*0.07%</f>
        <v>630.17500000000007</v>
      </c>
      <c r="M69" s="441">
        <f t="shared" ref="M69:M70" si="61">(K69*N69)-L69</f>
        <v>1619.8249999999998</v>
      </c>
      <c r="N69" s="387">
        <v>50</v>
      </c>
      <c r="O69" s="442" t="s">
        <v>592</v>
      </c>
      <c r="P69" s="443">
        <v>44509</v>
      </c>
      <c r="Q69" s="276"/>
      <c r="R69" s="317" t="s">
        <v>593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434">
        <v>7</v>
      </c>
      <c r="B70" s="430">
        <v>44509</v>
      </c>
      <c r="C70" s="432"/>
      <c r="D70" s="432" t="s">
        <v>879</v>
      </c>
      <c r="E70" s="433" t="s">
        <v>594</v>
      </c>
      <c r="F70" s="433">
        <v>2424</v>
      </c>
      <c r="G70" s="433">
        <v>2385</v>
      </c>
      <c r="H70" s="471">
        <v>2385</v>
      </c>
      <c r="I70" s="471" t="s">
        <v>880</v>
      </c>
      <c r="J70" s="408" t="s">
        <v>958</v>
      </c>
      <c r="K70" s="435">
        <f t="shared" ref="K70" si="62">H70-F70</f>
        <v>-39</v>
      </c>
      <c r="L70" s="472">
        <f t="shared" si="60"/>
        <v>500.85000000000008</v>
      </c>
      <c r="M70" s="473">
        <f t="shared" si="61"/>
        <v>-12200.85</v>
      </c>
      <c r="N70" s="435">
        <v>300</v>
      </c>
      <c r="O70" s="474" t="s">
        <v>605</v>
      </c>
      <c r="P70" s="475">
        <v>44511</v>
      </c>
      <c r="Q70" s="276"/>
      <c r="R70" s="317" t="s">
        <v>593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384">
        <v>8</v>
      </c>
      <c r="B71" s="428">
        <v>44509</v>
      </c>
      <c r="C71" s="447"/>
      <c r="D71" s="447" t="s">
        <v>928</v>
      </c>
      <c r="E71" s="396" t="s">
        <v>594</v>
      </c>
      <c r="F71" s="396">
        <v>782</v>
      </c>
      <c r="G71" s="396">
        <v>773</v>
      </c>
      <c r="H71" s="397">
        <v>789</v>
      </c>
      <c r="I71" s="397" t="s">
        <v>929</v>
      </c>
      <c r="J71" s="103" t="s">
        <v>930</v>
      </c>
      <c r="K71" s="387">
        <f t="shared" ref="K71" si="63">H71-F71</f>
        <v>7</v>
      </c>
      <c r="L71" s="440">
        <f t="shared" ref="L71:L72" si="64">(H71*N71)*0.07%</f>
        <v>759.41250000000014</v>
      </c>
      <c r="M71" s="441">
        <f t="shared" ref="M71:M72" si="65">(K71*N71)-L71</f>
        <v>8865.5874999999996</v>
      </c>
      <c r="N71" s="387">
        <v>1375</v>
      </c>
      <c r="O71" s="442" t="s">
        <v>592</v>
      </c>
      <c r="P71" s="443">
        <v>44509</v>
      </c>
      <c r="Q71" s="276"/>
      <c r="R71" s="317" t="s">
        <v>596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87"/>
      <c r="AH71" s="315"/>
      <c r="AI71" s="315"/>
      <c r="AJ71" s="316"/>
      <c r="AK71" s="316"/>
      <c r="AL71" s="316"/>
    </row>
    <row r="72" spans="1:38" s="268" customFormat="1" ht="13.5" customHeight="1">
      <c r="A72" s="384">
        <v>9</v>
      </c>
      <c r="B72" s="428">
        <v>44510</v>
      </c>
      <c r="C72" s="447"/>
      <c r="D72" s="447" t="s">
        <v>916</v>
      </c>
      <c r="E72" s="396" t="s">
        <v>917</v>
      </c>
      <c r="F72" s="396">
        <v>18000</v>
      </c>
      <c r="G72" s="396">
        <v>18130</v>
      </c>
      <c r="H72" s="397">
        <v>17915</v>
      </c>
      <c r="I72" s="397" t="s">
        <v>941</v>
      </c>
      <c r="J72" s="103" t="s">
        <v>934</v>
      </c>
      <c r="K72" s="387">
        <f>F72-H72</f>
        <v>85</v>
      </c>
      <c r="L72" s="440">
        <f t="shared" si="64"/>
        <v>627.02500000000009</v>
      </c>
      <c r="M72" s="441">
        <f t="shared" si="65"/>
        <v>3622.9749999999999</v>
      </c>
      <c r="N72" s="387">
        <v>50</v>
      </c>
      <c r="O72" s="442" t="s">
        <v>592</v>
      </c>
      <c r="P72" s="443">
        <v>44511</v>
      </c>
      <c r="Q72" s="276"/>
      <c r="R72" s="317" t="s">
        <v>593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316"/>
      <c r="AG72" s="287"/>
      <c r="AH72" s="315"/>
      <c r="AI72" s="315"/>
      <c r="AJ72" s="316"/>
      <c r="AK72" s="316"/>
      <c r="AL72" s="316"/>
    </row>
    <row r="73" spans="1:38" s="268" customFormat="1" ht="13.5" customHeight="1">
      <c r="A73" s="384">
        <v>10</v>
      </c>
      <c r="B73" s="428">
        <v>44511</v>
      </c>
      <c r="C73" s="447"/>
      <c r="D73" s="447" t="s">
        <v>945</v>
      </c>
      <c r="E73" s="396" t="s">
        <v>594</v>
      </c>
      <c r="F73" s="396">
        <v>1547.5</v>
      </c>
      <c r="G73" s="396">
        <v>1525</v>
      </c>
      <c r="H73" s="397">
        <v>1571</v>
      </c>
      <c r="I73" s="397" t="s">
        <v>946</v>
      </c>
      <c r="J73" s="103" t="s">
        <v>959</v>
      </c>
      <c r="K73" s="387">
        <f t="shared" ref="K73" si="66">H73-F73</f>
        <v>23.5</v>
      </c>
      <c r="L73" s="440">
        <f t="shared" ref="L73" si="67">(H73*N73)*0.07%</f>
        <v>604.83500000000004</v>
      </c>
      <c r="M73" s="441">
        <f t="shared" ref="M73" si="68">(K73*N73)-L73</f>
        <v>12320.165000000001</v>
      </c>
      <c r="N73" s="387">
        <v>550</v>
      </c>
      <c r="O73" s="442" t="s">
        <v>592</v>
      </c>
      <c r="P73" s="443">
        <v>44515</v>
      </c>
      <c r="Q73" s="276"/>
      <c r="R73" s="317" t="s">
        <v>593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316"/>
      <c r="AG73" s="287"/>
      <c r="AH73" s="315"/>
      <c r="AI73" s="315"/>
      <c r="AJ73" s="316"/>
      <c r="AK73" s="316"/>
      <c r="AL73" s="316"/>
    </row>
    <row r="74" spans="1:38" s="268" customFormat="1" ht="13.5" customHeight="1">
      <c r="A74" s="434">
        <v>11</v>
      </c>
      <c r="B74" s="430">
        <v>44512</v>
      </c>
      <c r="C74" s="432"/>
      <c r="D74" s="432" t="s">
        <v>916</v>
      </c>
      <c r="E74" s="433" t="s">
        <v>917</v>
      </c>
      <c r="F74" s="433">
        <v>18030</v>
      </c>
      <c r="G74" s="433">
        <v>18160</v>
      </c>
      <c r="H74" s="471">
        <v>18180</v>
      </c>
      <c r="I74" s="471" t="s">
        <v>941</v>
      </c>
      <c r="J74" s="408" t="s">
        <v>957</v>
      </c>
      <c r="K74" s="435">
        <f>F74-H74</f>
        <v>-150</v>
      </c>
      <c r="L74" s="472">
        <f t="shared" ref="L74:L75" si="69">(H74*N74)*0.07%</f>
        <v>636.30000000000007</v>
      </c>
      <c r="M74" s="473">
        <f t="shared" ref="M74:M75" si="70">(K74*N74)-L74</f>
        <v>-8136.3</v>
      </c>
      <c r="N74" s="435">
        <v>50</v>
      </c>
      <c r="O74" s="474" t="s">
        <v>605</v>
      </c>
      <c r="P74" s="475">
        <v>44515</v>
      </c>
      <c r="Q74" s="276"/>
      <c r="R74" s="317" t="s">
        <v>593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316"/>
      <c r="AG74" s="287"/>
      <c r="AH74" s="315"/>
      <c r="AI74" s="315"/>
      <c r="AJ74" s="316"/>
      <c r="AK74" s="316"/>
      <c r="AL74" s="316"/>
    </row>
    <row r="75" spans="1:38" s="268" customFormat="1" ht="13.5" customHeight="1">
      <c r="A75" s="434">
        <v>12</v>
      </c>
      <c r="B75" s="430">
        <v>44512</v>
      </c>
      <c r="C75" s="432"/>
      <c r="D75" s="432" t="s">
        <v>913</v>
      </c>
      <c r="E75" s="433" t="s">
        <v>594</v>
      </c>
      <c r="F75" s="433">
        <v>2402</v>
      </c>
      <c r="G75" s="433">
        <v>2355</v>
      </c>
      <c r="H75" s="471">
        <v>2370</v>
      </c>
      <c r="I75" s="471" t="s">
        <v>954</v>
      </c>
      <c r="J75" s="408" t="s">
        <v>983</v>
      </c>
      <c r="K75" s="435">
        <f t="shared" ref="K75" si="71">H75-F75</f>
        <v>-32</v>
      </c>
      <c r="L75" s="472">
        <f t="shared" si="69"/>
        <v>456.22500000000008</v>
      </c>
      <c r="M75" s="473">
        <f t="shared" si="70"/>
        <v>-9256.2250000000004</v>
      </c>
      <c r="N75" s="435">
        <v>275</v>
      </c>
      <c r="O75" s="474" t="s">
        <v>605</v>
      </c>
      <c r="P75" s="475">
        <v>44517</v>
      </c>
      <c r="Q75" s="276"/>
      <c r="R75" s="317" t="s">
        <v>596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316"/>
      <c r="AG75" s="287"/>
      <c r="AH75" s="315"/>
      <c r="AI75" s="315"/>
      <c r="AJ75" s="316"/>
      <c r="AK75" s="316"/>
      <c r="AL75" s="316"/>
    </row>
    <row r="76" spans="1:38" s="268" customFormat="1" ht="13.5" customHeight="1">
      <c r="A76" s="434">
        <v>13</v>
      </c>
      <c r="B76" s="430">
        <v>44515</v>
      </c>
      <c r="C76" s="432"/>
      <c r="D76" s="432" t="s">
        <v>961</v>
      </c>
      <c r="E76" s="433" t="s">
        <v>594</v>
      </c>
      <c r="F76" s="433">
        <v>687.5</v>
      </c>
      <c r="G76" s="433">
        <v>678</v>
      </c>
      <c r="H76" s="471">
        <v>678</v>
      </c>
      <c r="I76" s="471" t="s">
        <v>962</v>
      </c>
      <c r="J76" s="408" t="s">
        <v>975</v>
      </c>
      <c r="K76" s="435">
        <f t="shared" ref="K76" si="72">H76-F76</f>
        <v>-9.5</v>
      </c>
      <c r="L76" s="472">
        <f t="shared" ref="L76" si="73">(H76*N76)*0.07%</f>
        <v>741.79980000000012</v>
      </c>
      <c r="M76" s="473">
        <f t="shared" ref="M76" si="74">(K76*N76)-L76</f>
        <v>-15590.299800000001</v>
      </c>
      <c r="N76" s="435">
        <v>1563</v>
      </c>
      <c r="O76" s="474" t="s">
        <v>605</v>
      </c>
      <c r="P76" s="475">
        <v>44511</v>
      </c>
      <c r="Q76" s="276"/>
      <c r="R76" s="317" t="s">
        <v>596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316"/>
      <c r="AG76" s="287"/>
      <c r="AH76" s="315"/>
      <c r="AI76" s="315"/>
      <c r="AJ76" s="316"/>
      <c r="AK76" s="316"/>
      <c r="AL76" s="316"/>
    </row>
    <row r="77" spans="1:38" s="268" customFormat="1" ht="13.5" customHeight="1">
      <c r="A77" s="434">
        <v>14</v>
      </c>
      <c r="B77" s="439">
        <v>44516</v>
      </c>
      <c r="C77" s="432"/>
      <c r="D77" s="432" t="s">
        <v>971</v>
      </c>
      <c r="E77" s="433" t="s">
        <v>594</v>
      </c>
      <c r="F77" s="433">
        <v>1548</v>
      </c>
      <c r="G77" s="433">
        <v>1525</v>
      </c>
      <c r="H77" s="471">
        <v>1525</v>
      </c>
      <c r="I77" s="471" t="s">
        <v>946</v>
      </c>
      <c r="J77" s="408" t="s">
        <v>999</v>
      </c>
      <c r="K77" s="435">
        <f t="shared" ref="K77" si="75">H77-F77</f>
        <v>-23</v>
      </c>
      <c r="L77" s="472">
        <f t="shared" ref="L77" si="76">(H77*N77)*0.07%</f>
        <v>587.12500000000011</v>
      </c>
      <c r="M77" s="473">
        <f t="shared" ref="M77" si="77">(K77*N77)-L77</f>
        <v>-13237.125</v>
      </c>
      <c r="N77" s="435">
        <v>550</v>
      </c>
      <c r="O77" s="474" t="s">
        <v>605</v>
      </c>
      <c r="P77" s="475">
        <v>44522</v>
      </c>
      <c r="Q77" s="276"/>
      <c r="R77" s="317" t="s">
        <v>593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316"/>
      <c r="AG77" s="287"/>
      <c r="AH77" s="315"/>
      <c r="AI77" s="315"/>
      <c r="AJ77" s="316"/>
      <c r="AK77" s="316"/>
      <c r="AL77" s="316"/>
    </row>
    <row r="78" spans="1:38" s="268" customFormat="1" ht="13.5" customHeight="1">
      <c r="A78" s="434">
        <v>15</v>
      </c>
      <c r="B78" s="430">
        <v>44522</v>
      </c>
      <c r="C78" s="432"/>
      <c r="D78" s="432" t="s">
        <v>1000</v>
      </c>
      <c r="E78" s="433" t="s">
        <v>594</v>
      </c>
      <c r="F78" s="433">
        <v>932</v>
      </c>
      <c r="G78" s="433">
        <v>918</v>
      </c>
      <c r="H78" s="471">
        <v>918</v>
      </c>
      <c r="I78" s="471" t="s">
        <v>1001</v>
      </c>
      <c r="J78" s="408" t="s">
        <v>1002</v>
      </c>
      <c r="K78" s="435">
        <f t="shared" ref="K78:K79" si="78">H78-F78</f>
        <v>-14</v>
      </c>
      <c r="L78" s="472">
        <f t="shared" ref="L78:L79" si="79">(H78*N78)*0.07%</f>
        <v>546.21</v>
      </c>
      <c r="M78" s="473">
        <f t="shared" ref="M78:M79" si="80">(K78*N78)-L78</f>
        <v>-12446.21</v>
      </c>
      <c r="N78" s="435">
        <v>850</v>
      </c>
      <c r="O78" s="474" t="s">
        <v>605</v>
      </c>
      <c r="P78" s="475">
        <v>44522</v>
      </c>
      <c r="Q78" s="276"/>
      <c r="R78" s="317" t="s">
        <v>593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316"/>
      <c r="AG78" s="287"/>
      <c r="AH78" s="315"/>
      <c r="AI78" s="315"/>
      <c r="AJ78" s="316"/>
      <c r="AK78" s="316"/>
      <c r="AL78" s="316"/>
    </row>
    <row r="79" spans="1:38" s="268" customFormat="1" ht="13.5" customHeight="1">
      <c r="A79" s="434">
        <v>16</v>
      </c>
      <c r="B79" s="430">
        <v>44523</v>
      </c>
      <c r="C79" s="432"/>
      <c r="D79" s="432" t="s">
        <v>1021</v>
      </c>
      <c r="E79" s="433" t="s">
        <v>594</v>
      </c>
      <c r="F79" s="433">
        <v>1484</v>
      </c>
      <c r="G79" s="433">
        <v>1448</v>
      </c>
      <c r="H79" s="471">
        <v>1448</v>
      </c>
      <c r="I79" s="471" t="s">
        <v>1022</v>
      </c>
      <c r="J79" s="408" t="s">
        <v>1066</v>
      </c>
      <c r="K79" s="435">
        <f t="shared" si="78"/>
        <v>-36</v>
      </c>
      <c r="L79" s="472">
        <f t="shared" si="79"/>
        <v>304.08000000000004</v>
      </c>
      <c r="M79" s="473">
        <f t="shared" si="80"/>
        <v>-11104.08</v>
      </c>
      <c r="N79" s="435">
        <v>300</v>
      </c>
      <c r="O79" s="474" t="s">
        <v>605</v>
      </c>
      <c r="P79" s="475">
        <v>44529</v>
      </c>
      <c r="Q79" s="276"/>
      <c r="R79" s="317" t="s">
        <v>596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316"/>
      <c r="AG79" s="287"/>
      <c r="AH79" s="315"/>
      <c r="AI79" s="315"/>
      <c r="AJ79" s="316"/>
      <c r="AK79" s="316"/>
      <c r="AL79" s="316"/>
    </row>
    <row r="80" spans="1:38" s="268" customFormat="1" ht="13.5" customHeight="1">
      <c r="A80" s="384">
        <v>17</v>
      </c>
      <c r="B80" s="428">
        <v>44523</v>
      </c>
      <c r="C80" s="447"/>
      <c r="D80" s="447" t="s">
        <v>1023</v>
      </c>
      <c r="E80" s="396" t="s">
        <v>594</v>
      </c>
      <c r="F80" s="396">
        <v>2900</v>
      </c>
      <c r="G80" s="396">
        <v>2860</v>
      </c>
      <c r="H80" s="397">
        <v>2935</v>
      </c>
      <c r="I80" s="397" t="s">
        <v>1024</v>
      </c>
      <c r="J80" s="103" t="s">
        <v>1036</v>
      </c>
      <c r="K80" s="387">
        <f t="shared" ref="K80:K81" si="81">H80-F80</f>
        <v>35</v>
      </c>
      <c r="L80" s="440">
        <f t="shared" ref="L80:L81" si="82">(H80*N80)*0.07%</f>
        <v>616.35000000000014</v>
      </c>
      <c r="M80" s="441">
        <f t="shared" ref="M80:M81" si="83">(K80*N80)-L80</f>
        <v>9883.65</v>
      </c>
      <c r="N80" s="387">
        <v>300</v>
      </c>
      <c r="O80" s="442" t="s">
        <v>592</v>
      </c>
      <c r="P80" s="443">
        <v>44524</v>
      </c>
      <c r="Q80" s="276"/>
      <c r="R80" s="317" t="s">
        <v>593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316"/>
      <c r="AG80" s="287"/>
      <c r="AH80" s="315"/>
      <c r="AI80" s="315"/>
      <c r="AJ80" s="316"/>
      <c r="AK80" s="316"/>
      <c r="AL80" s="316"/>
    </row>
    <row r="81" spans="1:38" s="268" customFormat="1" ht="13.5" customHeight="1">
      <c r="A81" s="434">
        <v>18</v>
      </c>
      <c r="B81" s="430">
        <v>44523</v>
      </c>
      <c r="C81" s="432"/>
      <c r="D81" s="432" t="s">
        <v>1025</v>
      </c>
      <c r="E81" s="433" t="s">
        <v>594</v>
      </c>
      <c r="F81" s="433">
        <v>2376</v>
      </c>
      <c r="G81" s="433">
        <v>2335</v>
      </c>
      <c r="H81" s="471">
        <v>2335</v>
      </c>
      <c r="I81" s="471" t="s">
        <v>1026</v>
      </c>
      <c r="J81" s="408" t="s">
        <v>1065</v>
      </c>
      <c r="K81" s="435">
        <f t="shared" si="81"/>
        <v>-41</v>
      </c>
      <c r="L81" s="472">
        <f t="shared" si="82"/>
        <v>490.35000000000008</v>
      </c>
      <c r="M81" s="473">
        <f t="shared" si="83"/>
        <v>-12790.35</v>
      </c>
      <c r="N81" s="435">
        <v>300</v>
      </c>
      <c r="O81" s="474" t="s">
        <v>605</v>
      </c>
      <c r="P81" s="475">
        <v>44529</v>
      </c>
      <c r="Q81" s="276"/>
      <c r="R81" s="317" t="s">
        <v>593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316"/>
      <c r="AG81" s="287"/>
      <c r="AH81" s="315"/>
      <c r="AI81" s="315"/>
      <c r="AJ81" s="316"/>
      <c r="AK81" s="316"/>
      <c r="AL81" s="316"/>
    </row>
    <row r="82" spans="1:38" s="268" customFormat="1" ht="13.5" customHeight="1">
      <c r="A82" s="434">
        <v>19</v>
      </c>
      <c r="B82" s="430">
        <v>44524</v>
      </c>
      <c r="C82" s="432"/>
      <c r="D82" s="432" t="s">
        <v>1037</v>
      </c>
      <c r="E82" s="433" t="s">
        <v>594</v>
      </c>
      <c r="F82" s="433">
        <v>2322</v>
      </c>
      <c r="G82" s="433">
        <v>2285</v>
      </c>
      <c r="H82" s="471">
        <v>2285</v>
      </c>
      <c r="I82" s="471" t="s">
        <v>1038</v>
      </c>
      <c r="J82" s="408" t="s">
        <v>1039</v>
      </c>
      <c r="K82" s="435">
        <f t="shared" ref="K82:K83" si="84">H82-F82</f>
        <v>-37</v>
      </c>
      <c r="L82" s="472">
        <f t="shared" ref="L82:L83" si="85">(H82*N82)*0.07%</f>
        <v>439.86250000000007</v>
      </c>
      <c r="M82" s="473">
        <f t="shared" ref="M82:M83" si="86">(K82*N82)-L82</f>
        <v>-10614.862499999999</v>
      </c>
      <c r="N82" s="435">
        <v>275</v>
      </c>
      <c r="O82" s="474" t="s">
        <v>605</v>
      </c>
      <c r="P82" s="475">
        <v>44524</v>
      </c>
      <c r="Q82" s="276"/>
      <c r="R82" s="317" t="s">
        <v>596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316"/>
      <c r="AG82" s="287"/>
      <c r="AH82" s="315"/>
      <c r="AI82" s="315"/>
      <c r="AJ82" s="316"/>
      <c r="AK82" s="316"/>
      <c r="AL82" s="316"/>
    </row>
    <row r="83" spans="1:38" s="268" customFormat="1" ht="13.5" customHeight="1">
      <c r="A83" s="384">
        <v>20</v>
      </c>
      <c r="B83" s="445">
        <v>44525</v>
      </c>
      <c r="C83" s="447"/>
      <c r="D83" s="447" t="s">
        <v>1046</v>
      </c>
      <c r="E83" s="396" t="s">
        <v>594</v>
      </c>
      <c r="F83" s="396">
        <v>3145</v>
      </c>
      <c r="G83" s="396">
        <v>3070</v>
      </c>
      <c r="H83" s="397">
        <v>3197.5</v>
      </c>
      <c r="I83" s="397" t="s">
        <v>1047</v>
      </c>
      <c r="J83" s="103" t="s">
        <v>1092</v>
      </c>
      <c r="K83" s="387">
        <f t="shared" si="84"/>
        <v>52.5</v>
      </c>
      <c r="L83" s="440">
        <f t="shared" si="85"/>
        <v>335.73750000000007</v>
      </c>
      <c r="M83" s="441">
        <f t="shared" si="86"/>
        <v>7539.2624999999998</v>
      </c>
      <c r="N83" s="387">
        <v>150</v>
      </c>
      <c r="O83" s="442" t="s">
        <v>592</v>
      </c>
      <c r="P83" s="443">
        <v>44530</v>
      </c>
      <c r="Q83" s="276"/>
      <c r="R83" s="317" t="s">
        <v>593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316"/>
      <c r="AG83" s="287"/>
      <c r="AH83" s="315"/>
      <c r="AI83" s="315"/>
      <c r="AJ83" s="316"/>
      <c r="AK83" s="316"/>
      <c r="AL83" s="316"/>
    </row>
    <row r="84" spans="1:38" s="268" customFormat="1" ht="13.5" customHeight="1">
      <c r="A84" s="384">
        <v>21</v>
      </c>
      <c r="B84" s="445">
        <v>44529</v>
      </c>
      <c r="C84" s="447"/>
      <c r="D84" s="447" t="s">
        <v>1072</v>
      </c>
      <c r="E84" s="396" t="s">
        <v>594</v>
      </c>
      <c r="F84" s="396">
        <v>1702</v>
      </c>
      <c r="G84" s="396">
        <v>1660</v>
      </c>
      <c r="H84" s="397">
        <v>1733</v>
      </c>
      <c r="I84" s="397" t="s">
        <v>1073</v>
      </c>
      <c r="J84" s="103" t="s">
        <v>1096</v>
      </c>
      <c r="K84" s="387">
        <f t="shared" ref="K84" si="87">H84-F84</f>
        <v>31</v>
      </c>
      <c r="L84" s="440">
        <f t="shared" ref="L84" si="88">(H84*N84)*0.07%</f>
        <v>363.93000000000006</v>
      </c>
      <c r="M84" s="441">
        <f t="shared" ref="M84" si="89">(K84*N84)-L84</f>
        <v>8936.07</v>
      </c>
      <c r="N84" s="387">
        <v>300</v>
      </c>
      <c r="O84" s="442" t="s">
        <v>592</v>
      </c>
      <c r="P84" s="443">
        <v>44530</v>
      </c>
      <c r="Q84" s="276"/>
      <c r="R84" s="317" t="s">
        <v>596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316"/>
      <c r="AG84" s="287"/>
      <c r="AH84" s="315"/>
      <c r="AI84" s="315"/>
      <c r="AJ84" s="316"/>
      <c r="AK84" s="316"/>
      <c r="AL84" s="316"/>
    </row>
    <row r="85" spans="1:38" s="268" customFormat="1" ht="13.5" customHeight="1">
      <c r="A85" s="290"/>
      <c r="B85" s="319"/>
      <c r="C85" s="326"/>
      <c r="D85" s="326"/>
      <c r="E85" s="327"/>
      <c r="F85" s="327"/>
      <c r="G85" s="327"/>
      <c r="H85" s="328"/>
      <c r="I85" s="328"/>
      <c r="J85" s="329"/>
      <c r="K85" s="293"/>
      <c r="L85" s="380"/>
      <c r="M85" s="381"/>
      <c r="N85" s="293"/>
      <c r="O85" s="382"/>
      <c r="P85" s="383"/>
      <c r="Q85" s="276"/>
      <c r="R85" s="31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316"/>
      <c r="AG85" s="287"/>
      <c r="AH85" s="315"/>
      <c r="AI85" s="315"/>
      <c r="AJ85" s="316"/>
      <c r="AK85" s="316"/>
      <c r="AL85" s="316"/>
    </row>
    <row r="86" spans="1:38" s="268" customFormat="1" ht="13.5" customHeight="1">
      <c r="A86" s="330"/>
      <c r="B86" s="330"/>
      <c r="C86" s="330"/>
      <c r="D86" s="330"/>
      <c r="E86" s="330"/>
      <c r="F86" s="330"/>
      <c r="G86" s="330"/>
      <c r="H86" s="330"/>
      <c r="I86" s="330"/>
      <c r="J86" s="330"/>
      <c r="K86" s="293"/>
      <c r="L86" s="380"/>
      <c r="M86" s="381"/>
      <c r="N86" s="293"/>
      <c r="O86" s="454"/>
      <c r="P86" s="455"/>
      <c r="Q86" s="276"/>
      <c r="R86" s="31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316"/>
      <c r="AG86" s="269"/>
      <c r="AH86" s="456"/>
      <c r="AI86" s="456"/>
      <c r="AJ86" s="357"/>
      <c r="AK86" s="357"/>
      <c r="AL86" s="357"/>
    </row>
    <row r="87" spans="1:38" ht="13.5" customHeight="1">
      <c r="A87" s="574"/>
      <c r="B87" s="576"/>
      <c r="C87" s="318"/>
      <c r="D87" s="285"/>
      <c r="E87" s="313"/>
      <c r="F87" s="313"/>
      <c r="G87" s="313"/>
      <c r="H87" s="314"/>
      <c r="I87" s="314"/>
      <c r="J87" s="285"/>
      <c r="K87" s="292"/>
      <c r="L87" s="292"/>
      <c r="M87" s="578"/>
      <c r="N87" s="580"/>
      <c r="O87" s="570"/>
      <c r="P87" s="572"/>
      <c r="Q87" s="167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575"/>
      <c r="B88" s="577"/>
      <c r="C88" s="109"/>
      <c r="D88" s="168"/>
      <c r="E88" s="107"/>
      <c r="F88" s="107"/>
      <c r="G88" s="107"/>
      <c r="H88" s="112"/>
      <c r="I88" s="314"/>
      <c r="J88" s="168"/>
      <c r="K88" s="291"/>
      <c r="L88" s="292"/>
      <c r="M88" s="579"/>
      <c r="N88" s="581"/>
      <c r="O88" s="571"/>
      <c r="P88" s="573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120"/>
      <c r="B89" s="121"/>
      <c r="C89" s="156"/>
      <c r="D89" s="169"/>
      <c r="E89" s="170"/>
      <c r="F89" s="120"/>
      <c r="G89" s="120"/>
      <c r="H89" s="120"/>
      <c r="I89" s="158"/>
      <c r="J89" s="158"/>
      <c r="K89" s="158"/>
      <c r="L89" s="158"/>
      <c r="M89" s="158"/>
      <c r="N89" s="158"/>
      <c r="O89" s="158"/>
      <c r="P89" s="158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71"/>
      <c r="B90" s="121"/>
      <c r="C90" s="122"/>
      <c r="D90" s="172"/>
      <c r="E90" s="125"/>
      <c r="F90" s="125"/>
      <c r="G90" s="125"/>
      <c r="H90" s="125"/>
      <c r="I90" s="125"/>
      <c r="J90" s="6"/>
      <c r="K90" s="125"/>
      <c r="L90" s="125"/>
      <c r="M90" s="6"/>
      <c r="N90" s="1"/>
      <c r="O90" s="122"/>
      <c r="P90" s="44"/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ht="12.75" customHeight="1">
      <c r="A91" s="173" t="s">
        <v>615</v>
      </c>
      <c r="B91" s="173"/>
      <c r="C91" s="173"/>
      <c r="D91" s="173"/>
      <c r="E91" s="174"/>
      <c r="F91" s="125"/>
      <c r="G91" s="125"/>
      <c r="H91" s="125"/>
      <c r="I91" s="125"/>
      <c r="J91" s="1"/>
      <c r="K91" s="6"/>
      <c r="L91" s="6"/>
      <c r="M91" s="6"/>
      <c r="N91" s="1"/>
      <c r="O91" s="1"/>
      <c r="P91" s="44"/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ht="38.25" customHeight="1">
      <c r="A92" s="100" t="s">
        <v>16</v>
      </c>
      <c r="B92" s="100" t="s">
        <v>569</v>
      </c>
      <c r="C92" s="100"/>
      <c r="D92" s="101" t="s">
        <v>580</v>
      </c>
      <c r="E92" s="100" t="s">
        <v>581</v>
      </c>
      <c r="F92" s="100" t="s">
        <v>582</v>
      </c>
      <c r="G92" s="100" t="s">
        <v>603</v>
      </c>
      <c r="H92" s="100" t="s">
        <v>584</v>
      </c>
      <c r="I92" s="100" t="s">
        <v>585</v>
      </c>
      <c r="J92" s="99" t="s">
        <v>586</v>
      </c>
      <c r="K92" s="99" t="s">
        <v>616</v>
      </c>
      <c r="L92" s="102" t="s">
        <v>588</v>
      </c>
      <c r="M92" s="166" t="s">
        <v>612</v>
      </c>
      <c r="N92" s="100" t="s">
        <v>613</v>
      </c>
      <c r="O92" s="100" t="s">
        <v>590</v>
      </c>
      <c r="P92" s="101" t="s">
        <v>591</v>
      </c>
      <c r="Q92" s="44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44"/>
      <c r="AH92" s="44"/>
      <c r="AI92" s="44"/>
      <c r="AJ92" s="44"/>
      <c r="AK92" s="44"/>
      <c r="AL92" s="44"/>
    </row>
    <row r="93" spans="1:38" s="268" customFormat="1" ht="12.75" customHeight="1">
      <c r="A93" s="384">
        <v>1</v>
      </c>
      <c r="B93" s="266">
        <v>44501</v>
      </c>
      <c r="C93" s="385"/>
      <c r="D93" s="386" t="s">
        <v>881</v>
      </c>
      <c r="E93" s="384" t="s">
        <v>594</v>
      </c>
      <c r="F93" s="384">
        <v>62</v>
      </c>
      <c r="G93" s="384">
        <v>30</v>
      </c>
      <c r="H93" s="384">
        <v>75</v>
      </c>
      <c r="I93" s="387" t="s">
        <v>845</v>
      </c>
      <c r="J93" s="388" t="s">
        <v>896</v>
      </c>
      <c r="K93" s="389">
        <f>H93-F93</f>
        <v>13</v>
      </c>
      <c r="L93" s="389">
        <v>100</v>
      </c>
      <c r="M93" s="388">
        <f>(K93*N93)-100</f>
        <v>550</v>
      </c>
      <c r="N93" s="388">
        <v>50</v>
      </c>
      <c r="O93" s="390" t="s">
        <v>592</v>
      </c>
      <c r="P93" s="266">
        <v>44502</v>
      </c>
      <c r="Q93" s="276"/>
      <c r="R93" s="277" t="s">
        <v>596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391">
        <v>2</v>
      </c>
      <c r="B94" s="392">
        <v>44502</v>
      </c>
      <c r="C94" s="393"/>
      <c r="D94" s="394" t="s">
        <v>887</v>
      </c>
      <c r="E94" s="395" t="s">
        <v>594</v>
      </c>
      <c r="F94" s="396">
        <v>62</v>
      </c>
      <c r="G94" s="396">
        <v>30</v>
      </c>
      <c r="H94" s="396">
        <v>83</v>
      </c>
      <c r="I94" s="397" t="s">
        <v>845</v>
      </c>
      <c r="J94" s="388" t="s">
        <v>606</v>
      </c>
      <c r="K94" s="389">
        <f t="shared" ref="K94:K95" si="90">H94-F94</f>
        <v>21</v>
      </c>
      <c r="L94" s="389">
        <v>100</v>
      </c>
      <c r="M94" s="388">
        <f t="shared" ref="M94:M95" si="91">(K94*N94)-100</f>
        <v>950</v>
      </c>
      <c r="N94" s="388">
        <v>50</v>
      </c>
      <c r="O94" s="390" t="s">
        <v>592</v>
      </c>
      <c r="P94" s="266">
        <v>44502</v>
      </c>
      <c r="Q94" s="276"/>
      <c r="R94" s="277" t="s">
        <v>596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398">
        <v>3</v>
      </c>
      <c r="B95" s="266">
        <v>44502</v>
      </c>
      <c r="C95" s="399"/>
      <c r="D95" s="386" t="s">
        <v>888</v>
      </c>
      <c r="E95" s="400" t="s">
        <v>594</v>
      </c>
      <c r="F95" s="384">
        <v>200</v>
      </c>
      <c r="G95" s="384">
        <v>95</v>
      </c>
      <c r="H95" s="384">
        <v>275</v>
      </c>
      <c r="I95" s="387" t="s">
        <v>889</v>
      </c>
      <c r="J95" s="388" t="s">
        <v>874</v>
      </c>
      <c r="K95" s="389">
        <f t="shared" si="90"/>
        <v>75</v>
      </c>
      <c r="L95" s="389">
        <v>100</v>
      </c>
      <c r="M95" s="388">
        <f t="shared" si="91"/>
        <v>1775</v>
      </c>
      <c r="N95" s="388">
        <v>25</v>
      </c>
      <c r="O95" s="390" t="s">
        <v>592</v>
      </c>
      <c r="P95" s="266">
        <v>44502</v>
      </c>
      <c r="Q95" s="276"/>
      <c r="R95" s="277" t="s">
        <v>593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419">
        <v>4</v>
      </c>
      <c r="B96" s="323">
        <v>44502</v>
      </c>
      <c r="C96" s="420"/>
      <c r="D96" s="421" t="s">
        <v>890</v>
      </c>
      <c r="E96" s="422" t="s">
        <v>594</v>
      </c>
      <c r="F96" s="423">
        <v>90</v>
      </c>
      <c r="G96" s="423">
        <v>60</v>
      </c>
      <c r="H96" s="423">
        <v>91</v>
      </c>
      <c r="I96" s="424" t="s">
        <v>891</v>
      </c>
      <c r="J96" s="425" t="s">
        <v>825</v>
      </c>
      <c r="K96" s="426">
        <f>H96-F96</f>
        <v>1</v>
      </c>
      <c r="L96" s="426">
        <v>100</v>
      </c>
      <c r="M96" s="425">
        <f>(K96*N96)-100</f>
        <v>-50</v>
      </c>
      <c r="N96" s="425">
        <v>50</v>
      </c>
      <c r="O96" s="427" t="s">
        <v>715</v>
      </c>
      <c r="P96" s="323">
        <v>44503</v>
      </c>
      <c r="Q96" s="276"/>
      <c r="R96" s="277" t="s">
        <v>593</v>
      </c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</row>
    <row r="97" spans="1:38" s="268" customFormat="1" ht="12.75" customHeight="1">
      <c r="A97" s="398">
        <v>5</v>
      </c>
      <c r="B97" s="266">
        <v>44502</v>
      </c>
      <c r="C97" s="399"/>
      <c r="D97" s="386" t="s">
        <v>892</v>
      </c>
      <c r="E97" s="400" t="s">
        <v>594</v>
      </c>
      <c r="F97" s="384">
        <v>50</v>
      </c>
      <c r="G97" s="384">
        <v>35</v>
      </c>
      <c r="H97" s="384">
        <v>59</v>
      </c>
      <c r="I97" s="387" t="s">
        <v>893</v>
      </c>
      <c r="J97" s="388" t="s">
        <v>801</v>
      </c>
      <c r="K97" s="389">
        <f>H97-F97</f>
        <v>9</v>
      </c>
      <c r="L97" s="389">
        <v>100</v>
      </c>
      <c r="M97" s="388">
        <f>(K97*N97)-100</f>
        <v>2600</v>
      </c>
      <c r="N97" s="388">
        <v>300</v>
      </c>
      <c r="O97" s="390" t="s">
        <v>592</v>
      </c>
      <c r="P97" s="266">
        <v>44503</v>
      </c>
      <c r="Q97" s="276"/>
      <c r="R97" s="277" t="s">
        <v>596</v>
      </c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398">
        <v>6</v>
      </c>
      <c r="B98" s="266">
        <v>44502</v>
      </c>
      <c r="C98" s="399"/>
      <c r="D98" s="386" t="s">
        <v>894</v>
      </c>
      <c r="E98" s="400" t="s">
        <v>594</v>
      </c>
      <c r="F98" s="384">
        <v>155</v>
      </c>
      <c r="G98" s="384">
        <v>50</v>
      </c>
      <c r="H98" s="384">
        <v>205</v>
      </c>
      <c r="I98" s="387" t="s">
        <v>895</v>
      </c>
      <c r="J98" s="388" t="s">
        <v>897</v>
      </c>
      <c r="K98" s="389">
        <f>H98-F98</f>
        <v>50</v>
      </c>
      <c r="L98" s="389">
        <v>100</v>
      </c>
      <c r="M98" s="388">
        <f>(K98*N98)-100</f>
        <v>1150</v>
      </c>
      <c r="N98" s="388">
        <v>25</v>
      </c>
      <c r="O98" s="390" t="s">
        <v>592</v>
      </c>
      <c r="P98" s="266">
        <v>44502</v>
      </c>
      <c r="Q98" s="276"/>
      <c r="R98" s="277" t="s">
        <v>596</v>
      </c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</row>
    <row r="99" spans="1:38" s="268" customFormat="1" ht="12.75" customHeight="1">
      <c r="A99" s="429">
        <v>7</v>
      </c>
      <c r="B99" s="430">
        <v>44503</v>
      </c>
      <c r="C99" s="431"/>
      <c r="D99" s="470" t="s">
        <v>899</v>
      </c>
      <c r="E99" s="482" t="s">
        <v>594</v>
      </c>
      <c r="F99" s="434">
        <v>41</v>
      </c>
      <c r="G99" s="434">
        <v>25</v>
      </c>
      <c r="H99" s="434">
        <v>25</v>
      </c>
      <c r="I99" s="435" t="s">
        <v>900</v>
      </c>
      <c r="J99" s="436" t="s">
        <v>950</v>
      </c>
      <c r="K99" s="437">
        <f t="shared" ref="K99" si="92">H99-F99</f>
        <v>-16</v>
      </c>
      <c r="L99" s="437">
        <v>100</v>
      </c>
      <c r="M99" s="436">
        <f t="shared" ref="M99" si="93">(K99*N99)-100</f>
        <v>-4900</v>
      </c>
      <c r="N99" s="436">
        <v>300</v>
      </c>
      <c r="O99" s="438" t="s">
        <v>605</v>
      </c>
      <c r="P99" s="439">
        <v>44511</v>
      </c>
      <c r="Q99" s="276"/>
      <c r="R99" s="277" t="s">
        <v>596</v>
      </c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12.75" customHeight="1">
      <c r="A100" s="398">
        <v>8</v>
      </c>
      <c r="B100" s="428">
        <v>44503</v>
      </c>
      <c r="C100" s="399"/>
      <c r="D100" s="386" t="s">
        <v>901</v>
      </c>
      <c r="E100" s="400" t="s">
        <v>594</v>
      </c>
      <c r="F100" s="384">
        <v>54</v>
      </c>
      <c r="G100" s="384">
        <v>15</v>
      </c>
      <c r="H100" s="384">
        <v>74</v>
      </c>
      <c r="I100" s="387" t="s">
        <v>902</v>
      </c>
      <c r="J100" s="388" t="s">
        <v>903</v>
      </c>
      <c r="K100" s="389">
        <f t="shared" ref="K100:K105" si="94">H100-F100</f>
        <v>20</v>
      </c>
      <c r="L100" s="389">
        <v>100</v>
      </c>
      <c r="M100" s="388">
        <f t="shared" ref="M100:M105" si="95">(K100*N100)-100</f>
        <v>900</v>
      </c>
      <c r="N100" s="388">
        <v>50</v>
      </c>
      <c r="O100" s="390" t="s">
        <v>592</v>
      </c>
      <c r="P100" s="266">
        <v>44503</v>
      </c>
      <c r="Q100" s="276"/>
      <c r="R100" s="277" t="s">
        <v>596</v>
      </c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</row>
    <row r="101" spans="1:38" s="268" customFormat="1" ht="12.75" customHeight="1">
      <c r="A101" s="398">
        <v>9</v>
      </c>
      <c r="B101" s="428">
        <v>44503</v>
      </c>
      <c r="C101" s="399"/>
      <c r="D101" s="386" t="s">
        <v>892</v>
      </c>
      <c r="E101" s="400" t="s">
        <v>594</v>
      </c>
      <c r="F101" s="384">
        <v>50</v>
      </c>
      <c r="G101" s="384">
        <v>35</v>
      </c>
      <c r="H101" s="384">
        <v>59</v>
      </c>
      <c r="I101" s="387" t="s">
        <v>893</v>
      </c>
      <c r="J101" s="388" t="s">
        <v>801</v>
      </c>
      <c r="K101" s="389">
        <f t="shared" si="94"/>
        <v>9</v>
      </c>
      <c r="L101" s="389">
        <v>100</v>
      </c>
      <c r="M101" s="388">
        <f t="shared" si="95"/>
        <v>2600</v>
      </c>
      <c r="N101" s="388">
        <v>300</v>
      </c>
      <c r="O101" s="390" t="s">
        <v>592</v>
      </c>
      <c r="P101" s="266">
        <v>44508</v>
      </c>
      <c r="Q101" s="276"/>
      <c r="R101" s="277" t="s">
        <v>593</v>
      </c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</row>
    <row r="102" spans="1:38" s="268" customFormat="1" ht="12.75" customHeight="1">
      <c r="A102" s="429">
        <v>10</v>
      </c>
      <c r="B102" s="430">
        <v>44503</v>
      </c>
      <c r="C102" s="431"/>
      <c r="D102" s="432" t="s">
        <v>904</v>
      </c>
      <c r="E102" s="433" t="s">
        <v>594</v>
      </c>
      <c r="F102" s="434">
        <v>19</v>
      </c>
      <c r="G102" s="434"/>
      <c r="H102" s="434">
        <v>0</v>
      </c>
      <c r="I102" s="435" t="s">
        <v>905</v>
      </c>
      <c r="J102" s="436" t="s">
        <v>906</v>
      </c>
      <c r="K102" s="437">
        <f t="shared" si="94"/>
        <v>-19</v>
      </c>
      <c r="L102" s="437">
        <v>100</v>
      </c>
      <c r="M102" s="436">
        <f t="shared" si="95"/>
        <v>-1050</v>
      </c>
      <c r="N102" s="436">
        <v>50</v>
      </c>
      <c r="O102" s="438" t="s">
        <v>605</v>
      </c>
      <c r="P102" s="439">
        <v>44503</v>
      </c>
      <c r="Q102" s="276"/>
      <c r="R102" s="277" t="s">
        <v>596</v>
      </c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</row>
    <row r="103" spans="1:38" s="268" customFormat="1" ht="12.75" customHeight="1">
      <c r="A103" s="398">
        <v>11</v>
      </c>
      <c r="B103" s="428">
        <v>44508</v>
      </c>
      <c r="C103" s="399"/>
      <c r="D103" s="386" t="s">
        <v>910</v>
      </c>
      <c r="E103" s="400" t="s">
        <v>594</v>
      </c>
      <c r="F103" s="384">
        <v>125.5</v>
      </c>
      <c r="G103" s="384">
        <v>97</v>
      </c>
      <c r="H103" s="384">
        <v>148</v>
      </c>
      <c r="I103" s="387" t="s">
        <v>911</v>
      </c>
      <c r="J103" s="388" t="s">
        <v>912</v>
      </c>
      <c r="K103" s="389">
        <f t="shared" si="94"/>
        <v>22.5</v>
      </c>
      <c r="L103" s="389">
        <v>100</v>
      </c>
      <c r="M103" s="388">
        <f t="shared" si="95"/>
        <v>1025</v>
      </c>
      <c r="N103" s="388">
        <v>50</v>
      </c>
      <c r="O103" s="390" t="s">
        <v>592</v>
      </c>
      <c r="P103" s="266">
        <v>44508</v>
      </c>
      <c r="Q103" s="276"/>
      <c r="R103" s="277" t="s">
        <v>593</v>
      </c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</row>
    <row r="104" spans="1:38" s="268" customFormat="1" ht="12.75" customHeight="1">
      <c r="A104" s="457">
        <v>12</v>
      </c>
      <c r="B104" s="458">
        <v>44508</v>
      </c>
      <c r="C104" s="459"/>
      <c r="D104" s="460" t="s">
        <v>910</v>
      </c>
      <c r="E104" s="461" t="s">
        <v>594</v>
      </c>
      <c r="F104" s="462">
        <v>124</v>
      </c>
      <c r="G104" s="462">
        <v>97</v>
      </c>
      <c r="H104" s="462">
        <v>97</v>
      </c>
      <c r="I104" s="463" t="s">
        <v>911</v>
      </c>
      <c r="J104" s="464" t="s">
        <v>915</v>
      </c>
      <c r="K104" s="465">
        <f t="shared" si="94"/>
        <v>-27</v>
      </c>
      <c r="L104" s="465">
        <v>100</v>
      </c>
      <c r="M104" s="464">
        <f t="shared" si="95"/>
        <v>-1450</v>
      </c>
      <c r="N104" s="464">
        <v>50</v>
      </c>
      <c r="O104" s="466" t="s">
        <v>605</v>
      </c>
      <c r="P104" s="467">
        <v>44508</v>
      </c>
      <c r="Q104" s="276"/>
      <c r="R104" s="277" t="s">
        <v>593</v>
      </c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</row>
    <row r="105" spans="1:38" s="268" customFormat="1" ht="12.75" customHeight="1">
      <c r="A105" s="384">
        <v>13</v>
      </c>
      <c r="B105" s="428">
        <v>44509</v>
      </c>
      <c r="C105" s="385"/>
      <c r="D105" s="386" t="s">
        <v>892</v>
      </c>
      <c r="E105" s="384" t="s">
        <v>594</v>
      </c>
      <c r="F105" s="384">
        <v>50</v>
      </c>
      <c r="G105" s="384">
        <v>35</v>
      </c>
      <c r="H105" s="384">
        <v>57.5</v>
      </c>
      <c r="I105" s="387" t="s">
        <v>893</v>
      </c>
      <c r="J105" s="388" t="s">
        <v>931</v>
      </c>
      <c r="K105" s="389">
        <f t="shared" si="94"/>
        <v>7.5</v>
      </c>
      <c r="L105" s="389">
        <v>100</v>
      </c>
      <c r="M105" s="388">
        <f t="shared" si="95"/>
        <v>2150</v>
      </c>
      <c r="N105" s="388">
        <v>300</v>
      </c>
      <c r="O105" s="390" t="s">
        <v>592</v>
      </c>
      <c r="P105" s="266">
        <v>44509</v>
      </c>
      <c r="Q105" s="276"/>
      <c r="R105" s="277" t="s">
        <v>596</v>
      </c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</row>
    <row r="106" spans="1:38" s="268" customFormat="1" ht="12.75" customHeight="1">
      <c r="A106" s="384">
        <v>14</v>
      </c>
      <c r="B106" s="428">
        <v>44510</v>
      </c>
      <c r="C106" s="385"/>
      <c r="D106" s="386" t="s">
        <v>892</v>
      </c>
      <c r="E106" s="384" t="s">
        <v>594</v>
      </c>
      <c r="F106" s="384">
        <v>37</v>
      </c>
      <c r="G106" s="384">
        <v>22</v>
      </c>
      <c r="H106" s="384">
        <v>54</v>
      </c>
      <c r="I106" s="387" t="s">
        <v>935</v>
      </c>
      <c r="J106" s="388" t="s">
        <v>936</v>
      </c>
      <c r="K106" s="389">
        <f t="shared" ref="K106:K108" si="96">H106-F106</f>
        <v>17</v>
      </c>
      <c r="L106" s="389">
        <v>100</v>
      </c>
      <c r="M106" s="388">
        <f t="shared" ref="M106:M107" si="97">(K106*N106)-100</f>
        <v>5000</v>
      </c>
      <c r="N106" s="388">
        <v>300</v>
      </c>
      <c r="O106" s="390" t="s">
        <v>592</v>
      </c>
      <c r="P106" s="266">
        <v>44510</v>
      </c>
      <c r="Q106" s="276"/>
      <c r="R106" s="277" t="s">
        <v>596</v>
      </c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</row>
    <row r="107" spans="1:38" s="268" customFormat="1" ht="12.75" customHeight="1">
      <c r="A107" s="434">
        <v>15</v>
      </c>
      <c r="B107" s="430">
        <v>44510</v>
      </c>
      <c r="C107" s="469"/>
      <c r="D107" s="470" t="s">
        <v>938</v>
      </c>
      <c r="E107" s="434" t="s">
        <v>594</v>
      </c>
      <c r="F107" s="434">
        <v>73.5</v>
      </c>
      <c r="G107" s="434">
        <v>39</v>
      </c>
      <c r="H107" s="434">
        <v>39</v>
      </c>
      <c r="I107" s="435" t="s">
        <v>939</v>
      </c>
      <c r="J107" s="436" t="s">
        <v>940</v>
      </c>
      <c r="K107" s="437">
        <f t="shared" si="96"/>
        <v>-34.5</v>
      </c>
      <c r="L107" s="437">
        <v>100</v>
      </c>
      <c r="M107" s="436">
        <f t="shared" si="97"/>
        <v>-1825</v>
      </c>
      <c r="N107" s="436">
        <v>50</v>
      </c>
      <c r="O107" s="438" t="s">
        <v>605</v>
      </c>
      <c r="P107" s="439">
        <v>44510</v>
      </c>
      <c r="Q107" s="276"/>
      <c r="R107" s="277" t="s">
        <v>596</v>
      </c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</row>
    <row r="108" spans="1:38" s="268" customFormat="1" ht="12.75" customHeight="1">
      <c r="A108" s="563">
        <v>16</v>
      </c>
      <c r="B108" s="564">
        <v>44510</v>
      </c>
      <c r="C108" s="489"/>
      <c r="D108" s="490" t="s">
        <v>937</v>
      </c>
      <c r="E108" s="491" t="s">
        <v>594</v>
      </c>
      <c r="F108" s="491">
        <v>190</v>
      </c>
      <c r="G108" s="491"/>
      <c r="H108" s="492">
        <v>235</v>
      </c>
      <c r="I108" s="492"/>
      <c r="J108" s="568" t="s">
        <v>991</v>
      </c>
      <c r="K108" s="493">
        <f t="shared" si="96"/>
        <v>45</v>
      </c>
      <c r="L108" s="493">
        <v>100</v>
      </c>
      <c r="M108" s="565">
        <f>(42.5*50)-200</f>
        <v>1925</v>
      </c>
      <c r="N108" s="566">
        <v>50</v>
      </c>
      <c r="O108" s="567" t="s">
        <v>592</v>
      </c>
      <c r="P108" s="562">
        <v>44518</v>
      </c>
      <c r="Q108" s="276"/>
      <c r="R108" s="277" t="s">
        <v>593</v>
      </c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</row>
    <row r="109" spans="1:38" s="268" customFormat="1" ht="12.75" customHeight="1">
      <c r="A109" s="563"/>
      <c r="B109" s="564"/>
      <c r="C109" s="494"/>
      <c r="D109" s="495" t="s">
        <v>910</v>
      </c>
      <c r="E109" s="496" t="s">
        <v>917</v>
      </c>
      <c r="F109" s="496">
        <v>120</v>
      </c>
      <c r="G109" s="496"/>
      <c r="H109" s="497">
        <v>122.5</v>
      </c>
      <c r="I109" s="498"/>
      <c r="J109" s="569"/>
      <c r="K109" s="499">
        <v>-2.5</v>
      </c>
      <c r="L109" s="500">
        <v>100</v>
      </c>
      <c r="M109" s="565"/>
      <c r="N109" s="566"/>
      <c r="O109" s="567"/>
      <c r="P109" s="562"/>
      <c r="Q109" s="1"/>
      <c r="R109" s="277" t="s">
        <v>593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67"/>
      <c r="AG109" s="267"/>
      <c r="AH109" s="267"/>
      <c r="AI109" s="267"/>
      <c r="AJ109" s="267"/>
      <c r="AK109" s="267"/>
      <c r="AL109" s="267"/>
    </row>
    <row r="110" spans="1:38" s="268" customFormat="1" ht="12.75" customHeight="1">
      <c r="A110" s="384">
        <v>17</v>
      </c>
      <c r="B110" s="266">
        <v>44511</v>
      </c>
      <c r="C110" s="483"/>
      <c r="D110" s="447" t="s">
        <v>942</v>
      </c>
      <c r="E110" s="384" t="s">
        <v>594</v>
      </c>
      <c r="F110" s="384">
        <v>47</v>
      </c>
      <c r="G110" s="384">
        <v>33</v>
      </c>
      <c r="H110" s="387">
        <v>58</v>
      </c>
      <c r="I110" s="387" t="s">
        <v>943</v>
      </c>
      <c r="J110" s="388" t="s">
        <v>953</v>
      </c>
      <c r="K110" s="389">
        <f t="shared" ref="K110" si="98">H110-F110</f>
        <v>11</v>
      </c>
      <c r="L110" s="389">
        <v>100</v>
      </c>
      <c r="M110" s="388">
        <f t="shared" ref="M110" si="99">(K110*N110)-100</f>
        <v>3200</v>
      </c>
      <c r="N110" s="388">
        <v>300</v>
      </c>
      <c r="O110" s="390" t="s">
        <v>592</v>
      </c>
      <c r="P110" s="266">
        <v>44512</v>
      </c>
      <c r="Q110" s="1"/>
      <c r="R110" s="277" t="s">
        <v>596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67"/>
      <c r="AG110" s="267"/>
      <c r="AH110" s="267"/>
      <c r="AI110" s="267"/>
      <c r="AJ110" s="267"/>
      <c r="AK110" s="267"/>
      <c r="AL110" s="267"/>
    </row>
    <row r="111" spans="1:38" s="268" customFormat="1" ht="12.75" customHeight="1">
      <c r="A111" s="384">
        <v>18</v>
      </c>
      <c r="B111" s="266">
        <v>44511</v>
      </c>
      <c r="C111" s="483"/>
      <c r="D111" s="447" t="s">
        <v>947</v>
      </c>
      <c r="E111" s="384" t="s">
        <v>594</v>
      </c>
      <c r="F111" s="384">
        <v>42</v>
      </c>
      <c r="G111" s="384">
        <v>8</v>
      </c>
      <c r="H111" s="387">
        <v>66</v>
      </c>
      <c r="I111" s="387" t="s">
        <v>948</v>
      </c>
      <c r="J111" s="388" t="s">
        <v>949</v>
      </c>
      <c r="K111" s="389">
        <f t="shared" ref="K111" si="100">H111-F111</f>
        <v>24</v>
      </c>
      <c r="L111" s="389">
        <v>100</v>
      </c>
      <c r="M111" s="388">
        <f t="shared" ref="M111" si="101">(K111*N111)-100</f>
        <v>1100</v>
      </c>
      <c r="N111" s="388">
        <v>50</v>
      </c>
      <c r="O111" s="390" t="s">
        <v>592</v>
      </c>
      <c r="P111" s="266">
        <v>44511</v>
      </c>
      <c r="Q111" s="1"/>
      <c r="R111" s="277" t="s">
        <v>593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67"/>
      <c r="AG111" s="267"/>
      <c r="AH111" s="267"/>
      <c r="AI111" s="267"/>
      <c r="AJ111" s="267"/>
      <c r="AK111" s="267"/>
      <c r="AL111" s="267"/>
    </row>
    <row r="112" spans="1:38" s="330" customFormat="1" ht="12.75" customHeight="1">
      <c r="A112" s="384">
        <v>19</v>
      </c>
      <c r="B112" s="266">
        <v>44511</v>
      </c>
      <c r="C112" s="483"/>
      <c r="D112" s="447" t="s">
        <v>951</v>
      </c>
      <c r="E112" s="384" t="s">
        <v>594</v>
      </c>
      <c r="F112" s="384">
        <v>81</v>
      </c>
      <c r="G112" s="384">
        <v>48</v>
      </c>
      <c r="H112" s="387">
        <v>106</v>
      </c>
      <c r="I112" s="387" t="s">
        <v>845</v>
      </c>
      <c r="J112" s="388" t="s">
        <v>614</v>
      </c>
      <c r="K112" s="389">
        <f>H112-F112</f>
        <v>25</v>
      </c>
      <c r="L112" s="389">
        <v>100</v>
      </c>
      <c r="M112" s="388">
        <f t="shared" ref="M112:M114" si="102">(K112*N112)-100</f>
        <v>1150</v>
      </c>
      <c r="N112" s="388">
        <v>50</v>
      </c>
      <c r="O112" s="390" t="s">
        <v>592</v>
      </c>
      <c r="P112" s="266">
        <v>44512</v>
      </c>
      <c r="Q112" s="1"/>
      <c r="R112" s="277" t="s">
        <v>593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468"/>
      <c r="AG112" s="468"/>
      <c r="AH112" s="468"/>
      <c r="AI112" s="468"/>
      <c r="AJ112" s="468"/>
      <c r="AK112" s="468"/>
      <c r="AL112" s="468"/>
    </row>
    <row r="113" spans="1:38" s="484" customFormat="1" ht="12.75" customHeight="1">
      <c r="A113" s="434">
        <v>20</v>
      </c>
      <c r="B113" s="439">
        <v>44511</v>
      </c>
      <c r="C113" s="485"/>
      <c r="D113" s="432" t="s">
        <v>951</v>
      </c>
      <c r="E113" s="434" t="s">
        <v>594</v>
      </c>
      <c r="F113" s="434">
        <v>81</v>
      </c>
      <c r="G113" s="434">
        <v>48</v>
      </c>
      <c r="H113" s="435">
        <v>48</v>
      </c>
      <c r="I113" s="435" t="s">
        <v>845</v>
      </c>
      <c r="J113" s="436" t="s">
        <v>952</v>
      </c>
      <c r="K113" s="437">
        <f t="shared" ref="K113:K114" si="103">H113-F113</f>
        <v>-33</v>
      </c>
      <c r="L113" s="437">
        <v>100</v>
      </c>
      <c r="M113" s="436">
        <f t="shared" si="102"/>
        <v>-1750</v>
      </c>
      <c r="N113" s="436">
        <v>50</v>
      </c>
      <c r="O113" s="438" t="s">
        <v>605</v>
      </c>
      <c r="P113" s="439">
        <v>44512</v>
      </c>
      <c r="Q113" s="1"/>
      <c r="R113" s="277" t="s">
        <v>593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84" customFormat="1" ht="12.75" customHeight="1">
      <c r="A114" s="384">
        <v>21</v>
      </c>
      <c r="B114" s="266">
        <v>44512</v>
      </c>
      <c r="C114" s="483"/>
      <c r="D114" s="447" t="s">
        <v>955</v>
      </c>
      <c r="E114" s="384" t="s">
        <v>594</v>
      </c>
      <c r="F114" s="384">
        <v>25</v>
      </c>
      <c r="G114" s="384">
        <v>17</v>
      </c>
      <c r="H114" s="387">
        <v>30</v>
      </c>
      <c r="I114" s="387" t="s">
        <v>956</v>
      </c>
      <c r="J114" s="388" t="s">
        <v>960</v>
      </c>
      <c r="K114" s="389">
        <f t="shared" si="103"/>
        <v>5</v>
      </c>
      <c r="L114" s="389">
        <v>100</v>
      </c>
      <c r="M114" s="388">
        <f t="shared" si="102"/>
        <v>2650</v>
      </c>
      <c r="N114" s="388">
        <v>550</v>
      </c>
      <c r="O114" s="390" t="s">
        <v>592</v>
      </c>
      <c r="P114" s="266">
        <v>44515</v>
      </c>
      <c r="Q114" s="1"/>
      <c r="R114" s="277" t="s">
        <v>596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84" customFormat="1" ht="12.75" customHeight="1">
      <c r="A115" s="384">
        <v>22</v>
      </c>
      <c r="B115" s="428">
        <v>44515</v>
      </c>
      <c r="C115" s="483"/>
      <c r="D115" s="447" t="s">
        <v>963</v>
      </c>
      <c r="E115" s="384" t="s">
        <v>594</v>
      </c>
      <c r="F115" s="384">
        <v>48</v>
      </c>
      <c r="G115" s="384">
        <v>17</v>
      </c>
      <c r="H115" s="387">
        <v>69</v>
      </c>
      <c r="I115" s="387" t="s">
        <v>964</v>
      </c>
      <c r="J115" s="388" t="s">
        <v>606</v>
      </c>
      <c r="K115" s="389">
        <f>H115-F115</f>
        <v>21</v>
      </c>
      <c r="L115" s="389">
        <v>100</v>
      </c>
      <c r="M115" s="388">
        <f t="shared" ref="M115" si="104">(K115*N115)-100</f>
        <v>950</v>
      </c>
      <c r="N115" s="388">
        <v>50</v>
      </c>
      <c r="O115" s="390" t="s">
        <v>592</v>
      </c>
      <c r="P115" s="266">
        <v>44515</v>
      </c>
      <c r="Q115" s="1"/>
      <c r="R115" s="277" t="s">
        <v>593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84" customFormat="1" ht="12.75" customHeight="1">
      <c r="A116" s="384">
        <v>23</v>
      </c>
      <c r="B116" s="428">
        <v>44515</v>
      </c>
      <c r="C116" s="483"/>
      <c r="D116" s="447" t="s">
        <v>963</v>
      </c>
      <c r="E116" s="384" t="s">
        <v>594</v>
      </c>
      <c r="F116" s="384">
        <v>53.5</v>
      </c>
      <c r="G116" s="384">
        <v>17</v>
      </c>
      <c r="H116" s="387">
        <v>74</v>
      </c>
      <c r="I116" s="387" t="s">
        <v>964</v>
      </c>
      <c r="J116" s="388" t="s">
        <v>965</v>
      </c>
      <c r="K116" s="389">
        <f>H116-F116</f>
        <v>20.5</v>
      </c>
      <c r="L116" s="389">
        <v>100</v>
      </c>
      <c r="M116" s="388">
        <f t="shared" ref="M116:M117" si="105">(K116*N116)-100</f>
        <v>925</v>
      </c>
      <c r="N116" s="388">
        <v>50</v>
      </c>
      <c r="O116" s="390" t="s">
        <v>592</v>
      </c>
      <c r="P116" s="266">
        <v>44515</v>
      </c>
      <c r="Q116" s="1"/>
      <c r="R116" s="277" t="s">
        <v>593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84" customFormat="1" ht="12.75" customHeight="1">
      <c r="A117" s="434">
        <v>24</v>
      </c>
      <c r="B117" s="439">
        <v>44516</v>
      </c>
      <c r="C117" s="485"/>
      <c r="D117" s="432" t="s">
        <v>969</v>
      </c>
      <c r="E117" s="434" t="s">
        <v>594</v>
      </c>
      <c r="F117" s="434">
        <v>50.5</v>
      </c>
      <c r="G117" s="434">
        <v>32</v>
      </c>
      <c r="H117" s="435">
        <v>33</v>
      </c>
      <c r="I117" s="435" t="s">
        <v>970</v>
      </c>
      <c r="J117" s="436" t="s">
        <v>984</v>
      </c>
      <c r="K117" s="437">
        <f t="shared" ref="K117" si="106">H117-F117</f>
        <v>-17.5</v>
      </c>
      <c r="L117" s="437">
        <v>100</v>
      </c>
      <c r="M117" s="436">
        <f t="shared" si="105"/>
        <v>-4475</v>
      </c>
      <c r="N117" s="436">
        <v>250</v>
      </c>
      <c r="O117" s="438" t="s">
        <v>605</v>
      </c>
      <c r="P117" s="439">
        <v>44517</v>
      </c>
      <c r="Q117" s="1"/>
      <c r="R117" s="277" t="s">
        <v>596</v>
      </c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84" customFormat="1" ht="12.75" customHeight="1">
      <c r="A118" s="434">
        <v>25</v>
      </c>
      <c r="B118" s="439">
        <v>44516</v>
      </c>
      <c r="C118" s="485"/>
      <c r="D118" s="432" t="s">
        <v>955</v>
      </c>
      <c r="E118" s="434" t="s">
        <v>594</v>
      </c>
      <c r="F118" s="434">
        <v>15.25</v>
      </c>
      <c r="G118" s="434">
        <v>8</v>
      </c>
      <c r="H118" s="435">
        <v>8</v>
      </c>
      <c r="I118" s="435" t="s">
        <v>972</v>
      </c>
      <c r="J118" s="436" t="s">
        <v>1007</v>
      </c>
      <c r="K118" s="437">
        <f t="shared" ref="K118" si="107">H118-F118</f>
        <v>-7.25</v>
      </c>
      <c r="L118" s="437">
        <v>100</v>
      </c>
      <c r="M118" s="436">
        <f t="shared" ref="M118" si="108">(K118*N118)-100</f>
        <v>-4087.5</v>
      </c>
      <c r="N118" s="436">
        <v>550</v>
      </c>
      <c r="O118" s="438" t="s">
        <v>605</v>
      </c>
      <c r="P118" s="439">
        <v>44522</v>
      </c>
      <c r="Q118" s="1"/>
      <c r="R118" s="277" t="s">
        <v>596</v>
      </c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84" customFormat="1" ht="12.75" customHeight="1">
      <c r="A119" s="384">
        <v>26</v>
      </c>
      <c r="B119" s="266">
        <v>44516</v>
      </c>
      <c r="C119" s="483"/>
      <c r="D119" s="447" t="s">
        <v>973</v>
      </c>
      <c r="E119" s="384" t="s">
        <v>594</v>
      </c>
      <c r="F119" s="384">
        <v>190</v>
      </c>
      <c r="G119" s="384">
        <v>130</v>
      </c>
      <c r="H119" s="387">
        <v>240</v>
      </c>
      <c r="I119" s="387" t="s">
        <v>974</v>
      </c>
      <c r="J119" s="388" t="s">
        <v>897</v>
      </c>
      <c r="K119" s="389">
        <f>H119-F119</f>
        <v>50</v>
      </c>
      <c r="L119" s="389">
        <v>100</v>
      </c>
      <c r="M119" s="388">
        <f>(K119*N119)-100</f>
        <v>1150</v>
      </c>
      <c r="N119" s="388">
        <v>25</v>
      </c>
      <c r="O119" s="390" t="s">
        <v>592</v>
      </c>
      <c r="P119" s="266">
        <v>44516</v>
      </c>
      <c r="Q119" s="1"/>
      <c r="R119" s="277" t="s">
        <v>593</v>
      </c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484" customFormat="1" ht="12.75" customHeight="1">
      <c r="A120" s="384">
        <v>27</v>
      </c>
      <c r="B120" s="266">
        <v>44517</v>
      </c>
      <c r="C120" s="483"/>
      <c r="D120" s="447" t="s">
        <v>977</v>
      </c>
      <c r="E120" s="384" t="s">
        <v>594</v>
      </c>
      <c r="F120" s="384">
        <v>165</v>
      </c>
      <c r="G120" s="384">
        <v>100</v>
      </c>
      <c r="H120" s="387">
        <v>215</v>
      </c>
      <c r="I120" s="387" t="s">
        <v>978</v>
      </c>
      <c r="J120" s="388" t="s">
        <v>897</v>
      </c>
      <c r="K120" s="389">
        <f>H120-F120</f>
        <v>50</v>
      </c>
      <c r="L120" s="389">
        <v>100</v>
      </c>
      <c r="M120" s="388">
        <f>(K120*N120)-100</f>
        <v>1150</v>
      </c>
      <c r="N120" s="388">
        <v>25</v>
      </c>
      <c r="O120" s="390" t="s">
        <v>592</v>
      </c>
      <c r="P120" s="266">
        <v>44516</v>
      </c>
      <c r="Q120" s="1"/>
      <c r="R120" s="277" t="s">
        <v>593</v>
      </c>
      <c r="S120" s="1"/>
      <c r="T120" s="1"/>
      <c r="U120" s="1"/>
      <c r="V120" s="1"/>
      <c r="W120" s="1"/>
      <c r="X120" s="1"/>
      <c r="Y120" s="1"/>
      <c r="Z120" s="1"/>
      <c r="AA120"/>
      <c r="AB120"/>
      <c r="AC120"/>
      <c r="AD120"/>
      <c r="AE120"/>
      <c r="AF120" s="267"/>
      <c r="AG120" s="267"/>
      <c r="AH120" s="267"/>
      <c r="AI120" s="267"/>
      <c r="AJ120" s="267"/>
      <c r="AK120" s="267"/>
      <c r="AL120" s="267"/>
    </row>
    <row r="121" spans="1:38" s="484" customFormat="1" ht="12.75" customHeight="1">
      <c r="A121" s="434">
        <v>28</v>
      </c>
      <c r="B121" s="439">
        <v>44517</v>
      </c>
      <c r="C121" s="485"/>
      <c r="D121" s="432" t="s">
        <v>979</v>
      </c>
      <c r="E121" s="434" t="s">
        <v>594</v>
      </c>
      <c r="F121" s="434">
        <v>175</v>
      </c>
      <c r="G121" s="434">
        <v>118</v>
      </c>
      <c r="H121" s="435">
        <v>165</v>
      </c>
      <c r="I121" s="435" t="s">
        <v>978</v>
      </c>
      <c r="J121" s="436" t="s">
        <v>986</v>
      </c>
      <c r="K121" s="437">
        <f t="shared" ref="K121:K122" si="109">H121-F121</f>
        <v>-10</v>
      </c>
      <c r="L121" s="437">
        <v>100</v>
      </c>
      <c r="M121" s="436">
        <f t="shared" ref="M121:M122" si="110">(K121*N121)-100</f>
        <v>-350</v>
      </c>
      <c r="N121" s="436">
        <v>25</v>
      </c>
      <c r="O121" s="438" t="s">
        <v>605</v>
      </c>
      <c r="P121" s="439">
        <v>44518</v>
      </c>
      <c r="Q121" s="1"/>
      <c r="R121" s="277" t="s">
        <v>593</v>
      </c>
      <c r="S121" s="1"/>
      <c r="T121" s="1"/>
      <c r="U121" s="1"/>
      <c r="V121" s="1"/>
      <c r="W121" s="1"/>
      <c r="X121" s="1"/>
      <c r="Y121" s="1"/>
      <c r="Z121" s="1"/>
      <c r="AA121"/>
      <c r="AB121"/>
      <c r="AC121"/>
      <c r="AD121"/>
      <c r="AE121"/>
      <c r="AF121" s="267"/>
      <c r="AG121" s="267"/>
      <c r="AH121" s="267"/>
      <c r="AI121" s="267"/>
      <c r="AJ121" s="267"/>
      <c r="AK121" s="267"/>
      <c r="AL121" s="267"/>
    </row>
    <row r="122" spans="1:38" s="484" customFormat="1" ht="12.75" customHeight="1">
      <c r="A122" s="434">
        <v>29</v>
      </c>
      <c r="B122" s="439">
        <v>44518</v>
      </c>
      <c r="C122" s="485"/>
      <c r="D122" s="432" t="s">
        <v>987</v>
      </c>
      <c r="E122" s="434" t="s">
        <v>594</v>
      </c>
      <c r="F122" s="434">
        <v>31</v>
      </c>
      <c r="G122" s="434">
        <v>17</v>
      </c>
      <c r="H122" s="435">
        <v>17</v>
      </c>
      <c r="I122" s="435" t="s">
        <v>988</v>
      </c>
      <c r="J122" s="436" t="s">
        <v>1002</v>
      </c>
      <c r="K122" s="437">
        <f t="shared" si="109"/>
        <v>-14</v>
      </c>
      <c r="L122" s="437">
        <v>100</v>
      </c>
      <c r="M122" s="436">
        <f t="shared" si="110"/>
        <v>-4300</v>
      </c>
      <c r="N122" s="436">
        <v>300</v>
      </c>
      <c r="O122" s="438" t="s">
        <v>605</v>
      </c>
      <c r="P122" s="439">
        <v>44522</v>
      </c>
      <c r="Q122" s="1"/>
      <c r="R122" s="277" t="s">
        <v>596</v>
      </c>
      <c r="S122" s="1"/>
      <c r="T122" s="1"/>
      <c r="U122" s="1"/>
      <c r="V122" s="1"/>
      <c r="W122" s="1"/>
      <c r="X122" s="1"/>
      <c r="Y122" s="1"/>
      <c r="Z122" s="1"/>
      <c r="AA122"/>
      <c r="AB122"/>
      <c r="AC122"/>
      <c r="AD122"/>
      <c r="AE122"/>
      <c r="AF122" s="267"/>
      <c r="AG122" s="267"/>
      <c r="AH122" s="267"/>
      <c r="AI122" s="267"/>
      <c r="AJ122" s="267"/>
      <c r="AK122" s="267"/>
      <c r="AL122" s="267"/>
    </row>
    <row r="123" spans="1:38" s="484" customFormat="1" ht="12.75" customHeight="1">
      <c r="A123" s="586">
        <v>30</v>
      </c>
      <c r="B123" s="587">
        <v>44518</v>
      </c>
      <c r="C123" s="504"/>
      <c r="D123" s="505" t="s">
        <v>992</v>
      </c>
      <c r="E123" s="506" t="s">
        <v>594</v>
      </c>
      <c r="F123" s="506">
        <v>295</v>
      </c>
      <c r="G123" s="506">
        <v>150</v>
      </c>
      <c r="H123" s="507">
        <v>120</v>
      </c>
      <c r="I123" s="507" t="s">
        <v>993</v>
      </c>
      <c r="J123" s="588" t="s">
        <v>1008</v>
      </c>
      <c r="K123" s="508">
        <v>-175</v>
      </c>
      <c r="L123" s="508">
        <v>100</v>
      </c>
      <c r="M123" s="590">
        <f>(-120*25)-200</f>
        <v>-3200</v>
      </c>
      <c r="N123" s="591">
        <v>25</v>
      </c>
      <c r="O123" s="584" t="s">
        <v>605</v>
      </c>
      <c r="P123" s="585">
        <v>44522</v>
      </c>
      <c r="Q123" s="1"/>
      <c r="R123" s="277" t="s">
        <v>593</v>
      </c>
      <c r="S123" s="1"/>
      <c r="T123" s="1"/>
      <c r="U123" s="1"/>
      <c r="V123" s="1"/>
      <c r="W123" s="1"/>
      <c r="X123" s="1"/>
      <c r="Y123" s="1"/>
      <c r="Z123" s="1"/>
      <c r="AA123"/>
      <c r="AB123"/>
      <c r="AC123"/>
      <c r="AD123"/>
      <c r="AE123"/>
      <c r="AF123" s="267"/>
      <c r="AG123" s="267"/>
      <c r="AH123" s="267"/>
      <c r="AI123" s="267"/>
      <c r="AJ123" s="267"/>
      <c r="AK123" s="267"/>
      <c r="AL123" s="267"/>
    </row>
    <row r="124" spans="1:38" s="484" customFormat="1" ht="12.75" customHeight="1">
      <c r="A124" s="586"/>
      <c r="B124" s="587"/>
      <c r="C124" s="509"/>
      <c r="D124" s="510" t="s">
        <v>977</v>
      </c>
      <c r="E124" s="511" t="s">
        <v>917</v>
      </c>
      <c r="F124" s="511">
        <v>55</v>
      </c>
      <c r="G124" s="511"/>
      <c r="H124" s="512">
        <v>0</v>
      </c>
      <c r="I124" s="513"/>
      <c r="J124" s="589"/>
      <c r="K124" s="514">
        <v>55</v>
      </c>
      <c r="L124" s="515">
        <v>100</v>
      </c>
      <c r="M124" s="590"/>
      <c r="N124" s="591"/>
      <c r="O124" s="584"/>
      <c r="P124" s="585"/>
      <c r="Q124" s="1"/>
      <c r="R124" s="277" t="s">
        <v>593</v>
      </c>
      <c r="S124" s="1"/>
      <c r="T124" s="1"/>
      <c r="U124" s="1"/>
      <c r="V124" s="1"/>
      <c r="W124" s="1"/>
      <c r="X124" s="1"/>
      <c r="Y124" s="1"/>
      <c r="Z124" s="1"/>
      <c r="AA124"/>
      <c r="AB124"/>
      <c r="AC124"/>
      <c r="AD124"/>
      <c r="AE124"/>
      <c r="AF124" s="267"/>
      <c r="AG124" s="267"/>
      <c r="AH124" s="267"/>
      <c r="AI124" s="267"/>
      <c r="AJ124" s="267"/>
      <c r="AK124" s="267"/>
      <c r="AL124" s="267"/>
    </row>
    <row r="125" spans="1:38" s="484" customFormat="1" ht="12.75" customHeight="1">
      <c r="A125" s="384">
        <v>31</v>
      </c>
      <c r="B125" s="266">
        <v>44518</v>
      </c>
      <c r="C125" s="483"/>
      <c r="D125" s="447" t="s">
        <v>989</v>
      </c>
      <c r="E125" s="384" t="s">
        <v>594</v>
      </c>
      <c r="F125" s="384">
        <v>23</v>
      </c>
      <c r="G125" s="384"/>
      <c r="H125" s="387">
        <v>38</v>
      </c>
      <c r="I125" s="387" t="s">
        <v>990</v>
      </c>
      <c r="J125" s="388" t="s">
        <v>878</v>
      </c>
      <c r="K125" s="389">
        <f>H125-F125</f>
        <v>15</v>
      </c>
      <c r="L125" s="389">
        <v>100</v>
      </c>
      <c r="M125" s="388">
        <f t="shared" ref="M125" si="111">(K125*N125)-100</f>
        <v>650</v>
      </c>
      <c r="N125" s="388">
        <v>50</v>
      </c>
      <c r="O125" s="390" t="s">
        <v>592</v>
      </c>
      <c r="P125" s="266">
        <v>44518</v>
      </c>
      <c r="Q125" s="1"/>
      <c r="R125" s="277" t="s">
        <v>593</v>
      </c>
      <c r="S125" s="1"/>
      <c r="T125" s="1"/>
      <c r="U125" s="1"/>
      <c r="V125" s="1"/>
      <c r="W125" s="1"/>
      <c r="X125" s="1"/>
      <c r="Y125" s="1"/>
      <c r="Z125" s="1"/>
      <c r="AA125"/>
      <c r="AB125"/>
      <c r="AC125"/>
      <c r="AD125"/>
      <c r="AE125"/>
      <c r="AF125" s="267"/>
      <c r="AG125" s="267"/>
      <c r="AH125" s="267"/>
      <c r="AI125" s="267"/>
      <c r="AJ125" s="267"/>
      <c r="AK125" s="267"/>
      <c r="AL125" s="267"/>
    </row>
    <row r="126" spans="1:38" s="484" customFormat="1" ht="12.75" customHeight="1">
      <c r="A126" s="384">
        <v>32</v>
      </c>
      <c r="B126" s="266">
        <v>44522</v>
      </c>
      <c r="C126" s="483"/>
      <c r="D126" s="447" t="s">
        <v>1005</v>
      </c>
      <c r="E126" s="384" t="s">
        <v>594</v>
      </c>
      <c r="F126" s="384">
        <v>86</v>
      </c>
      <c r="G126" s="384">
        <v>48</v>
      </c>
      <c r="H126" s="387">
        <v>92</v>
      </c>
      <c r="I126" s="387" t="s">
        <v>845</v>
      </c>
      <c r="J126" s="388" t="s">
        <v>1006</v>
      </c>
      <c r="K126" s="389">
        <f>H126-F126</f>
        <v>6</v>
      </c>
      <c r="L126" s="389">
        <v>100</v>
      </c>
      <c r="M126" s="388">
        <f t="shared" ref="M126" si="112">(K126*N126)-100</f>
        <v>200</v>
      </c>
      <c r="N126" s="388">
        <v>50</v>
      </c>
      <c r="O126" s="390" t="s">
        <v>592</v>
      </c>
      <c r="P126" s="266">
        <v>44522</v>
      </c>
      <c r="Q126" s="1"/>
      <c r="R126" s="277" t="s">
        <v>593</v>
      </c>
      <c r="S126" s="1"/>
      <c r="T126" s="1"/>
      <c r="U126" s="1"/>
      <c r="V126" s="1"/>
      <c r="W126" s="1"/>
      <c r="X126" s="1"/>
      <c r="Y126" s="1"/>
      <c r="Z126" s="1"/>
      <c r="AA126"/>
      <c r="AB126"/>
      <c r="AC126"/>
      <c r="AD126"/>
      <c r="AE126"/>
      <c r="AF126" s="267"/>
      <c r="AG126" s="267"/>
      <c r="AH126" s="267"/>
      <c r="AI126" s="267"/>
      <c r="AJ126" s="267"/>
      <c r="AK126" s="267"/>
      <c r="AL126" s="267"/>
    </row>
    <row r="127" spans="1:38" s="484" customFormat="1" ht="12.75" customHeight="1">
      <c r="A127" s="582">
        <v>33</v>
      </c>
      <c r="B127" s="564">
        <v>44522</v>
      </c>
      <c r="C127" s="489"/>
      <c r="D127" s="490" t="s">
        <v>1009</v>
      </c>
      <c r="E127" s="491" t="s">
        <v>594</v>
      </c>
      <c r="F127" s="491">
        <v>210</v>
      </c>
      <c r="G127" s="491"/>
      <c r="H127" s="492">
        <v>275</v>
      </c>
      <c r="I127" s="492"/>
      <c r="J127" s="568" t="s">
        <v>1032</v>
      </c>
      <c r="K127" s="493">
        <v>65</v>
      </c>
      <c r="L127" s="493">
        <v>100</v>
      </c>
      <c r="M127" s="565">
        <f>(110*25)-200</f>
        <v>2550</v>
      </c>
      <c r="N127" s="566">
        <v>25</v>
      </c>
      <c r="O127" s="567" t="s">
        <v>592</v>
      </c>
      <c r="P127" s="562">
        <v>44524</v>
      </c>
      <c r="Q127" s="1"/>
      <c r="R127" s="277" t="s">
        <v>593</v>
      </c>
      <c r="S127" s="1"/>
      <c r="T127" s="1"/>
      <c r="U127" s="1"/>
      <c r="V127" s="1"/>
      <c r="W127" s="1"/>
      <c r="X127" s="1"/>
      <c r="Y127" s="1"/>
      <c r="Z127" s="1"/>
      <c r="AA127"/>
      <c r="AB127"/>
      <c r="AC127"/>
      <c r="AD127"/>
      <c r="AE127"/>
      <c r="AF127" s="267"/>
      <c r="AG127" s="267"/>
      <c r="AH127" s="267"/>
      <c r="AI127" s="267"/>
      <c r="AJ127" s="267"/>
      <c r="AK127" s="267"/>
      <c r="AL127" s="267"/>
    </row>
    <row r="128" spans="1:38" s="484" customFormat="1" ht="12.75" customHeight="1">
      <c r="A128" s="583"/>
      <c r="B128" s="564"/>
      <c r="C128" s="494"/>
      <c r="D128" s="490" t="s">
        <v>1010</v>
      </c>
      <c r="E128" s="496" t="s">
        <v>917</v>
      </c>
      <c r="F128" s="496">
        <v>115</v>
      </c>
      <c r="G128" s="496"/>
      <c r="H128" s="497">
        <v>92.5</v>
      </c>
      <c r="I128" s="517"/>
      <c r="J128" s="569"/>
      <c r="K128" s="499">
        <v>45</v>
      </c>
      <c r="L128" s="500">
        <v>100</v>
      </c>
      <c r="M128" s="565"/>
      <c r="N128" s="566"/>
      <c r="O128" s="567"/>
      <c r="P128" s="562"/>
      <c r="Q128" s="1"/>
      <c r="R128" s="277" t="s">
        <v>593</v>
      </c>
      <c r="S128" s="1"/>
      <c r="T128" s="1"/>
      <c r="U128" s="1"/>
      <c r="V128" s="1"/>
      <c r="W128" s="1"/>
      <c r="X128" s="1"/>
      <c r="Y128" s="1"/>
      <c r="Z128" s="1"/>
      <c r="AA128"/>
      <c r="AB128"/>
      <c r="AC128"/>
      <c r="AD128"/>
      <c r="AE128"/>
      <c r="AF128" s="267"/>
      <c r="AG128" s="267"/>
      <c r="AH128" s="267"/>
      <c r="AI128" s="267"/>
      <c r="AJ128" s="267"/>
      <c r="AK128" s="267"/>
      <c r="AL128" s="267"/>
    </row>
    <row r="129" spans="1:38" s="484" customFormat="1" ht="12.75" customHeight="1">
      <c r="A129" s="384">
        <v>34</v>
      </c>
      <c r="B129" s="266">
        <v>44523</v>
      </c>
      <c r="C129" s="483"/>
      <c r="D129" s="447" t="s">
        <v>1012</v>
      </c>
      <c r="E129" s="384" t="s">
        <v>594</v>
      </c>
      <c r="F129" s="384">
        <v>62.5</v>
      </c>
      <c r="G129" s="384">
        <v>30</v>
      </c>
      <c r="H129" s="387">
        <v>89</v>
      </c>
      <c r="I129" s="387" t="s">
        <v>1013</v>
      </c>
      <c r="J129" s="388" t="s">
        <v>1014</v>
      </c>
      <c r="K129" s="389">
        <f>H129-F129</f>
        <v>26.5</v>
      </c>
      <c r="L129" s="389">
        <v>100</v>
      </c>
      <c r="M129" s="388">
        <f t="shared" ref="M129" si="113">(K129*N129)-100</f>
        <v>1225</v>
      </c>
      <c r="N129" s="388">
        <v>50</v>
      </c>
      <c r="O129" s="390" t="s">
        <v>592</v>
      </c>
      <c r="P129" s="266">
        <v>44523</v>
      </c>
      <c r="Q129" s="1"/>
      <c r="R129" s="277" t="s">
        <v>593</v>
      </c>
      <c r="S129" s="1"/>
      <c r="T129" s="1"/>
      <c r="U129" s="1"/>
      <c r="V129" s="1"/>
      <c r="W129" s="1"/>
      <c r="X129" s="1"/>
      <c r="Y129" s="1"/>
      <c r="Z129" s="1"/>
      <c r="AA129"/>
      <c r="AB129"/>
      <c r="AC129"/>
      <c r="AD129"/>
      <c r="AE129"/>
      <c r="AF129" s="267"/>
      <c r="AG129" s="267"/>
      <c r="AH129" s="267"/>
      <c r="AI129" s="267"/>
      <c r="AJ129" s="267"/>
      <c r="AK129" s="267"/>
      <c r="AL129" s="267"/>
    </row>
    <row r="130" spans="1:38" s="484" customFormat="1" ht="12.75" customHeight="1">
      <c r="A130" s="384">
        <v>35</v>
      </c>
      <c r="B130" s="266">
        <v>44523</v>
      </c>
      <c r="C130" s="483"/>
      <c r="D130" s="447" t="s">
        <v>1016</v>
      </c>
      <c r="E130" s="384" t="s">
        <v>594</v>
      </c>
      <c r="F130" s="384">
        <v>5.0999999999999996</v>
      </c>
      <c r="G130" s="384">
        <v>1.9</v>
      </c>
      <c r="H130" s="387">
        <v>6.5</v>
      </c>
      <c r="I130" s="387" t="s">
        <v>1017</v>
      </c>
      <c r="J130" s="388" t="s">
        <v>1018</v>
      </c>
      <c r="K130" s="389">
        <f>H130-F130</f>
        <v>1.4000000000000004</v>
      </c>
      <c r="L130" s="389">
        <v>100</v>
      </c>
      <c r="M130" s="388">
        <f t="shared" ref="M130:M132" si="114">(K130*N130)-100</f>
        <v>2000.0000000000005</v>
      </c>
      <c r="N130" s="388">
        <v>1500</v>
      </c>
      <c r="O130" s="390" t="s">
        <v>592</v>
      </c>
      <c r="P130" s="266">
        <v>44523</v>
      </c>
      <c r="Q130" s="1"/>
      <c r="R130" s="277" t="s">
        <v>593</v>
      </c>
      <c r="S130" s="1"/>
      <c r="T130" s="1"/>
      <c r="U130" s="1"/>
      <c r="V130" s="1"/>
      <c r="W130" s="1"/>
      <c r="X130" s="1"/>
      <c r="Y130" s="1"/>
      <c r="Z130" s="1"/>
      <c r="AA130"/>
      <c r="AB130"/>
      <c r="AC130"/>
      <c r="AD130"/>
      <c r="AE130"/>
      <c r="AF130" s="267"/>
      <c r="AG130" s="267"/>
      <c r="AH130" s="267"/>
      <c r="AI130" s="267"/>
      <c r="AJ130" s="267"/>
      <c r="AK130" s="267"/>
      <c r="AL130" s="267"/>
    </row>
    <row r="131" spans="1:38" s="484" customFormat="1" ht="12.75" customHeight="1">
      <c r="A131" s="434">
        <v>36</v>
      </c>
      <c r="B131" s="439">
        <v>44524</v>
      </c>
      <c r="C131" s="485"/>
      <c r="D131" s="432" t="s">
        <v>1019</v>
      </c>
      <c r="E131" s="434" t="s">
        <v>594</v>
      </c>
      <c r="F131" s="434">
        <v>52</v>
      </c>
      <c r="G131" s="434">
        <v>20</v>
      </c>
      <c r="H131" s="435">
        <v>20</v>
      </c>
      <c r="I131" s="435" t="s">
        <v>1020</v>
      </c>
      <c r="J131" s="436" t="s">
        <v>983</v>
      </c>
      <c r="K131" s="437">
        <f t="shared" ref="K131:K132" si="115">H131-F131</f>
        <v>-32</v>
      </c>
      <c r="L131" s="437">
        <v>100</v>
      </c>
      <c r="M131" s="436">
        <f t="shared" si="114"/>
        <v>-1700</v>
      </c>
      <c r="N131" s="436">
        <v>50</v>
      </c>
      <c r="O131" s="438" t="s">
        <v>605</v>
      </c>
      <c r="P131" s="439">
        <v>44524</v>
      </c>
      <c r="Q131" s="1"/>
      <c r="R131" s="277" t="s">
        <v>596</v>
      </c>
      <c r="S131" s="1"/>
      <c r="T131" s="1"/>
      <c r="U131" s="1"/>
      <c r="V131" s="1"/>
      <c r="W131" s="1"/>
      <c r="X131" s="1"/>
      <c r="Y131" s="1"/>
      <c r="Z131" s="1"/>
      <c r="AA131"/>
      <c r="AB131"/>
      <c r="AC131"/>
      <c r="AD131"/>
      <c r="AE131"/>
      <c r="AF131" s="267"/>
      <c r="AG131" s="267"/>
      <c r="AH131" s="267"/>
      <c r="AI131" s="267"/>
      <c r="AJ131" s="267"/>
      <c r="AK131" s="267"/>
      <c r="AL131" s="267"/>
    </row>
    <row r="132" spans="1:38" s="484" customFormat="1" ht="12.75" customHeight="1">
      <c r="A132" s="384">
        <v>37</v>
      </c>
      <c r="B132" s="266">
        <v>44524</v>
      </c>
      <c r="C132" s="483"/>
      <c r="D132" s="447" t="s">
        <v>1030</v>
      </c>
      <c r="E132" s="384" t="s">
        <v>594</v>
      </c>
      <c r="F132" s="384">
        <v>116</v>
      </c>
      <c r="G132" s="384">
        <v>85</v>
      </c>
      <c r="H132" s="387">
        <v>135</v>
      </c>
      <c r="I132" s="387" t="s">
        <v>1031</v>
      </c>
      <c r="J132" s="388" t="s">
        <v>1051</v>
      </c>
      <c r="K132" s="389">
        <f t="shared" si="115"/>
        <v>19</v>
      </c>
      <c r="L132" s="389">
        <v>100</v>
      </c>
      <c r="M132" s="388">
        <f t="shared" si="114"/>
        <v>2275</v>
      </c>
      <c r="N132" s="388">
        <v>125</v>
      </c>
      <c r="O132" s="390" t="s">
        <v>592</v>
      </c>
      <c r="P132" s="266">
        <v>44525</v>
      </c>
      <c r="Q132" s="1"/>
      <c r="R132" s="277" t="s">
        <v>596</v>
      </c>
      <c r="S132" s="1"/>
      <c r="T132" s="1"/>
      <c r="U132" s="1"/>
      <c r="V132" s="1"/>
      <c r="W132" s="1"/>
      <c r="X132" s="1"/>
      <c r="Y132" s="1"/>
      <c r="Z132" s="1"/>
      <c r="AA132"/>
      <c r="AB132"/>
      <c r="AC132"/>
      <c r="AD132"/>
      <c r="AE132"/>
      <c r="AF132" s="267"/>
      <c r="AG132" s="267"/>
      <c r="AH132" s="267"/>
      <c r="AI132" s="267"/>
      <c r="AJ132" s="267"/>
      <c r="AK132" s="267"/>
      <c r="AL132" s="267"/>
    </row>
    <row r="133" spans="1:38" s="484" customFormat="1" ht="12.75" customHeight="1">
      <c r="A133" s="384">
        <v>38</v>
      </c>
      <c r="B133" s="266">
        <v>44524</v>
      </c>
      <c r="C133" s="483"/>
      <c r="D133" s="447" t="s">
        <v>1033</v>
      </c>
      <c r="E133" s="384" t="s">
        <v>594</v>
      </c>
      <c r="F133" s="384">
        <v>73.5</v>
      </c>
      <c r="G133" s="384">
        <v>34</v>
      </c>
      <c r="H133" s="387">
        <v>91</v>
      </c>
      <c r="I133" s="387" t="s">
        <v>1034</v>
      </c>
      <c r="J133" s="388" t="s">
        <v>1035</v>
      </c>
      <c r="K133" s="389">
        <f t="shared" ref="K133:K134" si="116">H133-F133</f>
        <v>17.5</v>
      </c>
      <c r="L133" s="389">
        <v>100</v>
      </c>
      <c r="M133" s="388">
        <f t="shared" ref="M133:M134" si="117">(K133*N133)-100</f>
        <v>775</v>
      </c>
      <c r="N133" s="388">
        <v>50</v>
      </c>
      <c r="O133" s="390" t="s">
        <v>592</v>
      </c>
      <c r="P133" s="266">
        <v>44524</v>
      </c>
      <c r="Q133" s="1"/>
      <c r="R133" s="277" t="s">
        <v>593</v>
      </c>
      <c r="S133" s="1"/>
      <c r="T133" s="1"/>
      <c r="U133" s="1"/>
      <c r="V133" s="1"/>
      <c r="W133" s="1"/>
      <c r="X133" s="1"/>
      <c r="Y133" s="1"/>
      <c r="Z133" s="1"/>
      <c r="AA133"/>
      <c r="AB133"/>
      <c r="AC133"/>
      <c r="AD133"/>
      <c r="AE133"/>
      <c r="AF133" s="267"/>
      <c r="AG133" s="267"/>
      <c r="AH133" s="267"/>
      <c r="AI133" s="267"/>
      <c r="AJ133" s="267"/>
      <c r="AK133" s="267"/>
      <c r="AL133" s="267"/>
    </row>
    <row r="134" spans="1:38" s="484" customFormat="1" ht="12.75" customHeight="1">
      <c r="A134" s="384">
        <v>39</v>
      </c>
      <c r="B134" s="266">
        <v>44524</v>
      </c>
      <c r="C134" s="483"/>
      <c r="D134" s="447" t="s">
        <v>1033</v>
      </c>
      <c r="E134" s="384" t="s">
        <v>594</v>
      </c>
      <c r="F134" s="384">
        <v>67.5</v>
      </c>
      <c r="G134" s="384">
        <v>34</v>
      </c>
      <c r="H134" s="387">
        <v>102.5</v>
      </c>
      <c r="I134" s="387" t="s">
        <v>1034</v>
      </c>
      <c r="J134" s="388" t="s">
        <v>1036</v>
      </c>
      <c r="K134" s="389">
        <f t="shared" si="116"/>
        <v>35</v>
      </c>
      <c r="L134" s="389">
        <v>100</v>
      </c>
      <c r="M134" s="388">
        <f t="shared" si="117"/>
        <v>1650</v>
      </c>
      <c r="N134" s="388">
        <v>50</v>
      </c>
      <c r="O134" s="390" t="s">
        <v>592</v>
      </c>
      <c r="P134" s="266">
        <v>44524</v>
      </c>
      <c r="Q134" s="1"/>
      <c r="R134" s="277" t="s">
        <v>593</v>
      </c>
      <c r="S134" s="1"/>
      <c r="T134" s="1"/>
      <c r="U134" s="1"/>
      <c r="V134" s="1"/>
      <c r="W134" s="1"/>
      <c r="X134" s="1"/>
      <c r="Y134" s="1"/>
      <c r="Z134" s="1"/>
      <c r="AA134"/>
      <c r="AB134"/>
      <c r="AC134"/>
      <c r="AD134"/>
      <c r="AE134"/>
      <c r="AF134" s="267"/>
      <c r="AG134" s="267"/>
      <c r="AH134" s="267"/>
      <c r="AI134" s="267"/>
      <c r="AJ134" s="267"/>
      <c r="AK134" s="267"/>
      <c r="AL134" s="267"/>
    </row>
    <row r="135" spans="1:38" s="484" customFormat="1" ht="12.75" customHeight="1">
      <c r="A135" s="423">
        <v>40</v>
      </c>
      <c r="B135" s="525">
        <v>44525</v>
      </c>
      <c r="C135" s="526"/>
      <c r="D135" s="527" t="s">
        <v>1048</v>
      </c>
      <c r="E135" s="423" t="s">
        <v>594</v>
      </c>
      <c r="F135" s="423">
        <v>24.5</v>
      </c>
      <c r="G135" s="423">
        <v>24.5</v>
      </c>
      <c r="H135" s="424">
        <v>24.5</v>
      </c>
      <c r="I135" s="424" t="s">
        <v>1049</v>
      </c>
      <c r="J135" s="425" t="s">
        <v>825</v>
      </c>
      <c r="K135" s="426">
        <f>H135-F135</f>
        <v>0</v>
      </c>
      <c r="L135" s="426">
        <v>100</v>
      </c>
      <c r="M135" s="425">
        <f>(K135*N135)-100</f>
        <v>-100</v>
      </c>
      <c r="N135" s="425">
        <v>50</v>
      </c>
      <c r="O135" s="427" t="s">
        <v>715</v>
      </c>
      <c r="P135" s="323">
        <v>44525</v>
      </c>
      <c r="Q135" s="1"/>
      <c r="R135" s="277" t="s">
        <v>593</v>
      </c>
      <c r="S135" s="1"/>
      <c r="T135" s="1"/>
      <c r="U135" s="1"/>
      <c r="V135" s="1"/>
      <c r="W135" s="1"/>
      <c r="X135" s="1"/>
      <c r="Y135" s="1"/>
      <c r="Z135" s="1"/>
      <c r="AA135"/>
      <c r="AB135"/>
      <c r="AC135"/>
      <c r="AD135"/>
      <c r="AE135"/>
      <c r="AF135" s="267"/>
      <c r="AG135" s="267"/>
      <c r="AH135" s="267"/>
      <c r="AI135" s="267"/>
      <c r="AJ135" s="267"/>
      <c r="AK135" s="267"/>
      <c r="AL135" s="267"/>
    </row>
    <row r="136" spans="1:38" s="484" customFormat="1" ht="12.75" customHeight="1">
      <c r="A136" s="384">
        <v>41</v>
      </c>
      <c r="B136" s="528">
        <v>44525</v>
      </c>
      <c r="C136" s="483"/>
      <c r="D136" s="447" t="s">
        <v>1050</v>
      </c>
      <c r="E136" s="384" t="s">
        <v>594</v>
      </c>
      <c r="F136" s="384">
        <v>27.5</v>
      </c>
      <c r="G136" s="384"/>
      <c r="H136" s="387">
        <v>52.5</v>
      </c>
      <c r="I136" s="387" t="s">
        <v>964</v>
      </c>
      <c r="J136" s="388" t="s">
        <v>614</v>
      </c>
      <c r="K136" s="389">
        <f t="shared" ref="K136" si="118">H136-F136</f>
        <v>25</v>
      </c>
      <c r="L136" s="389">
        <v>100</v>
      </c>
      <c r="M136" s="388">
        <f t="shared" ref="M136" si="119">(K136*N136)-100</f>
        <v>525</v>
      </c>
      <c r="N136" s="388">
        <v>25</v>
      </c>
      <c r="O136" s="390" t="s">
        <v>592</v>
      </c>
      <c r="P136" s="266">
        <v>44525</v>
      </c>
      <c r="Q136" s="1"/>
      <c r="R136" s="277" t="s">
        <v>596</v>
      </c>
      <c r="S136" s="1"/>
      <c r="T136" s="1"/>
      <c r="U136" s="1"/>
      <c r="V136" s="1"/>
      <c r="W136" s="1"/>
      <c r="X136" s="1"/>
      <c r="Y136" s="1"/>
      <c r="Z136" s="1"/>
      <c r="AA136"/>
      <c r="AB136"/>
      <c r="AC136"/>
      <c r="AD136"/>
      <c r="AE136"/>
      <c r="AF136" s="267"/>
      <c r="AG136" s="267"/>
      <c r="AH136" s="267"/>
      <c r="AI136" s="267"/>
      <c r="AJ136" s="267"/>
      <c r="AK136" s="267"/>
      <c r="AL136" s="267"/>
    </row>
    <row r="137" spans="1:38" s="484" customFormat="1" ht="12.75" customHeight="1">
      <c r="A137" s="384">
        <v>42</v>
      </c>
      <c r="B137" s="528">
        <v>44526</v>
      </c>
      <c r="C137" s="483"/>
      <c r="D137" s="447" t="s">
        <v>1052</v>
      </c>
      <c r="E137" s="384" t="s">
        <v>594</v>
      </c>
      <c r="F137" s="384">
        <v>48.5</v>
      </c>
      <c r="G137" s="384">
        <v>33</v>
      </c>
      <c r="H137" s="387">
        <v>67</v>
      </c>
      <c r="I137" s="387" t="s">
        <v>1053</v>
      </c>
      <c r="J137" s="388" t="s">
        <v>1054</v>
      </c>
      <c r="K137" s="389">
        <f t="shared" ref="K137:K138" si="120">H137-F137</f>
        <v>18.5</v>
      </c>
      <c r="L137" s="389">
        <v>100</v>
      </c>
      <c r="M137" s="388">
        <f t="shared" ref="M137:M138" si="121">(K137*N137)-100</f>
        <v>5450</v>
      </c>
      <c r="N137" s="388">
        <v>300</v>
      </c>
      <c r="O137" s="390" t="s">
        <v>592</v>
      </c>
      <c r="P137" s="266">
        <v>44526</v>
      </c>
      <c r="Q137" s="1"/>
      <c r="R137" s="277" t="s">
        <v>596</v>
      </c>
      <c r="S137" s="1"/>
      <c r="T137" s="1"/>
      <c r="U137" s="1"/>
      <c r="V137" s="1"/>
      <c r="W137" s="1"/>
      <c r="X137" s="1"/>
      <c r="Y137" s="1"/>
      <c r="Z137" s="1"/>
      <c r="AA137"/>
      <c r="AB137"/>
      <c r="AC137"/>
      <c r="AD137"/>
      <c r="AE137"/>
      <c r="AF137" s="267"/>
      <c r="AG137" s="267"/>
      <c r="AH137" s="267"/>
      <c r="AI137" s="267"/>
      <c r="AJ137" s="267"/>
      <c r="AK137" s="267"/>
      <c r="AL137" s="267"/>
    </row>
    <row r="138" spans="1:38" s="484" customFormat="1" ht="12.75" customHeight="1">
      <c r="A138" s="434">
        <v>43</v>
      </c>
      <c r="B138" s="439">
        <v>44526</v>
      </c>
      <c r="C138" s="485"/>
      <c r="D138" s="432" t="s">
        <v>1059</v>
      </c>
      <c r="E138" s="434" t="s">
        <v>594</v>
      </c>
      <c r="F138" s="434">
        <v>18</v>
      </c>
      <c r="G138" s="434">
        <v>11.5</v>
      </c>
      <c r="H138" s="435">
        <v>11.5</v>
      </c>
      <c r="I138" s="435" t="s">
        <v>1060</v>
      </c>
      <c r="J138" s="436" t="s">
        <v>1068</v>
      </c>
      <c r="K138" s="437">
        <f t="shared" si="120"/>
        <v>-6.5</v>
      </c>
      <c r="L138" s="437">
        <v>100</v>
      </c>
      <c r="M138" s="436">
        <f t="shared" si="121"/>
        <v>-4000</v>
      </c>
      <c r="N138" s="436">
        <v>600</v>
      </c>
      <c r="O138" s="438" t="s">
        <v>605</v>
      </c>
      <c r="P138" s="439">
        <v>44529</v>
      </c>
      <c r="Q138" s="1"/>
      <c r="R138" s="277" t="s">
        <v>596</v>
      </c>
      <c r="S138" s="1"/>
      <c r="T138" s="1"/>
      <c r="U138" s="1"/>
      <c r="V138" s="1"/>
      <c r="W138" s="1"/>
      <c r="X138" s="1"/>
      <c r="Y138" s="1"/>
      <c r="Z138" s="1"/>
      <c r="AA138"/>
      <c r="AB138"/>
      <c r="AC138"/>
      <c r="AD138"/>
      <c r="AE138"/>
      <c r="AF138" s="267"/>
      <c r="AG138" s="267"/>
      <c r="AH138" s="267"/>
      <c r="AI138" s="267"/>
      <c r="AJ138" s="267"/>
      <c r="AK138" s="267"/>
      <c r="AL138" s="267"/>
    </row>
    <row r="139" spans="1:38" s="484" customFormat="1" ht="12.75" customHeight="1">
      <c r="A139" s="434">
        <v>44</v>
      </c>
      <c r="B139" s="439">
        <v>44529</v>
      </c>
      <c r="C139" s="485"/>
      <c r="D139" s="432" t="s">
        <v>1074</v>
      </c>
      <c r="E139" s="434" t="s">
        <v>594</v>
      </c>
      <c r="F139" s="434">
        <v>80</v>
      </c>
      <c r="G139" s="434">
        <v>38</v>
      </c>
      <c r="H139" s="435">
        <v>39</v>
      </c>
      <c r="I139" s="435" t="s">
        <v>1067</v>
      </c>
      <c r="J139" s="436" t="s">
        <v>1065</v>
      </c>
      <c r="K139" s="437">
        <f t="shared" ref="K139" si="122">H139-F139</f>
        <v>-41</v>
      </c>
      <c r="L139" s="437">
        <v>100</v>
      </c>
      <c r="M139" s="436">
        <f t="shared" ref="M139:M141" si="123">(K139*N139)-100</f>
        <v>-2150</v>
      </c>
      <c r="N139" s="436">
        <v>50</v>
      </c>
      <c r="O139" s="438" t="s">
        <v>605</v>
      </c>
      <c r="P139" s="439">
        <v>44529</v>
      </c>
      <c r="Q139" s="1"/>
      <c r="R139" s="277" t="s">
        <v>596</v>
      </c>
      <c r="S139" s="1"/>
      <c r="T139" s="1"/>
      <c r="U139" s="1"/>
      <c r="V139" s="1"/>
      <c r="W139" s="1"/>
      <c r="X139" s="1"/>
      <c r="Y139" s="1"/>
      <c r="Z139" s="1"/>
      <c r="AA139"/>
      <c r="AB139"/>
      <c r="AC139"/>
      <c r="AD139"/>
      <c r="AE139"/>
      <c r="AF139" s="267"/>
      <c r="AG139" s="267"/>
      <c r="AH139" s="267"/>
      <c r="AI139" s="267"/>
      <c r="AJ139" s="267"/>
      <c r="AK139" s="267"/>
      <c r="AL139" s="267"/>
    </row>
    <row r="140" spans="1:38" s="484" customFormat="1" ht="12.75" customHeight="1">
      <c r="A140" s="384">
        <v>45</v>
      </c>
      <c r="B140" s="516">
        <v>44530</v>
      </c>
      <c r="C140" s="483"/>
      <c r="D140" s="447" t="s">
        <v>1090</v>
      </c>
      <c r="E140" s="384" t="s">
        <v>917</v>
      </c>
      <c r="F140" s="384">
        <v>76</v>
      </c>
      <c r="G140" s="384">
        <v>125</v>
      </c>
      <c r="H140" s="387">
        <v>53.5</v>
      </c>
      <c r="I140" s="387">
        <v>1</v>
      </c>
      <c r="J140" s="388" t="s">
        <v>912</v>
      </c>
      <c r="K140" s="389">
        <f>F140-H140</f>
        <v>22.5</v>
      </c>
      <c r="L140" s="389">
        <v>100</v>
      </c>
      <c r="M140" s="388">
        <f t="shared" si="123"/>
        <v>1025</v>
      </c>
      <c r="N140" s="388">
        <v>50</v>
      </c>
      <c r="O140" s="390" t="s">
        <v>592</v>
      </c>
      <c r="P140" s="266">
        <v>44530</v>
      </c>
      <c r="Q140" s="1"/>
      <c r="R140" s="277" t="s">
        <v>593</v>
      </c>
      <c r="S140" s="1"/>
      <c r="T140" s="1"/>
      <c r="U140" s="1"/>
      <c r="V140" s="1"/>
      <c r="W140" s="1"/>
      <c r="X140" s="1"/>
      <c r="Y140" s="1"/>
      <c r="Z140" s="1"/>
      <c r="AA140"/>
      <c r="AB140"/>
      <c r="AC140"/>
      <c r="AD140"/>
      <c r="AE140"/>
      <c r="AF140" s="267"/>
      <c r="AG140" s="267"/>
      <c r="AH140" s="267"/>
      <c r="AI140" s="267"/>
      <c r="AJ140" s="267"/>
      <c r="AK140" s="267"/>
      <c r="AL140" s="267"/>
    </row>
    <row r="141" spans="1:38" s="484" customFormat="1" ht="12.75" customHeight="1">
      <c r="A141" s="384">
        <v>46</v>
      </c>
      <c r="B141" s="516">
        <v>44530</v>
      </c>
      <c r="C141" s="483"/>
      <c r="D141" s="447" t="s">
        <v>1093</v>
      </c>
      <c r="E141" s="384" t="s">
        <v>594</v>
      </c>
      <c r="F141" s="384">
        <v>82.5</v>
      </c>
      <c r="G141" s="384">
        <v>40</v>
      </c>
      <c r="H141" s="387">
        <v>102</v>
      </c>
      <c r="I141" s="387" t="s">
        <v>1094</v>
      </c>
      <c r="J141" s="388" t="s">
        <v>1095</v>
      </c>
      <c r="K141" s="389">
        <f t="shared" ref="K141" si="124">H141-F141</f>
        <v>19.5</v>
      </c>
      <c r="L141" s="389">
        <v>100</v>
      </c>
      <c r="M141" s="388">
        <f t="shared" si="123"/>
        <v>875</v>
      </c>
      <c r="N141" s="388">
        <v>50</v>
      </c>
      <c r="O141" s="390" t="s">
        <v>592</v>
      </c>
      <c r="P141" s="266">
        <v>44530</v>
      </c>
      <c r="Q141" s="1"/>
      <c r="R141" s="277" t="s">
        <v>596</v>
      </c>
      <c r="S141" s="1"/>
      <c r="T141" s="1"/>
      <c r="U141" s="1"/>
      <c r="V141" s="1"/>
      <c r="W141" s="1"/>
      <c r="X141" s="1"/>
      <c r="Y141" s="1"/>
      <c r="Z141" s="1"/>
      <c r="AA141"/>
      <c r="AB141"/>
      <c r="AC141"/>
      <c r="AD141"/>
      <c r="AE141"/>
      <c r="AF141" s="267"/>
      <c r="AG141" s="267"/>
      <c r="AH141" s="267"/>
      <c r="AI141" s="267"/>
      <c r="AJ141" s="267"/>
      <c r="AK141" s="267"/>
      <c r="AL141" s="267"/>
    </row>
    <row r="142" spans="1:38" s="484" customFormat="1" ht="12.75" customHeight="1">
      <c r="A142" s="423">
        <v>47</v>
      </c>
      <c r="B142" s="323">
        <v>44530</v>
      </c>
      <c r="C142" s="526"/>
      <c r="D142" s="527" t="s">
        <v>1093</v>
      </c>
      <c r="E142" s="423" t="s">
        <v>594</v>
      </c>
      <c r="F142" s="423">
        <v>62.5</v>
      </c>
      <c r="G142" s="423">
        <v>25</v>
      </c>
      <c r="H142" s="424">
        <v>63</v>
      </c>
      <c r="I142" s="424" t="s">
        <v>1013</v>
      </c>
      <c r="J142" s="425" t="s">
        <v>1097</v>
      </c>
      <c r="K142" s="426">
        <f t="shared" ref="K142" si="125">H142-F142</f>
        <v>0.5</v>
      </c>
      <c r="L142" s="426">
        <v>100</v>
      </c>
      <c r="M142" s="425">
        <f t="shared" ref="M142" si="126">(K142*N142)-100</f>
        <v>-75</v>
      </c>
      <c r="N142" s="425">
        <v>50</v>
      </c>
      <c r="O142" s="427" t="s">
        <v>715</v>
      </c>
      <c r="P142" s="323">
        <v>44530</v>
      </c>
      <c r="Q142" s="1"/>
      <c r="R142" s="277" t="s">
        <v>596</v>
      </c>
      <c r="S142" s="1"/>
      <c r="T142" s="1"/>
      <c r="U142" s="1"/>
      <c r="V142" s="1"/>
      <c r="W142" s="1"/>
      <c r="X142" s="1"/>
      <c r="Y142" s="1"/>
      <c r="Z142" s="1"/>
      <c r="AA142"/>
      <c r="AB142"/>
      <c r="AC142"/>
      <c r="AD142"/>
      <c r="AE142"/>
      <c r="AF142" s="267"/>
      <c r="AG142" s="267"/>
      <c r="AH142" s="267"/>
      <c r="AI142" s="267"/>
      <c r="AJ142" s="267"/>
      <c r="AK142" s="267"/>
      <c r="AL142" s="267"/>
    </row>
    <row r="143" spans="1:38" s="541" customFormat="1" ht="12.75" customHeight="1">
      <c r="A143" s="529"/>
      <c r="B143" s="530"/>
      <c r="C143" s="531"/>
      <c r="D143" s="532"/>
      <c r="E143" s="529"/>
      <c r="F143" s="529"/>
      <c r="G143" s="529"/>
      <c r="H143" s="529"/>
      <c r="I143" s="533"/>
      <c r="J143" s="534"/>
      <c r="K143" s="535"/>
      <c r="L143" s="535"/>
      <c r="M143" s="534"/>
      <c r="N143" s="534"/>
      <c r="O143" s="536"/>
      <c r="P143" s="537"/>
      <c r="Q143" s="538"/>
      <c r="R143" s="539"/>
      <c r="S143" s="538"/>
      <c r="T143" s="538"/>
      <c r="U143" s="538"/>
      <c r="V143" s="538"/>
      <c r="W143" s="538"/>
      <c r="X143" s="538"/>
      <c r="Y143" s="538"/>
      <c r="Z143" s="538"/>
      <c r="AA143" s="538"/>
      <c r="AB143" s="538"/>
      <c r="AC143" s="538"/>
      <c r="AD143" s="538"/>
      <c r="AE143" s="538"/>
      <c r="AF143" s="540"/>
      <c r="AG143" s="540"/>
      <c r="AH143" s="540"/>
      <c r="AI143" s="540"/>
      <c r="AJ143" s="540"/>
      <c r="AK143" s="540"/>
      <c r="AL143" s="540"/>
    </row>
    <row r="144" spans="1:3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70"/>
      <c r="B145" s="175"/>
      <c r="C145" s="175"/>
      <c r="D145" s="176"/>
      <c r="E145" s="170"/>
      <c r="F145" s="177"/>
      <c r="G145" s="170"/>
      <c r="H145" s="170"/>
      <c r="I145" s="170"/>
      <c r="J145" s="175"/>
      <c r="K145" s="178"/>
      <c r="L145" s="170"/>
      <c r="M145" s="170"/>
      <c r="N145" s="170"/>
      <c r="O145" s="179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98" t="s">
        <v>617</v>
      </c>
      <c r="B146" s="180"/>
      <c r="C146" s="180"/>
      <c r="D146" s="181"/>
      <c r="E146" s="148"/>
      <c r="F146" s="6"/>
      <c r="G146" s="6"/>
      <c r="H146" s="149"/>
      <c r="I146" s="182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99" t="s">
        <v>16</v>
      </c>
      <c r="B147" s="100" t="s">
        <v>569</v>
      </c>
      <c r="C147" s="100"/>
      <c r="D147" s="101" t="s">
        <v>580</v>
      </c>
      <c r="E147" s="100" t="s">
        <v>581</v>
      </c>
      <c r="F147" s="100" t="s">
        <v>582</v>
      </c>
      <c r="G147" s="100" t="s">
        <v>583</v>
      </c>
      <c r="H147" s="100" t="s">
        <v>584</v>
      </c>
      <c r="I147" s="100" t="s">
        <v>585</v>
      </c>
      <c r="J147" s="99" t="s">
        <v>586</v>
      </c>
      <c r="K147" s="152" t="s">
        <v>604</v>
      </c>
      <c r="L147" s="153" t="s">
        <v>588</v>
      </c>
      <c r="M147" s="102" t="s">
        <v>589</v>
      </c>
      <c r="N147" s="100" t="s">
        <v>590</v>
      </c>
      <c r="O147" s="101" t="s">
        <v>591</v>
      </c>
      <c r="P147" s="100" t="s">
        <v>832</v>
      </c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4.25" customHeight="1">
      <c r="A148" s="306">
        <v>1</v>
      </c>
      <c r="B148" s="303">
        <v>44420</v>
      </c>
      <c r="C148" s="312"/>
      <c r="D148" s="304" t="s">
        <v>501</v>
      </c>
      <c r="E148" s="305" t="s">
        <v>594</v>
      </c>
      <c r="F148" s="306">
        <v>314</v>
      </c>
      <c r="G148" s="306">
        <v>284</v>
      </c>
      <c r="H148" s="305">
        <v>343.5</v>
      </c>
      <c r="I148" s="307" t="s">
        <v>824</v>
      </c>
      <c r="J148" s="308" t="s">
        <v>828</v>
      </c>
      <c r="K148" s="308">
        <f t="shared" ref="K148" si="127">H148-F148</f>
        <v>29.5</v>
      </c>
      <c r="L148" s="309">
        <f t="shared" ref="L148" si="128">(F148*-0.7)/100</f>
        <v>-2.198</v>
      </c>
      <c r="M148" s="310">
        <f t="shared" ref="M148" si="129">(K148+L148)/F148</f>
        <v>8.6949044585987262E-2</v>
      </c>
      <c r="N148" s="308" t="s">
        <v>592</v>
      </c>
      <c r="O148" s="311">
        <v>44455</v>
      </c>
      <c r="P148" s="308">
        <f>VLOOKUP(D148,'MidCap Intra'!B169:C666,2,0)</f>
        <v>314.39999999999998</v>
      </c>
      <c r="Q148" s="1"/>
      <c r="R148" s="1" t="s">
        <v>593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68" customFormat="1" ht="14.25" customHeight="1">
      <c r="A149" s="352">
        <v>2</v>
      </c>
      <c r="B149" s="353">
        <v>44488</v>
      </c>
      <c r="C149" s="354"/>
      <c r="D149" s="355" t="s">
        <v>138</v>
      </c>
      <c r="E149" s="356" t="s">
        <v>594</v>
      </c>
      <c r="F149" s="357" t="s">
        <v>848</v>
      </c>
      <c r="G149" s="357">
        <v>198</v>
      </c>
      <c r="H149" s="356"/>
      <c r="I149" s="358" t="s">
        <v>841</v>
      </c>
      <c r="J149" s="359" t="s">
        <v>595</v>
      </c>
      <c r="K149" s="359"/>
      <c r="L149" s="360"/>
      <c r="M149" s="361"/>
      <c r="N149" s="359"/>
      <c r="O149" s="362"/>
      <c r="P149" s="359"/>
      <c r="Q149" s="267"/>
      <c r="R149" s="1" t="s">
        <v>593</v>
      </c>
      <c r="S149" s="267"/>
      <c r="T149" s="267"/>
      <c r="U149" s="267"/>
      <c r="V149" s="267"/>
      <c r="W149" s="267"/>
      <c r="X149" s="267"/>
      <c r="Y149" s="267"/>
      <c r="Z149" s="267"/>
      <c r="AA149" s="267"/>
      <c r="AB149" s="267"/>
      <c r="AC149" s="267"/>
      <c r="AD149" s="267"/>
      <c r="AE149" s="267"/>
      <c r="AF149" s="267"/>
      <c r="AG149" s="267"/>
      <c r="AH149" s="267"/>
      <c r="AI149" s="267"/>
      <c r="AJ149" s="267"/>
      <c r="AK149" s="267"/>
      <c r="AL149" s="267"/>
    </row>
    <row r="150" spans="1:38" s="268" customFormat="1" ht="14.25" customHeight="1">
      <c r="A150" s="352">
        <v>3</v>
      </c>
      <c r="B150" s="353">
        <v>44490</v>
      </c>
      <c r="C150" s="354"/>
      <c r="D150" s="355" t="s">
        <v>469</v>
      </c>
      <c r="E150" s="356" t="s">
        <v>594</v>
      </c>
      <c r="F150" s="357" t="s">
        <v>849</v>
      </c>
      <c r="G150" s="357">
        <v>3700</v>
      </c>
      <c r="H150" s="356"/>
      <c r="I150" s="358" t="s">
        <v>843</v>
      </c>
      <c r="J150" s="359" t="s">
        <v>595</v>
      </c>
      <c r="K150" s="359"/>
      <c r="L150" s="360"/>
      <c r="M150" s="361"/>
      <c r="N150" s="359"/>
      <c r="O150" s="362"/>
      <c r="P150" s="359"/>
      <c r="Q150" s="267"/>
      <c r="R150" s="1" t="s">
        <v>593</v>
      </c>
      <c r="S150" s="267"/>
      <c r="T150" s="267"/>
      <c r="U150" s="267"/>
      <c r="V150" s="267"/>
      <c r="W150" s="267"/>
      <c r="X150" s="267"/>
      <c r="Y150" s="267"/>
      <c r="Z150" s="267"/>
      <c r="AA150" s="267"/>
      <c r="AB150" s="267"/>
      <c r="AC150" s="267"/>
      <c r="AD150" s="267"/>
      <c r="AE150" s="267"/>
      <c r="AF150" s="267"/>
      <c r="AG150" s="267"/>
      <c r="AH150" s="267"/>
      <c r="AI150" s="267"/>
      <c r="AJ150" s="267"/>
      <c r="AK150" s="267"/>
      <c r="AL150" s="267"/>
    </row>
    <row r="151" spans="1:38" ht="14.25" customHeight="1">
      <c r="A151" s="183"/>
      <c r="B151" s="154"/>
      <c r="C151" s="184"/>
      <c r="D151" s="109"/>
      <c r="E151" s="185"/>
      <c r="F151" s="185"/>
      <c r="G151" s="185"/>
      <c r="H151" s="185"/>
      <c r="I151" s="185"/>
      <c r="J151" s="185"/>
      <c r="K151" s="186"/>
      <c r="L151" s="187"/>
      <c r="M151" s="185"/>
      <c r="N151" s="188"/>
      <c r="O151" s="189"/>
      <c r="P151" s="189"/>
      <c r="R151" s="6"/>
      <c r="S151" s="44"/>
      <c r="T151" s="1"/>
      <c r="U151" s="1"/>
      <c r="V151" s="1"/>
      <c r="W151" s="1"/>
      <c r="X151" s="1"/>
      <c r="Y151" s="1"/>
      <c r="Z151" s="1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1:38" ht="12.75" customHeight="1">
      <c r="A152" s="132" t="s">
        <v>597</v>
      </c>
      <c r="B152" s="132"/>
      <c r="C152" s="132"/>
      <c r="D152" s="132"/>
      <c r="E152" s="44"/>
      <c r="F152" s="140" t="s">
        <v>599</v>
      </c>
      <c r="G152" s="59"/>
      <c r="H152" s="59"/>
      <c r="I152" s="59"/>
      <c r="J152" s="6"/>
      <c r="K152" s="162"/>
      <c r="L152" s="163"/>
      <c r="M152" s="6"/>
      <c r="N152" s="122"/>
      <c r="O152" s="190"/>
      <c r="P152" s="1"/>
      <c r="Q152" s="1"/>
      <c r="R152" s="6"/>
      <c r="S152" s="1"/>
      <c r="T152" s="1"/>
      <c r="U152" s="1"/>
      <c r="V152" s="1"/>
      <c r="W152" s="1"/>
      <c r="X152" s="1"/>
      <c r="Y152" s="1"/>
    </row>
    <row r="153" spans="1:38" ht="12.75" customHeight="1">
      <c r="A153" s="139" t="s">
        <v>598</v>
      </c>
      <c r="B153" s="132"/>
      <c r="C153" s="132"/>
      <c r="D153" s="132"/>
      <c r="E153" s="6"/>
      <c r="F153" s="140" t="s">
        <v>601</v>
      </c>
      <c r="G153" s="6"/>
      <c r="H153" s="6" t="s">
        <v>822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39"/>
      <c r="B154" s="132"/>
      <c r="C154" s="132"/>
      <c r="D154" s="132"/>
      <c r="E154" s="6"/>
      <c r="F154" s="140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59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"/>
      <c r="B155" s="147" t="s">
        <v>618</v>
      </c>
      <c r="C155" s="147"/>
      <c r="D155" s="147"/>
      <c r="E155" s="147"/>
      <c r="F155" s="148"/>
      <c r="G155" s="6"/>
      <c r="H155" s="6"/>
      <c r="I155" s="149"/>
      <c r="J155" s="150"/>
      <c r="K155" s="151"/>
      <c r="L155" s="150"/>
      <c r="M155" s="6"/>
      <c r="N155" s="1"/>
      <c r="O155" s="1"/>
      <c r="Q155" s="1"/>
      <c r="R155" s="59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99" t="s">
        <v>16</v>
      </c>
      <c r="B156" s="100" t="s">
        <v>569</v>
      </c>
      <c r="C156" s="100"/>
      <c r="D156" s="101" t="s">
        <v>580</v>
      </c>
      <c r="E156" s="100" t="s">
        <v>581</v>
      </c>
      <c r="F156" s="100" t="s">
        <v>582</v>
      </c>
      <c r="G156" s="100" t="s">
        <v>603</v>
      </c>
      <c r="H156" s="100" t="s">
        <v>584</v>
      </c>
      <c r="I156" s="100" t="s">
        <v>585</v>
      </c>
      <c r="J156" s="191" t="s">
        <v>586</v>
      </c>
      <c r="K156" s="152" t="s">
        <v>604</v>
      </c>
      <c r="L156" s="166" t="s">
        <v>612</v>
      </c>
      <c r="M156" s="100" t="s">
        <v>613</v>
      </c>
      <c r="N156" s="153" t="s">
        <v>588</v>
      </c>
      <c r="O156" s="102" t="s">
        <v>589</v>
      </c>
      <c r="P156" s="100" t="s">
        <v>590</v>
      </c>
      <c r="Q156" s="101" t="s">
        <v>591</v>
      </c>
      <c r="R156" s="59"/>
      <c r="S156" s="1"/>
      <c r="T156" s="1"/>
      <c r="U156" s="1"/>
      <c r="V156" s="1"/>
      <c r="W156" s="1"/>
      <c r="X156" s="1"/>
      <c r="Y156" s="1"/>
      <c r="Z156" s="1"/>
    </row>
    <row r="157" spans="1:38" ht="14.25" customHeight="1">
      <c r="A157" s="113"/>
      <c r="B157" s="115"/>
      <c r="C157" s="192"/>
      <c r="D157" s="116"/>
      <c r="E157" s="117"/>
      <c r="F157" s="193"/>
      <c r="G157" s="113"/>
      <c r="H157" s="117"/>
      <c r="I157" s="118"/>
      <c r="J157" s="194"/>
      <c r="K157" s="194"/>
      <c r="L157" s="195"/>
      <c r="M157" s="107"/>
      <c r="N157" s="195"/>
      <c r="O157" s="196"/>
      <c r="P157" s="197"/>
      <c r="Q157" s="198"/>
      <c r="R157" s="160"/>
      <c r="S157" s="126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38" ht="14.25" customHeight="1">
      <c r="A158" s="113"/>
      <c r="B158" s="115"/>
      <c r="C158" s="192"/>
      <c r="D158" s="116"/>
      <c r="E158" s="117"/>
      <c r="F158" s="193"/>
      <c r="G158" s="113"/>
      <c r="H158" s="117"/>
      <c r="I158" s="118"/>
      <c r="J158" s="194"/>
      <c r="K158" s="194"/>
      <c r="L158" s="195"/>
      <c r="M158" s="107"/>
      <c r="N158" s="195"/>
      <c r="O158" s="196"/>
      <c r="P158" s="197"/>
      <c r="Q158" s="198"/>
      <c r="R158" s="160"/>
      <c r="S158" s="126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38" ht="14.25" customHeight="1">
      <c r="A159" s="113"/>
      <c r="B159" s="115"/>
      <c r="C159" s="192"/>
      <c r="D159" s="116"/>
      <c r="E159" s="117"/>
      <c r="F159" s="193"/>
      <c r="G159" s="113"/>
      <c r="H159" s="117"/>
      <c r="I159" s="118"/>
      <c r="J159" s="194"/>
      <c r="K159" s="194"/>
      <c r="L159" s="195"/>
      <c r="M159" s="107"/>
      <c r="N159" s="195"/>
      <c r="O159" s="196"/>
      <c r="P159" s="197"/>
      <c r="Q159" s="198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3"/>
      <c r="B160" s="115"/>
      <c r="C160" s="192"/>
      <c r="D160" s="116"/>
      <c r="E160" s="117"/>
      <c r="F160" s="194"/>
      <c r="G160" s="113"/>
      <c r="H160" s="117"/>
      <c r="I160" s="118"/>
      <c r="J160" s="194"/>
      <c r="K160" s="194"/>
      <c r="L160" s="195"/>
      <c r="M160" s="107"/>
      <c r="N160" s="195"/>
      <c r="O160" s="196"/>
      <c r="P160" s="197"/>
      <c r="Q160" s="198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13"/>
      <c r="B161" s="115"/>
      <c r="C161" s="192"/>
      <c r="D161" s="116"/>
      <c r="E161" s="117"/>
      <c r="F161" s="194"/>
      <c r="G161" s="113"/>
      <c r="H161" s="117"/>
      <c r="I161" s="118"/>
      <c r="J161" s="194"/>
      <c r="K161" s="194"/>
      <c r="L161" s="195"/>
      <c r="M161" s="107"/>
      <c r="N161" s="195"/>
      <c r="O161" s="196"/>
      <c r="P161" s="197"/>
      <c r="Q161" s="198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13"/>
      <c r="B162" s="115"/>
      <c r="C162" s="192"/>
      <c r="D162" s="116"/>
      <c r="E162" s="117"/>
      <c r="F162" s="193"/>
      <c r="G162" s="113"/>
      <c r="H162" s="117"/>
      <c r="I162" s="118"/>
      <c r="J162" s="194"/>
      <c r="K162" s="194"/>
      <c r="L162" s="195"/>
      <c r="M162" s="107"/>
      <c r="N162" s="195"/>
      <c r="O162" s="196"/>
      <c r="P162" s="197"/>
      <c r="Q162" s="198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13"/>
      <c r="B163" s="115"/>
      <c r="C163" s="192"/>
      <c r="D163" s="116"/>
      <c r="E163" s="117"/>
      <c r="F163" s="193"/>
      <c r="G163" s="113"/>
      <c r="H163" s="117"/>
      <c r="I163" s="118"/>
      <c r="J163" s="194"/>
      <c r="K163" s="194"/>
      <c r="L163" s="194"/>
      <c r="M163" s="194"/>
      <c r="N163" s="195"/>
      <c r="O163" s="199"/>
      <c r="P163" s="197"/>
      <c r="Q163" s="198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13"/>
      <c r="B164" s="115"/>
      <c r="C164" s="192"/>
      <c r="D164" s="116"/>
      <c r="E164" s="117"/>
      <c r="F164" s="194"/>
      <c r="G164" s="113"/>
      <c r="H164" s="117"/>
      <c r="I164" s="118"/>
      <c r="J164" s="194"/>
      <c r="K164" s="194"/>
      <c r="L164" s="195"/>
      <c r="M164" s="107"/>
      <c r="N164" s="195"/>
      <c r="O164" s="196"/>
      <c r="P164" s="197"/>
      <c r="Q164" s="198"/>
      <c r="R164" s="160"/>
      <c r="S164" s="126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13"/>
      <c r="B165" s="115"/>
      <c r="C165" s="192"/>
      <c r="D165" s="116"/>
      <c r="E165" s="117"/>
      <c r="F165" s="193"/>
      <c r="G165" s="113"/>
      <c r="H165" s="117"/>
      <c r="I165" s="118"/>
      <c r="J165" s="200"/>
      <c r="K165" s="200"/>
      <c r="L165" s="200"/>
      <c r="M165" s="200"/>
      <c r="N165" s="201"/>
      <c r="O165" s="196"/>
      <c r="P165" s="119"/>
      <c r="Q165" s="198"/>
      <c r="R165" s="160"/>
      <c r="S165" s="126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39"/>
      <c r="B166" s="132"/>
      <c r="C166" s="132"/>
      <c r="D166" s="132"/>
      <c r="E166" s="6"/>
      <c r="F166" s="140"/>
      <c r="G166" s="6"/>
      <c r="H166" s="6"/>
      <c r="I166" s="6"/>
      <c r="J166" s="1"/>
      <c r="K166" s="6"/>
      <c r="L166" s="6"/>
      <c r="M166" s="6"/>
      <c r="N166" s="1"/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39"/>
      <c r="B167" s="132"/>
      <c r="C167" s="132"/>
      <c r="D167" s="132"/>
      <c r="E167" s="6"/>
      <c r="F167" s="140"/>
      <c r="G167" s="59"/>
      <c r="H167" s="44"/>
      <c r="I167" s="59"/>
      <c r="J167" s="6"/>
      <c r="K167" s="162"/>
      <c r="L167" s="163"/>
      <c r="M167" s="6"/>
      <c r="N167" s="122"/>
      <c r="O167" s="164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59"/>
      <c r="B168" s="121"/>
      <c r="C168" s="121"/>
      <c r="D168" s="44"/>
      <c r="E168" s="59"/>
      <c r="F168" s="59"/>
      <c r="G168" s="59"/>
      <c r="H168" s="44"/>
      <c r="I168" s="59"/>
      <c r="J168" s="6"/>
      <c r="K168" s="162"/>
      <c r="L168" s="163"/>
      <c r="M168" s="6"/>
      <c r="N168" s="122"/>
      <c r="O168" s="164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44"/>
      <c r="B169" s="202" t="s">
        <v>619</v>
      </c>
      <c r="C169" s="202"/>
      <c r="D169" s="202"/>
      <c r="E169" s="202"/>
      <c r="F169" s="6"/>
      <c r="G169" s="6"/>
      <c r="H169" s="150"/>
      <c r="I169" s="6"/>
      <c r="J169" s="150"/>
      <c r="K169" s="151"/>
      <c r="L169" s="6"/>
      <c r="M169" s="6"/>
      <c r="N169" s="1"/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38.25" customHeight="1">
      <c r="A170" s="99" t="s">
        <v>16</v>
      </c>
      <c r="B170" s="100" t="s">
        <v>569</v>
      </c>
      <c r="C170" s="100"/>
      <c r="D170" s="101" t="s">
        <v>580</v>
      </c>
      <c r="E170" s="100" t="s">
        <v>581</v>
      </c>
      <c r="F170" s="100" t="s">
        <v>582</v>
      </c>
      <c r="G170" s="100" t="s">
        <v>620</v>
      </c>
      <c r="H170" s="100" t="s">
        <v>621</v>
      </c>
      <c r="I170" s="100" t="s">
        <v>585</v>
      </c>
      <c r="J170" s="203" t="s">
        <v>586</v>
      </c>
      <c r="K170" s="100" t="s">
        <v>587</v>
      </c>
      <c r="L170" s="100" t="s">
        <v>622</v>
      </c>
      <c r="M170" s="100" t="s">
        <v>590</v>
      </c>
      <c r="N170" s="101" t="s">
        <v>591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04">
        <v>1</v>
      </c>
      <c r="B171" s="205">
        <v>41579</v>
      </c>
      <c r="C171" s="205"/>
      <c r="D171" s="206" t="s">
        <v>623</v>
      </c>
      <c r="E171" s="207" t="s">
        <v>624</v>
      </c>
      <c r="F171" s="208">
        <v>82</v>
      </c>
      <c r="G171" s="207" t="s">
        <v>625</v>
      </c>
      <c r="H171" s="207">
        <v>100</v>
      </c>
      <c r="I171" s="209">
        <v>100</v>
      </c>
      <c r="J171" s="210" t="s">
        <v>626</v>
      </c>
      <c r="K171" s="211">
        <f t="shared" ref="K171:K223" si="130">H171-F171</f>
        <v>18</v>
      </c>
      <c r="L171" s="212">
        <f t="shared" ref="L171:L223" si="131">K171/F171</f>
        <v>0.21951219512195122</v>
      </c>
      <c r="M171" s="207" t="s">
        <v>592</v>
      </c>
      <c r="N171" s="213">
        <v>42657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04">
        <v>2</v>
      </c>
      <c r="B172" s="205">
        <v>41794</v>
      </c>
      <c r="C172" s="205"/>
      <c r="D172" s="206" t="s">
        <v>627</v>
      </c>
      <c r="E172" s="207" t="s">
        <v>594</v>
      </c>
      <c r="F172" s="208">
        <v>257</v>
      </c>
      <c r="G172" s="207" t="s">
        <v>625</v>
      </c>
      <c r="H172" s="207">
        <v>300</v>
      </c>
      <c r="I172" s="209">
        <v>300</v>
      </c>
      <c r="J172" s="210" t="s">
        <v>626</v>
      </c>
      <c r="K172" s="211">
        <f t="shared" si="130"/>
        <v>43</v>
      </c>
      <c r="L172" s="212">
        <f t="shared" si="131"/>
        <v>0.16731517509727625</v>
      </c>
      <c r="M172" s="207" t="s">
        <v>592</v>
      </c>
      <c r="N172" s="213">
        <v>41822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04">
        <v>3</v>
      </c>
      <c r="B173" s="205">
        <v>41828</v>
      </c>
      <c r="C173" s="205"/>
      <c r="D173" s="206" t="s">
        <v>628</v>
      </c>
      <c r="E173" s="207" t="s">
        <v>594</v>
      </c>
      <c r="F173" s="208">
        <v>393</v>
      </c>
      <c r="G173" s="207" t="s">
        <v>625</v>
      </c>
      <c r="H173" s="207">
        <v>468</v>
      </c>
      <c r="I173" s="209">
        <v>468</v>
      </c>
      <c r="J173" s="210" t="s">
        <v>626</v>
      </c>
      <c r="K173" s="211">
        <f t="shared" si="130"/>
        <v>75</v>
      </c>
      <c r="L173" s="212">
        <f t="shared" si="131"/>
        <v>0.19083969465648856</v>
      </c>
      <c r="M173" s="207" t="s">
        <v>592</v>
      </c>
      <c r="N173" s="213">
        <v>41863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04">
        <v>4</v>
      </c>
      <c r="B174" s="205">
        <v>41857</v>
      </c>
      <c r="C174" s="205"/>
      <c r="D174" s="206" t="s">
        <v>629</v>
      </c>
      <c r="E174" s="207" t="s">
        <v>594</v>
      </c>
      <c r="F174" s="208">
        <v>205</v>
      </c>
      <c r="G174" s="207" t="s">
        <v>625</v>
      </c>
      <c r="H174" s="207">
        <v>275</v>
      </c>
      <c r="I174" s="209">
        <v>250</v>
      </c>
      <c r="J174" s="210" t="s">
        <v>626</v>
      </c>
      <c r="K174" s="211">
        <f t="shared" si="130"/>
        <v>70</v>
      </c>
      <c r="L174" s="212">
        <f t="shared" si="131"/>
        <v>0.34146341463414637</v>
      </c>
      <c r="M174" s="207" t="s">
        <v>592</v>
      </c>
      <c r="N174" s="213">
        <v>41962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04">
        <v>5</v>
      </c>
      <c r="B175" s="205">
        <v>41886</v>
      </c>
      <c r="C175" s="205"/>
      <c r="D175" s="206" t="s">
        <v>630</v>
      </c>
      <c r="E175" s="207" t="s">
        <v>594</v>
      </c>
      <c r="F175" s="208">
        <v>162</v>
      </c>
      <c r="G175" s="207" t="s">
        <v>625</v>
      </c>
      <c r="H175" s="207">
        <v>190</v>
      </c>
      <c r="I175" s="209">
        <v>190</v>
      </c>
      <c r="J175" s="210" t="s">
        <v>626</v>
      </c>
      <c r="K175" s="211">
        <f t="shared" si="130"/>
        <v>28</v>
      </c>
      <c r="L175" s="212">
        <f t="shared" si="131"/>
        <v>0.1728395061728395</v>
      </c>
      <c r="M175" s="207" t="s">
        <v>592</v>
      </c>
      <c r="N175" s="213">
        <v>42006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04">
        <v>6</v>
      </c>
      <c r="B176" s="205">
        <v>41886</v>
      </c>
      <c r="C176" s="205"/>
      <c r="D176" s="206" t="s">
        <v>631</v>
      </c>
      <c r="E176" s="207" t="s">
        <v>594</v>
      </c>
      <c r="F176" s="208">
        <v>75</v>
      </c>
      <c r="G176" s="207" t="s">
        <v>625</v>
      </c>
      <c r="H176" s="207">
        <v>91.5</v>
      </c>
      <c r="I176" s="209" t="s">
        <v>632</v>
      </c>
      <c r="J176" s="210" t="s">
        <v>633</v>
      </c>
      <c r="K176" s="211">
        <f t="shared" si="130"/>
        <v>16.5</v>
      </c>
      <c r="L176" s="212">
        <f t="shared" si="131"/>
        <v>0.22</v>
      </c>
      <c r="M176" s="207" t="s">
        <v>592</v>
      </c>
      <c r="N176" s="213">
        <v>41954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7</v>
      </c>
      <c r="B177" s="205">
        <v>41913</v>
      </c>
      <c r="C177" s="205"/>
      <c r="D177" s="206" t="s">
        <v>634</v>
      </c>
      <c r="E177" s="207" t="s">
        <v>594</v>
      </c>
      <c r="F177" s="208">
        <v>850</v>
      </c>
      <c r="G177" s="207" t="s">
        <v>625</v>
      </c>
      <c r="H177" s="207">
        <v>982.5</v>
      </c>
      <c r="I177" s="209">
        <v>1050</v>
      </c>
      <c r="J177" s="210" t="s">
        <v>635</v>
      </c>
      <c r="K177" s="211">
        <f t="shared" si="130"/>
        <v>132.5</v>
      </c>
      <c r="L177" s="212">
        <f t="shared" si="131"/>
        <v>0.15588235294117647</v>
      </c>
      <c r="M177" s="207" t="s">
        <v>592</v>
      </c>
      <c r="N177" s="213">
        <v>42039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8</v>
      </c>
      <c r="B178" s="205">
        <v>41913</v>
      </c>
      <c r="C178" s="205"/>
      <c r="D178" s="206" t="s">
        <v>636</v>
      </c>
      <c r="E178" s="207" t="s">
        <v>594</v>
      </c>
      <c r="F178" s="208">
        <v>475</v>
      </c>
      <c r="G178" s="207" t="s">
        <v>625</v>
      </c>
      <c r="H178" s="207">
        <v>515</v>
      </c>
      <c r="I178" s="209">
        <v>600</v>
      </c>
      <c r="J178" s="210" t="s">
        <v>637</v>
      </c>
      <c r="K178" s="211">
        <f t="shared" si="130"/>
        <v>40</v>
      </c>
      <c r="L178" s="212">
        <f t="shared" si="131"/>
        <v>8.4210526315789472E-2</v>
      </c>
      <c r="M178" s="207" t="s">
        <v>592</v>
      </c>
      <c r="N178" s="213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9</v>
      </c>
      <c r="B179" s="205">
        <v>41913</v>
      </c>
      <c r="C179" s="205"/>
      <c r="D179" s="206" t="s">
        <v>638</v>
      </c>
      <c r="E179" s="207" t="s">
        <v>594</v>
      </c>
      <c r="F179" s="208">
        <v>86</v>
      </c>
      <c r="G179" s="207" t="s">
        <v>625</v>
      </c>
      <c r="H179" s="207">
        <v>99</v>
      </c>
      <c r="I179" s="209">
        <v>140</v>
      </c>
      <c r="J179" s="210" t="s">
        <v>639</v>
      </c>
      <c r="K179" s="211">
        <f t="shared" si="130"/>
        <v>13</v>
      </c>
      <c r="L179" s="212">
        <f t="shared" si="131"/>
        <v>0.15116279069767441</v>
      </c>
      <c r="M179" s="207" t="s">
        <v>592</v>
      </c>
      <c r="N179" s="213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10</v>
      </c>
      <c r="B180" s="205">
        <v>41926</v>
      </c>
      <c r="C180" s="205"/>
      <c r="D180" s="206" t="s">
        <v>640</v>
      </c>
      <c r="E180" s="207" t="s">
        <v>594</v>
      </c>
      <c r="F180" s="208">
        <v>496.6</v>
      </c>
      <c r="G180" s="207" t="s">
        <v>625</v>
      </c>
      <c r="H180" s="207">
        <v>621</v>
      </c>
      <c r="I180" s="209">
        <v>580</v>
      </c>
      <c r="J180" s="210" t="s">
        <v>626</v>
      </c>
      <c r="K180" s="211">
        <f t="shared" si="130"/>
        <v>124.39999999999998</v>
      </c>
      <c r="L180" s="212">
        <f t="shared" si="131"/>
        <v>0.25050342327829234</v>
      </c>
      <c r="M180" s="207" t="s">
        <v>592</v>
      </c>
      <c r="N180" s="213">
        <v>42605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11</v>
      </c>
      <c r="B181" s="205">
        <v>41926</v>
      </c>
      <c r="C181" s="205"/>
      <c r="D181" s="206" t="s">
        <v>641</v>
      </c>
      <c r="E181" s="207" t="s">
        <v>594</v>
      </c>
      <c r="F181" s="208">
        <v>2481.9</v>
      </c>
      <c r="G181" s="207" t="s">
        <v>625</v>
      </c>
      <c r="H181" s="207">
        <v>2840</v>
      </c>
      <c r="I181" s="209">
        <v>2870</v>
      </c>
      <c r="J181" s="210" t="s">
        <v>642</v>
      </c>
      <c r="K181" s="211">
        <f t="shared" si="130"/>
        <v>358.09999999999991</v>
      </c>
      <c r="L181" s="212">
        <f t="shared" si="131"/>
        <v>0.14428462065353154</v>
      </c>
      <c r="M181" s="207" t="s">
        <v>592</v>
      </c>
      <c r="N181" s="213">
        <v>42017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12</v>
      </c>
      <c r="B182" s="205">
        <v>41928</v>
      </c>
      <c r="C182" s="205"/>
      <c r="D182" s="206" t="s">
        <v>643</v>
      </c>
      <c r="E182" s="207" t="s">
        <v>594</v>
      </c>
      <c r="F182" s="208">
        <v>84.5</v>
      </c>
      <c r="G182" s="207" t="s">
        <v>625</v>
      </c>
      <c r="H182" s="207">
        <v>93</v>
      </c>
      <c r="I182" s="209">
        <v>110</v>
      </c>
      <c r="J182" s="210" t="s">
        <v>644</v>
      </c>
      <c r="K182" s="211">
        <f t="shared" si="130"/>
        <v>8.5</v>
      </c>
      <c r="L182" s="212">
        <f t="shared" si="131"/>
        <v>0.10059171597633136</v>
      </c>
      <c r="M182" s="207" t="s">
        <v>592</v>
      </c>
      <c r="N182" s="213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13</v>
      </c>
      <c r="B183" s="205">
        <v>41928</v>
      </c>
      <c r="C183" s="205"/>
      <c r="D183" s="206" t="s">
        <v>645</v>
      </c>
      <c r="E183" s="207" t="s">
        <v>594</v>
      </c>
      <c r="F183" s="208">
        <v>401</v>
      </c>
      <c r="G183" s="207" t="s">
        <v>625</v>
      </c>
      <c r="H183" s="207">
        <v>428</v>
      </c>
      <c r="I183" s="209">
        <v>450</v>
      </c>
      <c r="J183" s="210" t="s">
        <v>646</v>
      </c>
      <c r="K183" s="211">
        <f t="shared" si="130"/>
        <v>27</v>
      </c>
      <c r="L183" s="212">
        <f t="shared" si="131"/>
        <v>6.7331670822942641E-2</v>
      </c>
      <c r="M183" s="207" t="s">
        <v>592</v>
      </c>
      <c r="N183" s="213">
        <v>42020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14</v>
      </c>
      <c r="B184" s="205">
        <v>41928</v>
      </c>
      <c r="C184" s="205"/>
      <c r="D184" s="206" t="s">
        <v>647</v>
      </c>
      <c r="E184" s="207" t="s">
        <v>594</v>
      </c>
      <c r="F184" s="208">
        <v>101</v>
      </c>
      <c r="G184" s="207" t="s">
        <v>625</v>
      </c>
      <c r="H184" s="207">
        <v>112</v>
      </c>
      <c r="I184" s="209">
        <v>120</v>
      </c>
      <c r="J184" s="210" t="s">
        <v>648</v>
      </c>
      <c r="K184" s="211">
        <f t="shared" si="130"/>
        <v>11</v>
      </c>
      <c r="L184" s="212">
        <f t="shared" si="131"/>
        <v>0.10891089108910891</v>
      </c>
      <c r="M184" s="207" t="s">
        <v>592</v>
      </c>
      <c r="N184" s="213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15</v>
      </c>
      <c r="B185" s="205">
        <v>41954</v>
      </c>
      <c r="C185" s="205"/>
      <c r="D185" s="206" t="s">
        <v>649</v>
      </c>
      <c r="E185" s="207" t="s">
        <v>594</v>
      </c>
      <c r="F185" s="208">
        <v>59</v>
      </c>
      <c r="G185" s="207" t="s">
        <v>625</v>
      </c>
      <c r="H185" s="207">
        <v>76</v>
      </c>
      <c r="I185" s="209">
        <v>76</v>
      </c>
      <c r="J185" s="210" t="s">
        <v>626</v>
      </c>
      <c r="K185" s="211">
        <f t="shared" si="130"/>
        <v>17</v>
      </c>
      <c r="L185" s="212">
        <f t="shared" si="131"/>
        <v>0.28813559322033899</v>
      </c>
      <c r="M185" s="207" t="s">
        <v>592</v>
      </c>
      <c r="N185" s="213">
        <v>43032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16</v>
      </c>
      <c r="B186" s="205">
        <v>41954</v>
      </c>
      <c r="C186" s="205"/>
      <c r="D186" s="206" t="s">
        <v>638</v>
      </c>
      <c r="E186" s="207" t="s">
        <v>594</v>
      </c>
      <c r="F186" s="208">
        <v>99</v>
      </c>
      <c r="G186" s="207" t="s">
        <v>625</v>
      </c>
      <c r="H186" s="207">
        <v>120</v>
      </c>
      <c r="I186" s="209">
        <v>120</v>
      </c>
      <c r="J186" s="210" t="s">
        <v>606</v>
      </c>
      <c r="K186" s="211">
        <f t="shared" si="130"/>
        <v>21</v>
      </c>
      <c r="L186" s="212">
        <f t="shared" si="131"/>
        <v>0.21212121212121213</v>
      </c>
      <c r="M186" s="207" t="s">
        <v>592</v>
      </c>
      <c r="N186" s="213">
        <v>41960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17</v>
      </c>
      <c r="B187" s="205">
        <v>41956</v>
      </c>
      <c r="C187" s="205"/>
      <c r="D187" s="206" t="s">
        <v>650</v>
      </c>
      <c r="E187" s="207" t="s">
        <v>594</v>
      </c>
      <c r="F187" s="208">
        <v>22</v>
      </c>
      <c r="G187" s="207" t="s">
        <v>625</v>
      </c>
      <c r="H187" s="207">
        <v>33.549999999999997</v>
      </c>
      <c r="I187" s="209">
        <v>32</v>
      </c>
      <c r="J187" s="210" t="s">
        <v>651</v>
      </c>
      <c r="K187" s="211">
        <f t="shared" si="130"/>
        <v>11.549999999999997</v>
      </c>
      <c r="L187" s="212">
        <f t="shared" si="131"/>
        <v>0.52499999999999991</v>
      </c>
      <c r="M187" s="207" t="s">
        <v>592</v>
      </c>
      <c r="N187" s="213">
        <v>42188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18</v>
      </c>
      <c r="B188" s="205">
        <v>41976</v>
      </c>
      <c r="C188" s="205"/>
      <c r="D188" s="206" t="s">
        <v>652</v>
      </c>
      <c r="E188" s="207" t="s">
        <v>594</v>
      </c>
      <c r="F188" s="208">
        <v>440</v>
      </c>
      <c r="G188" s="207" t="s">
        <v>625</v>
      </c>
      <c r="H188" s="207">
        <v>520</v>
      </c>
      <c r="I188" s="209">
        <v>520</v>
      </c>
      <c r="J188" s="210" t="s">
        <v>653</v>
      </c>
      <c r="K188" s="211">
        <f t="shared" si="130"/>
        <v>80</v>
      </c>
      <c r="L188" s="212">
        <f t="shared" si="131"/>
        <v>0.18181818181818182</v>
      </c>
      <c r="M188" s="207" t="s">
        <v>592</v>
      </c>
      <c r="N188" s="213">
        <v>42208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19</v>
      </c>
      <c r="B189" s="205">
        <v>41976</v>
      </c>
      <c r="C189" s="205"/>
      <c r="D189" s="206" t="s">
        <v>654</v>
      </c>
      <c r="E189" s="207" t="s">
        <v>594</v>
      </c>
      <c r="F189" s="208">
        <v>360</v>
      </c>
      <c r="G189" s="207" t="s">
        <v>625</v>
      </c>
      <c r="H189" s="207">
        <v>427</v>
      </c>
      <c r="I189" s="209">
        <v>425</v>
      </c>
      <c r="J189" s="210" t="s">
        <v>655</v>
      </c>
      <c r="K189" s="211">
        <f t="shared" si="130"/>
        <v>67</v>
      </c>
      <c r="L189" s="212">
        <f t="shared" si="131"/>
        <v>0.18611111111111112</v>
      </c>
      <c r="M189" s="207" t="s">
        <v>592</v>
      </c>
      <c r="N189" s="213">
        <v>42058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20</v>
      </c>
      <c r="B190" s="205">
        <v>42012</v>
      </c>
      <c r="C190" s="205"/>
      <c r="D190" s="206" t="s">
        <v>656</v>
      </c>
      <c r="E190" s="207" t="s">
        <v>594</v>
      </c>
      <c r="F190" s="208">
        <v>360</v>
      </c>
      <c r="G190" s="207" t="s">
        <v>625</v>
      </c>
      <c r="H190" s="207">
        <v>455</v>
      </c>
      <c r="I190" s="209">
        <v>420</v>
      </c>
      <c r="J190" s="210" t="s">
        <v>657</v>
      </c>
      <c r="K190" s="211">
        <f t="shared" si="130"/>
        <v>95</v>
      </c>
      <c r="L190" s="212">
        <f t="shared" si="131"/>
        <v>0.2638888888888889</v>
      </c>
      <c r="M190" s="207" t="s">
        <v>592</v>
      </c>
      <c r="N190" s="213">
        <v>42024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21</v>
      </c>
      <c r="B191" s="205">
        <v>42012</v>
      </c>
      <c r="C191" s="205"/>
      <c r="D191" s="206" t="s">
        <v>658</v>
      </c>
      <c r="E191" s="207" t="s">
        <v>594</v>
      </c>
      <c r="F191" s="208">
        <v>130</v>
      </c>
      <c r="G191" s="207"/>
      <c r="H191" s="207">
        <v>175.5</v>
      </c>
      <c r="I191" s="209">
        <v>165</v>
      </c>
      <c r="J191" s="210" t="s">
        <v>659</v>
      </c>
      <c r="K191" s="211">
        <f t="shared" si="130"/>
        <v>45.5</v>
      </c>
      <c r="L191" s="212">
        <f t="shared" si="131"/>
        <v>0.35</v>
      </c>
      <c r="M191" s="207" t="s">
        <v>592</v>
      </c>
      <c r="N191" s="213">
        <v>43088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22</v>
      </c>
      <c r="B192" s="205">
        <v>42040</v>
      </c>
      <c r="C192" s="205"/>
      <c r="D192" s="206" t="s">
        <v>384</v>
      </c>
      <c r="E192" s="207" t="s">
        <v>624</v>
      </c>
      <c r="F192" s="208">
        <v>98</v>
      </c>
      <c r="G192" s="207"/>
      <c r="H192" s="207">
        <v>120</v>
      </c>
      <c r="I192" s="209">
        <v>120</v>
      </c>
      <c r="J192" s="210" t="s">
        <v>626</v>
      </c>
      <c r="K192" s="211">
        <f t="shared" si="130"/>
        <v>22</v>
      </c>
      <c r="L192" s="212">
        <f t="shared" si="131"/>
        <v>0.22448979591836735</v>
      </c>
      <c r="M192" s="207" t="s">
        <v>592</v>
      </c>
      <c r="N192" s="213">
        <v>42753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23</v>
      </c>
      <c r="B193" s="205">
        <v>42040</v>
      </c>
      <c r="C193" s="205"/>
      <c r="D193" s="206" t="s">
        <v>660</v>
      </c>
      <c r="E193" s="207" t="s">
        <v>624</v>
      </c>
      <c r="F193" s="208">
        <v>196</v>
      </c>
      <c r="G193" s="207"/>
      <c r="H193" s="207">
        <v>262</v>
      </c>
      <c r="I193" s="209">
        <v>255</v>
      </c>
      <c r="J193" s="210" t="s">
        <v>626</v>
      </c>
      <c r="K193" s="211">
        <f t="shared" si="130"/>
        <v>66</v>
      </c>
      <c r="L193" s="212">
        <f t="shared" si="131"/>
        <v>0.33673469387755101</v>
      </c>
      <c r="M193" s="207" t="s">
        <v>592</v>
      </c>
      <c r="N193" s="213">
        <v>42599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4">
        <v>24</v>
      </c>
      <c r="B194" s="215">
        <v>42067</v>
      </c>
      <c r="C194" s="215"/>
      <c r="D194" s="216" t="s">
        <v>383</v>
      </c>
      <c r="E194" s="217" t="s">
        <v>624</v>
      </c>
      <c r="F194" s="218">
        <v>235</v>
      </c>
      <c r="G194" s="218"/>
      <c r="H194" s="219">
        <v>77</v>
      </c>
      <c r="I194" s="219" t="s">
        <v>661</v>
      </c>
      <c r="J194" s="220" t="s">
        <v>662</v>
      </c>
      <c r="K194" s="221">
        <f t="shared" si="130"/>
        <v>-158</v>
      </c>
      <c r="L194" s="222">
        <f t="shared" si="131"/>
        <v>-0.67234042553191486</v>
      </c>
      <c r="M194" s="218" t="s">
        <v>605</v>
      </c>
      <c r="N194" s="215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25</v>
      </c>
      <c r="B195" s="205">
        <v>42067</v>
      </c>
      <c r="C195" s="205"/>
      <c r="D195" s="206" t="s">
        <v>663</v>
      </c>
      <c r="E195" s="207" t="s">
        <v>624</v>
      </c>
      <c r="F195" s="208">
        <v>185</v>
      </c>
      <c r="G195" s="207"/>
      <c r="H195" s="207">
        <v>224</v>
      </c>
      <c r="I195" s="209" t="s">
        <v>664</v>
      </c>
      <c r="J195" s="210" t="s">
        <v>626</v>
      </c>
      <c r="K195" s="211">
        <f t="shared" si="130"/>
        <v>39</v>
      </c>
      <c r="L195" s="212">
        <f t="shared" si="131"/>
        <v>0.21081081081081082</v>
      </c>
      <c r="M195" s="207" t="s">
        <v>592</v>
      </c>
      <c r="N195" s="213">
        <v>42647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4">
        <v>26</v>
      </c>
      <c r="B196" s="215">
        <v>42090</v>
      </c>
      <c r="C196" s="215"/>
      <c r="D196" s="223" t="s">
        <v>665</v>
      </c>
      <c r="E196" s="218" t="s">
        <v>624</v>
      </c>
      <c r="F196" s="218">
        <v>49.5</v>
      </c>
      <c r="G196" s="219"/>
      <c r="H196" s="219">
        <v>15.85</v>
      </c>
      <c r="I196" s="219">
        <v>67</v>
      </c>
      <c r="J196" s="220" t="s">
        <v>666</v>
      </c>
      <c r="K196" s="219">
        <f t="shared" si="130"/>
        <v>-33.65</v>
      </c>
      <c r="L196" s="224">
        <f t="shared" si="131"/>
        <v>-0.67979797979797973</v>
      </c>
      <c r="M196" s="218" t="s">
        <v>605</v>
      </c>
      <c r="N196" s="225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27</v>
      </c>
      <c r="B197" s="205">
        <v>42093</v>
      </c>
      <c r="C197" s="205"/>
      <c r="D197" s="206" t="s">
        <v>667</v>
      </c>
      <c r="E197" s="207" t="s">
        <v>624</v>
      </c>
      <c r="F197" s="208">
        <v>183.5</v>
      </c>
      <c r="G197" s="207"/>
      <c r="H197" s="207">
        <v>219</v>
      </c>
      <c r="I197" s="209">
        <v>218</v>
      </c>
      <c r="J197" s="210" t="s">
        <v>668</v>
      </c>
      <c r="K197" s="211">
        <f t="shared" si="130"/>
        <v>35.5</v>
      </c>
      <c r="L197" s="212">
        <f t="shared" si="131"/>
        <v>0.19346049046321526</v>
      </c>
      <c r="M197" s="207" t="s">
        <v>592</v>
      </c>
      <c r="N197" s="213">
        <v>42103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28</v>
      </c>
      <c r="B198" s="205">
        <v>42114</v>
      </c>
      <c r="C198" s="205"/>
      <c r="D198" s="206" t="s">
        <v>669</v>
      </c>
      <c r="E198" s="207" t="s">
        <v>624</v>
      </c>
      <c r="F198" s="208">
        <f>(227+237)/2</f>
        <v>232</v>
      </c>
      <c r="G198" s="207"/>
      <c r="H198" s="207">
        <v>298</v>
      </c>
      <c r="I198" s="209">
        <v>298</v>
      </c>
      <c r="J198" s="210" t="s">
        <v>626</v>
      </c>
      <c r="K198" s="211">
        <f t="shared" si="130"/>
        <v>66</v>
      </c>
      <c r="L198" s="212">
        <f t="shared" si="131"/>
        <v>0.28448275862068967</v>
      </c>
      <c r="M198" s="207" t="s">
        <v>592</v>
      </c>
      <c r="N198" s="213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29</v>
      </c>
      <c r="B199" s="205">
        <v>42128</v>
      </c>
      <c r="C199" s="205"/>
      <c r="D199" s="206" t="s">
        <v>670</v>
      </c>
      <c r="E199" s="207" t="s">
        <v>594</v>
      </c>
      <c r="F199" s="208">
        <v>385</v>
      </c>
      <c r="G199" s="207"/>
      <c r="H199" s="207">
        <f>212.5+331</f>
        <v>543.5</v>
      </c>
      <c r="I199" s="209">
        <v>510</v>
      </c>
      <c r="J199" s="210" t="s">
        <v>671</v>
      </c>
      <c r="K199" s="211">
        <f t="shared" si="130"/>
        <v>158.5</v>
      </c>
      <c r="L199" s="212">
        <f t="shared" si="131"/>
        <v>0.41168831168831171</v>
      </c>
      <c r="M199" s="207" t="s">
        <v>592</v>
      </c>
      <c r="N199" s="213">
        <v>42235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30</v>
      </c>
      <c r="B200" s="205">
        <v>42128</v>
      </c>
      <c r="C200" s="205"/>
      <c r="D200" s="206" t="s">
        <v>672</v>
      </c>
      <c r="E200" s="207" t="s">
        <v>594</v>
      </c>
      <c r="F200" s="208">
        <v>115.5</v>
      </c>
      <c r="G200" s="207"/>
      <c r="H200" s="207">
        <v>146</v>
      </c>
      <c r="I200" s="209">
        <v>142</v>
      </c>
      <c r="J200" s="210" t="s">
        <v>673</v>
      </c>
      <c r="K200" s="211">
        <f t="shared" si="130"/>
        <v>30.5</v>
      </c>
      <c r="L200" s="212">
        <f t="shared" si="131"/>
        <v>0.26406926406926406</v>
      </c>
      <c r="M200" s="207" t="s">
        <v>592</v>
      </c>
      <c r="N200" s="213">
        <v>42202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31</v>
      </c>
      <c r="B201" s="205">
        <v>42151</v>
      </c>
      <c r="C201" s="205"/>
      <c r="D201" s="206" t="s">
        <v>674</v>
      </c>
      <c r="E201" s="207" t="s">
        <v>594</v>
      </c>
      <c r="F201" s="208">
        <v>237.5</v>
      </c>
      <c r="G201" s="207"/>
      <c r="H201" s="207">
        <v>279.5</v>
      </c>
      <c r="I201" s="209">
        <v>278</v>
      </c>
      <c r="J201" s="210" t="s">
        <v>626</v>
      </c>
      <c r="K201" s="211">
        <f t="shared" si="130"/>
        <v>42</v>
      </c>
      <c r="L201" s="212">
        <f t="shared" si="131"/>
        <v>0.17684210526315788</v>
      </c>
      <c r="M201" s="207" t="s">
        <v>592</v>
      </c>
      <c r="N201" s="213">
        <v>42222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32</v>
      </c>
      <c r="B202" s="205">
        <v>42174</v>
      </c>
      <c r="C202" s="205"/>
      <c r="D202" s="206" t="s">
        <v>645</v>
      </c>
      <c r="E202" s="207" t="s">
        <v>624</v>
      </c>
      <c r="F202" s="208">
        <v>340</v>
      </c>
      <c r="G202" s="207"/>
      <c r="H202" s="207">
        <v>448</v>
      </c>
      <c r="I202" s="209">
        <v>448</v>
      </c>
      <c r="J202" s="210" t="s">
        <v>626</v>
      </c>
      <c r="K202" s="211">
        <f t="shared" si="130"/>
        <v>108</v>
      </c>
      <c r="L202" s="212">
        <f t="shared" si="131"/>
        <v>0.31764705882352939</v>
      </c>
      <c r="M202" s="207" t="s">
        <v>592</v>
      </c>
      <c r="N202" s="213">
        <v>43018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33</v>
      </c>
      <c r="B203" s="205">
        <v>42191</v>
      </c>
      <c r="C203" s="205"/>
      <c r="D203" s="206" t="s">
        <v>675</v>
      </c>
      <c r="E203" s="207" t="s">
        <v>624</v>
      </c>
      <c r="F203" s="208">
        <v>390</v>
      </c>
      <c r="G203" s="207"/>
      <c r="H203" s="207">
        <v>460</v>
      </c>
      <c r="I203" s="209">
        <v>460</v>
      </c>
      <c r="J203" s="210" t="s">
        <v>626</v>
      </c>
      <c r="K203" s="211">
        <f t="shared" si="130"/>
        <v>70</v>
      </c>
      <c r="L203" s="212">
        <f t="shared" si="131"/>
        <v>0.17948717948717949</v>
      </c>
      <c r="M203" s="207" t="s">
        <v>592</v>
      </c>
      <c r="N203" s="213">
        <v>42478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4">
        <v>34</v>
      </c>
      <c r="B204" s="215">
        <v>42195</v>
      </c>
      <c r="C204" s="215"/>
      <c r="D204" s="216" t="s">
        <v>676</v>
      </c>
      <c r="E204" s="217" t="s">
        <v>624</v>
      </c>
      <c r="F204" s="218">
        <v>122.5</v>
      </c>
      <c r="G204" s="218"/>
      <c r="H204" s="219">
        <v>61</v>
      </c>
      <c r="I204" s="219">
        <v>172</v>
      </c>
      <c r="J204" s="220" t="s">
        <v>677</v>
      </c>
      <c r="K204" s="221">
        <f t="shared" si="130"/>
        <v>-61.5</v>
      </c>
      <c r="L204" s="222">
        <f t="shared" si="131"/>
        <v>-0.50204081632653064</v>
      </c>
      <c r="M204" s="218" t="s">
        <v>605</v>
      </c>
      <c r="N204" s="215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35</v>
      </c>
      <c r="B205" s="205">
        <v>42219</v>
      </c>
      <c r="C205" s="205"/>
      <c r="D205" s="206" t="s">
        <v>678</v>
      </c>
      <c r="E205" s="207" t="s">
        <v>624</v>
      </c>
      <c r="F205" s="208">
        <v>297.5</v>
      </c>
      <c r="G205" s="207"/>
      <c r="H205" s="207">
        <v>350</v>
      </c>
      <c r="I205" s="209">
        <v>360</v>
      </c>
      <c r="J205" s="210" t="s">
        <v>679</v>
      </c>
      <c r="K205" s="211">
        <f t="shared" si="130"/>
        <v>52.5</v>
      </c>
      <c r="L205" s="212">
        <f t="shared" si="131"/>
        <v>0.17647058823529413</v>
      </c>
      <c r="M205" s="207" t="s">
        <v>592</v>
      </c>
      <c r="N205" s="213">
        <v>42232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36</v>
      </c>
      <c r="B206" s="205">
        <v>42219</v>
      </c>
      <c r="C206" s="205"/>
      <c r="D206" s="206" t="s">
        <v>680</v>
      </c>
      <c r="E206" s="207" t="s">
        <v>624</v>
      </c>
      <c r="F206" s="208">
        <v>115.5</v>
      </c>
      <c r="G206" s="207"/>
      <c r="H206" s="207">
        <v>149</v>
      </c>
      <c r="I206" s="209">
        <v>140</v>
      </c>
      <c r="J206" s="210" t="s">
        <v>681</v>
      </c>
      <c r="K206" s="211">
        <f t="shared" si="130"/>
        <v>33.5</v>
      </c>
      <c r="L206" s="212">
        <f t="shared" si="131"/>
        <v>0.29004329004329005</v>
      </c>
      <c r="M206" s="207" t="s">
        <v>592</v>
      </c>
      <c r="N206" s="213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37</v>
      </c>
      <c r="B207" s="205">
        <v>42251</v>
      </c>
      <c r="C207" s="205"/>
      <c r="D207" s="206" t="s">
        <v>674</v>
      </c>
      <c r="E207" s="207" t="s">
        <v>624</v>
      </c>
      <c r="F207" s="208">
        <v>226</v>
      </c>
      <c r="G207" s="207"/>
      <c r="H207" s="207">
        <v>292</v>
      </c>
      <c r="I207" s="209">
        <v>292</v>
      </c>
      <c r="J207" s="210" t="s">
        <v>682</v>
      </c>
      <c r="K207" s="211">
        <f t="shared" si="130"/>
        <v>66</v>
      </c>
      <c r="L207" s="212">
        <f t="shared" si="131"/>
        <v>0.29203539823008851</v>
      </c>
      <c r="M207" s="207" t="s">
        <v>592</v>
      </c>
      <c r="N207" s="213">
        <v>42286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38</v>
      </c>
      <c r="B208" s="205">
        <v>42254</v>
      </c>
      <c r="C208" s="205"/>
      <c r="D208" s="206" t="s">
        <v>669</v>
      </c>
      <c r="E208" s="207" t="s">
        <v>624</v>
      </c>
      <c r="F208" s="208">
        <v>232.5</v>
      </c>
      <c r="G208" s="207"/>
      <c r="H208" s="207">
        <v>312.5</v>
      </c>
      <c r="I208" s="209">
        <v>310</v>
      </c>
      <c r="J208" s="210" t="s">
        <v>626</v>
      </c>
      <c r="K208" s="211">
        <f t="shared" si="130"/>
        <v>80</v>
      </c>
      <c r="L208" s="212">
        <f t="shared" si="131"/>
        <v>0.34408602150537637</v>
      </c>
      <c r="M208" s="207" t="s">
        <v>592</v>
      </c>
      <c r="N208" s="213">
        <v>42823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39</v>
      </c>
      <c r="B209" s="205">
        <v>42268</v>
      </c>
      <c r="C209" s="205"/>
      <c r="D209" s="206" t="s">
        <v>683</v>
      </c>
      <c r="E209" s="207" t="s">
        <v>624</v>
      </c>
      <c r="F209" s="208">
        <v>196.5</v>
      </c>
      <c r="G209" s="207"/>
      <c r="H209" s="207">
        <v>238</v>
      </c>
      <c r="I209" s="209">
        <v>238</v>
      </c>
      <c r="J209" s="210" t="s">
        <v>682</v>
      </c>
      <c r="K209" s="211">
        <f t="shared" si="130"/>
        <v>41.5</v>
      </c>
      <c r="L209" s="212">
        <f t="shared" si="131"/>
        <v>0.21119592875318066</v>
      </c>
      <c r="M209" s="207" t="s">
        <v>592</v>
      </c>
      <c r="N209" s="213">
        <v>42291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40</v>
      </c>
      <c r="B210" s="205">
        <v>42271</v>
      </c>
      <c r="C210" s="205"/>
      <c r="D210" s="206" t="s">
        <v>623</v>
      </c>
      <c r="E210" s="207" t="s">
        <v>624</v>
      </c>
      <c r="F210" s="208">
        <v>65</v>
      </c>
      <c r="G210" s="207"/>
      <c r="H210" s="207">
        <v>82</v>
      </c>
      <c r="I210" s="209">
        <v>82</v>
      </c>
      <c r="J210" s="210" t="s">
        <v>682</v>
      </c>
      <c r="K210" s="211">
        <f t="shared" si="130"/>
        <v>17</v>
      </c>
      <c r="L210" s="212">
        <f t="shared" si="131"/>
        <v>0.26153846153846155</v>
      </c>
      <c r="M210" s="207" t="s">
        <v>592</v>
      </c>
      <c r="N210" s="213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41</v>
      </c>
      <c r="B211" s="205">
        <v>42291</v>
      </c>
      <c r="C211" s="205"/>
      <c r="D211" s="206" t="s">
        <v>684</v>
      </c>
      <c r="E211" s="207" t="s">
        <v>624</v>
      </c>
      <c r="F211" s="208">
        <v>144</v>
      </c>
      <c r="G211" s="207"/>
      <c r="H211" s="207">
        <v>182.5</v>
      </c>
      <c r="I211" s="209">
        <v>181</v>
      </c>
      <c r="J211" s="210" t="s">
        <v>682</v>
      </c>
      <c r="K211" s="211">
        <f t="shared" si="130"/>
        <v>38.5</v>
      </c>
      <c r="L211" s="212">
        <f t="shared" si="131"/>
        <v>0.2673611111111111</v>
      </c>
      <c r="M211" s="207" t="s">
        <v>592</v>
      </c>
      <c r="N211" s="213">
        <v>42817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42</v>
      </c>
      <c r="B212" s="205">
        <v>42291</v>
      </c>
      <c r="C212" s="205"/>
      <c r="D212" s="206" t="s">
        <v>685</v>
      </c>
      <c r="E212" s="207" t="s">
        <v>624</v>
      </c>
      <c r="F212" s="208">
        <v>264</v>
      </c>
      <c r="G212" s="207"/>
      <c r="H212" s="207">
        <v>311</v>
      </c>
      <c r="I212" s="209">
        <v>311</v>
      </c>
      <c r="J212" s="210" t="s">
        <v>682</v>
      </c>
      <c r="K212" s="211">
        <f t="shared" si="130"/>
        <v>47</v>
      </c>
      <c r="L212" s="212">
        <f t="shared" si="131"/>
        <v>0.17803030303030304</v>
      </c>
      <c r="M212" s="207" t="s">
        <v>592</v>
      </c>
      <c r="N212" s="213">
        <v>42604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43</v>
      </c>
      <c r="B213" s="205">
        <v>42318</v>
      </c>
      <c r="C213" s="205"/>
      <c r="D213" s="206" t="s">
        <v>686</v>
      </c>
      <c r="E213" s="207" t="s">
        <v>594</v>
      </c>
      <c r="F213" s="208">
        <v>549.5</v>
      </c>
      <c r="G213" s="207"/>
      <c r="H213" s="207">
        <v>630</v>
      </c>
      <c r="I213" s="209">
        <v>630</v>
      </c>
      <c r="J213" s="210" t="s">
        <v>682</v>
      </c>
      <c r="K213" s="211">
        <f t="shared" si="130"/>
        <v>80.5</v>
      </c>
      <c r="L213" s="212">
        <f t="shared" si="131"/>
        <v>0.1464968152866242</v>
      </c>
      <c r="M213" s="207" t="s">
        <v>592</v>
      </c>
      <c r="N213" s="213">
        <v>42419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44</v>
      </c>
      <c r="B214" s="205">
        <v>42342</v>
      </c>
      <c r="C214" s="205"/>
      <c r="D214" s="206" t="s">
        <v>687</v>
      </c>
      <c r="E214" s="207" t="s">
        <v>624</v>
      </c>
      <c r="F214" s="208">
        <v>1027.5</v>
      </c>
      <c r="G214" s="207"/>
      <c r="H214" s="207">
        <v>1315</v>
      </c>
      <c r="I214" s="209">
        <v>1250</v>
      </c>
      <c r="J214" s="210" t="s">
        <v>682</v>
      </c>
      <c r="K214" s="211">
        <f t="shared" si="130"/>
        <v>287.5</v>
      </c>
      <c r="L214" s="212">
        <f t="shared" si="131"/>
        <v>0.27980535279805352</v>
      </c>
      <c r="M214" s="207" t="s">
        <v>592</v>
      </c>
      <c r="N214" s="213">
        <v>43244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45</v>
      </c>
      <c r="B215" s="205">
        <v>42367</v>
      </c>
      <c r="C215" s="205"/>
      <c r="D215" s="206" t="s">
        <v>688</v>
      </c>
      <c r="E215" s="207" t="s">
        <v>624</v>
      </c>
      <c r="F215" s="208">
        <v>465</v>
      </c>
      <c r="G215" s="207"/>
      <c r="H215" s="207">
        <v>540</v>
      </c>
      <c r="I215" s="209">
        <v>540</v>
      </c>
      <c r="J215" s="210" t="s">
        <v>682</v>
      </c>
      <c r="K215" s="211">
        <f t="shared" si="130"/>
        <v>75</v>
      </c>
      <c r="L215" s="212">
        <f t="shared" si="131"/>
        <v>0.16129032258064516</v>
      </c>
      <c r="M215" s="207" t="s">
        <v>592</v>
      </c>
      <c r="N215" s="213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46</v>
      </c>
      <c r="B216" s="205">
        <v>42380</v>
      </c>
      <c r="C216" s="205"/>
      <c r="D216" s="206" t="s">
        <v>384</v>
      </c>
      <c r="E216" s="207" t="s">
        <v>594</v>
      </c>
      <c r="F216" s="208">
        <v>81</v>
      </c>
      <c r="G216" s="207"/>
      <c r="H216" s="207">
        <v>110</v>
      </c>
      <c r="I216" s="209">
        <v>110</v>
      </c>
      <c r="J216" s="210" t="s">
        <v>682</v>
      </c>
      <c r="K216" s="211">
        <f t="shared" si="130"/>
        <v>29</v>
      </c>
      <c r="L216" s="212">
        <f t="shared" si="131"/>
        <v>0.35802469135802467</v>
      </c>
      <c r="M216" s="207" t="s">
        <v>592</v>
      </c>
      <c r="N216" s="213">
        <v>42745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47</v>
      </c>
      <c r="B217" s="205">
        <v>42382</v>
      </c>
      <c r="C217" s="205"/>
      <c r="D217" s="206" t="s">
        <v>689</v>
      </c>
      <c r="E217" s="207" t="s">
        <v>594</v>
      </c>
      <c r="F217" s="208">
        <v>417.5</v>
      </c>
      <c r="G217" s="207"/>
      <c r="H217" s="207">
        <v>547</v>
      </c>
      <c r="I217" s="209">
        <v>535</v>
      </c>
      <c r="J217" s="210" t="s">
        <v>682</v>
      </c>
      <c r="K217" s="211">
        <f t="shared" si="130"/>
        <v>129.5</v>
      </c>
      <c r="L217" s="212">
        <f t="shared" si="131"/>
        <v>0.31017964071856285</v>
      </c>
      <c r="M217" s="207" t="s">
        <v>592</v>
      </c>
      <c r="N217" s="213">
        <v>42578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48</v>
      </c>
      <c r="B218" s="205">
        <v>42408</v>
      </c>
      <c r="C218" s="205"/>
      <c r="D218" s="206" t="s">
        <v>690</v>
      </c>
      <c r="E218" s="207" t="s">
        <v>624</v>
      </c>
      <c r="F218" s="208">
        <v>650</v>
      </c>
      <c r="G218" s="207"/>
      <c r="H218" s="207">
        <v>800</v>
      </c>
      <c r="I218" s="209">
        <v>800</v>
      </c>
      <c r="J218" s="210" t="s">
        <v>682</v>
      </c>
      <c r="K218" s="211">
        <f t="shared" si="130"/>
        <v>150</v>
      </c>
      <c r="L218" s="212">
        <f t="shared" si="131"/>
        <v>0.23076923076923078</v>
      </c>
      <c r="M218" s="207" t="s">
        <v>592</v>
      </c>
      <c r="N218" s="213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49</v>
      </c>
      <c r="B219" s="205">
        <v>42433</v>
      </c>
      <c r="C219" s="205"/>
      <c r="D219" s="206" t="s">
        <v>211</v>
      </c>
      <c r="E219" s="207" t="s">
        <v>624</v>
      </c>
      <c r="F219" s="208">
        <v>437.5</v>
      </c>
      <c r="G219" s="207"/>
      <c r="H219" s="207">
        <v>504.5</v>
      </c>
      <c r="I219" s="209">
        <v>522</v>
      </c>
      <c r="J219" s="210" t="s">
        <v>691</v>
      </c>
      <c r="K219" s="211">
        <f t="shared" si="130"/>
        <v>67</v>
      </c>
      <c r="L219" s="212">
        <f t="shared" si="131"/>
        <v>0.15314285714285714</v>
      </c>
      <c r="M219" s="207" t="s">
        <v>592</v>
      </c>
      <c r="N219" s="213">
        <v>42480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50</v>
      </c>
      <c r="B220" s="205">
        <v>42438</v>
      </c>
      <c r="C220" s="205"/>
      <c r="D220" s="206" t="s">
        <v>692</v>
      </c>
      <c r="E220" s="207" t="s">
        <v>624</v>
      </c>
      <c r="F220" s="208">
        <v>189.5</v>
      </c>
      <c r="G220" s="207"/>
      <c r="H220" s="207">
        <v>218</v>
      </c>
      <c r="I220" s="209">
        <v>218</v>
      </c>
      <c r="J220" s="210" t="s">
        <v>682</v>
      </c>
      <c r="K220" s="211">
        <f t="shared" si="130"/>
        <v>28.5</v>
      </c>
      <c r="L220" s="212">
        <f t="shared" si="131"/>
        <v>0.15039577836411611</v>
      </c>
      <c r="M220" s="207" t="s">
        <v>592</v>
      </c>
      <c r="N220" s="213">
        <v>43034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4">
        <v>51</v>
      </c>
      <c r="B221" s="215">
        <v>42471</v>
      </c>
      <c r="C221" s="215"/>
      <c r="D221" s="223" t="s">
        <v>693</v>
      </c>
      <c r="E221" s="218" t="s">
        <v>624</v>
      </c>
      <c r="F221" s="218">
        <v>36.5</v>
      </c>
      <c r="G221" s="219"/>
      <c r="H221" s="219">
        <v>15.85</v>
      </c>
      <c r="I221" s="219">
        <v>60</v>
      </c>
      <c r="J221" s="220" t="s">
        <v>694</v>
      </c>
      <c r="K221" s="221">
        <f t="shared" si="130"/>
        <v>-20.65</v>
      </c>
      <c r="L221" s="222">
        <f t="shared" si="131"/>
        <v>-0.5657534246575342</v>
      </c>
      <c r="M221" s="218" t="s">
        <v>605</v>
      </c>
      <c r="N221" s="226">
        <v>43627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52</v>
      </c>
      <c r="B222" s="205">
        <v>42472</v>
      </c>
      <c r="C222" s="205"/>
      <c r="D222" s="206" t="s">
        <v>695</v>
      </c>
      <c r="E222" s="207" t="s">
        <v>624</v>
      </c>
      <c r="F222" s="208">
        <v>93</v>
      </c>
      <c r="G222" s="207"/>
      <c r="H222" s="207">
        <v>149</v>
      </c>
      <c r="I222" s="209">
        <v>140</v>
      </c>
      <c r="J222" s="210" t="s">
        <v>696</v>
      </c>
      <c r="K222" s="211">
        <f t="shared" si="130"/>
        <v>56</v>
      </c>
      <c r="L222" s="212">
        <f t="shared" si="131"/>
        <v>0.60215053763440862</v>
      </c>
      <c r="M222" s="207" t="s">
        <v>592</v>
      </c>
      <c r="N222" s="213">
        <v>42740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53</v>
      </c>
      <c r="B223" s="205">
        <v>42472</v>
      </c>
      <c r="C223" s="205"/>
      <c r="D223" s="206" t="s">
        <v>697</v>
      </c>
      <c r="E223" s="207" t="s">
        <v>624</v>
      </c>
      <c r="F223" s="208">
        <v>130</v>
      </c>
      <c r="G223" s="207"/>
      <c r="H223" s="207">
        <v>150</v>
      </c>
      <c r="I223" s="209" t="s">
        <v>698</v>
      </c>
      <c r="J223" s="210" t="s">
        <v>682</v>
      </c>
      <c r="K223" s="211">
        <f t="shared" si="130"/>
        <v>20</v>
      </c>
      <c r="L223" s="212">
        <f t="shared" si="131"/>
        <v>0.15384615384615385</v>
      </c>
      <c r="M223" s="207" t="s">
        <v>592</v>
      </c>
      <c r="N223" s="213">
        <v>42564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54</v>
      </c>
      <c r="B224" s="205">
        <v>42473</v>
      </c>
      <c r="C224" s="205"/>
      <c r="D224" s="206" t="s">
        <v>699</v>
      </c>
      <c r="E224" s="207" t="s">
        <v>624</v>
      </c>
      <c r="F224" s="208">
        <v>196</v>
      </c>
      <c r="G224" s="207"/>
      <c r="H224" s="207">
        <v>299</v>
      </c>
      <c r="I224" s="209">
        <v>299</v>
      </c>
      <c r="J224" s="210" t="s">
        <v>682</v>
      </c>
      <c r="K224" s="211">
        <v>103</v>
      </c>
      <c r="L224" s="212">
        <v>0.52551020408163296</v>
      </c>
      <c r="M224" s="207" t="s">
        <v>592</v>
      </c>
      <c r="N224" s="213">
        <v>42620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55</v>
      </c>
      <c r="B225" s="205">
        <v>42473</v>
      </c>
      <c r="C225" s="205"/>
      <c r="D225" s="206" t="s">
        <v>700</v>
      </c>
      <c r="E225" s="207" t="s">
        <v>624</v>
      </c>
      <c r="F225" s="208">
        <v>88</v>
      </c>
      <c r="G225" s="207"/>
      <c r="H225" s="207">
        <v>103</v>
      </c>
      <c r="I225" s="209">
        <v>103</v>
      </c>
      <c r="J225" s="210" t="s">
        <v>682</v>
      </c>
      <c r="K225" s="211">
        <v>15</v>
      </c>
      <c r="L225" s="212">
        <v>0.170454545454545</v>
      </c>
      <c r="M225" s="207" t="s">
        <v>592</v>
      </c>
      <c r="N225" s="213">
        <v>42530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56</v>
      </c>
      <c r="B226" s="205">
        <v>42492</v>
      </c>
      <c r="C226" s="205"/>
      <c r="D226" s="206" t="s">
        <v>701</v>
      </c>
      <c r="E226" s="207" t="s">
        <v>624</v>
      </c>
      <c r="F226" s="208">
        <v>127.5</v>
      </c>
      <c r="G226" s="207"/>
      <c r="H226" s="207">
        <v>148</v>
      </c>
      <c r="I226" s="209" t="s">
        <v>702</v>
      </c>
      <c r="J226" s="210" t="s">
        <v>682</v>
      </c>
      <c r="K226" s="211">
        <f t="shared" ref="K226:K230" si="132">H226-F226</f>
        <v>20.5</v>
      </c>
      <c r="L226" s="212">
        <f t="shared" ref="L226:L230" si="133">K226/F226</f>
        <v>0.16078431372549021</v>
      </c>
      <c r="M226" s="207" t="s">
        <v>592</v>
      </c>
      <c r="N226" s="213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57</v>
      </c>
      <c r="B227" s="205">
        <v>42493</v>
      </c>
      <c r="C227" s="205"/>
      <c r="D227" s="206" t="s">
        <v>703</v>
      </c>
      <c r="E227" s="207" t="s">
        <v>624</v>
      </c>
      <c r="F227" s="208">
        <v>675</v>
      </c>
      <c r="G227" s="207"/>
      <c r="H227" s="207">
        <v>815</v>
      </c>
      <c r="I227" s="209" t="s">
        <v>704</v>
      </c>
      <c r="J227" s="210" t="s">
        <v>682</v>
      </c>
      <c r="K227" s="211">
        <f t="shared" si="132"/>
        <v>140</v>
      </c>
      <c r="L227" s="212">
        <f t="shared" si="133"/>
        <v>0.2074074074074074</v>
      </c>
      <c r="M227" s="207" t="s">
        <v>592</v>
      </c>
      <c r="N227" s="213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58</v>
      </c>
      <c r="B228" s="215">
        <v>42522</v>
      </c>
      <c r="C228" s="215"/>
      <c r="D228" s="216" t="s">
        <v>705</v>
      </c>
      <c r="E228" s="217" t="s">
        <v>624</v>
      </c>
      <c r="F228" s="218">
        <v>500</v>
      </c>
      <c r="G228" s="218"/>
      <c r="H228" s="219">
        <v>232.5</v>
      </c>
      <c r="I228" s="219" t="s">
        <v>706</v>
      </c>
      <c r="J228" s="220" t="s">
        <v>707</v>
      </c>
      <c r="K228" s="221">
        <f t="shared" si="132"/>
        <v>-267.5</v>
      </c>
      <c r="L228" s="222">
        <f t="shared" si="133"/>
        <v>-0.53500000000000003</v>
      </c>
      <c r="M228" s="218" t="s">
        <v>605</v>
      </c>
      <c r="N228" s="215">
        <v>43735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59</v>
      </c>
      <c r="B229" s="205">
        <v>42527</v>
      </c>
      <c r="C229" s="205"/>
      <c r="D229" s="206" t="s">
        <v>543</v>
      </c>
      <c r="E229" s="207" t="s">
        <v>624</v>
      </c>
      <c r="F229" s="208">
        <v>110</v>
      </c>
      <c r="G229" s="207"/>
      <c r="H229" s="207">
        <v>126.5</v>
      </c>
      <c r="I229" s="209">
        <v>125</v>
      </c>
      <c r="J229" s="210" t="s">
        <v>633</v>
      </c>
      <c r="K229" s="211">
        <f t="shared" si="132"/>
        <v>16.5</v>
      </c>
      <c r="L229" s="212">
        <f t="shared" si="133"/>
        <v>0.15</v>
      </c>
      <c r="M229" s="207" t="s">
        <v>592</v>
      </c>
      <c r="N229" s="213">
        <v>42552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60</v>
      </c>
      <c r="B230" s="205">
        <v>42538</v>
      </c>
      <c r="C230" s="205"/>
      <c r="D230" s="206" t="s">
        <v>708</v>
      </c>
      <c r="E230" s="207" t="s">
        <v>624</v>
      </c>
      <c r="F230" s="208">
        <v>44</v>
      </c>
      <c r="G230" s="207"/>
      <c r="H230" s="207">
        <v>69.5</v>
      </c>
      <c r="I230" s="209">
        <v>69.5</v>
      </c>
      <c r="J230" s="210" t="s">
        <v>709</v>
      </c>
      <c r="K230" s="211">
        <f t="shared" si="132"/>
        <v>25.5</v>
      </c>
      <c r="L230" s="212">
        <f t="shared" si="133"/>
        <v>0.57954545454545459</v>
      </c>
      <c r="M230" s="207" t="s">
        <v>592</v>
      </c>
      <c r="N230" s="213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61</v>
      </c>
      <c r="B231" s="205">
        <v>42549</v>
      </c>
      <c r="C231" s="205"/>
      <c r="D231" s="206" t="s">
        <v>710</v>
      </c>
      <c r="E231" s="207" t="s">
        <v>624</v>
      </c>
      <c r="F231" s="208">
        <v>262.5</v>
      </c>
      <c r="G231" s="207"/>
      <c r="H231" s="207">
        <v>340</v>
      </c>
      <c r="I231" s="209">
        <v>333</v>
      </c>
      <c r="J231" s="210" t="s">
        <v>711</v>
      </c>
      <c r="K231" s="211">
        <v>77.5</v>
      </c>
      <c r="L231" s="212">
        <v>0.29523809523809502</v>
      </c>
      <c r="M231" s="207" t="s">
        <v>592</v>
      </c>
      <c r="N231" s="213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62</v>
      </c>
      <c r="B232" s="205">
        <v>42549</v>
      </c>
      <c r="C232" s="205"/>
      <c r="D232" s="206" t="s">
        <v>712</v>
      </c>
      <c r="E232" s="207" t="s">
        <v>624</v>
      </c>
      <c r="F232" s="208">
        <v>840</v>
      </c>
      <c r="G232" s="207"/>
      <c r="H232" s="207">
        <v>1230</v>
      </c>
      <c r="I232" s="209">
        <v>1230</v>
      </c>
      <c r="J232" s="210" t="s">
        <v>682</v>
      </c>
      <c r="K232" s="211">
        <v>390</v>
      </c>
      <c r="L232" s="212">
        <v>0.46428571428571402</v>
      </c>
      <c r="M232" s="207" t="s">
        <v>592</v>
      </c>
      <c r="N232" s="213">
        <v>42649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7">
        <v>63</v>
      </c>
      <c r="B233" s="228">
        <v>42556</v>
      </c>
      <c r="C233" s="228"/>
      <c r="D233" s="229" t="s">
        <v>713</v>
      </c>
      <c r="E233" s="230" t="s">
        <v>624</v>
      </c>
      <c r="F233" s="230">
        <v>395</v>
      </c>
      <c r="G233" s="231"/>
      <c r="H233" s="231">
        <f>(468.5+342.5)/2</f>
        <v>405.5</v>
      </c>
      <c r="I233" s="231">
        <v>510</v>
      </c>
      <c r="J233" s="232" t="s">
        <v>714</v>
      </c>
      <c r="K233" s="233">
        <f t="shared" ref="K233:K239" si="134">H233-F233</f>
        <v>10.5</v>
      </c>
      <c r="L233" s="234">
        <f t="shared" ref="L233:L239" si="135">K233/F233</f>
        <v>2.6582278481012658E-2</v>
      </c>
      <c r="M233" s="230" t="s">
        <v>715</v>
      </c>
      <c r="N233" s="228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4">
        <v>64</v>
      </c>
      <c r="B234" s="215">
        <v>42584</v>
      </c>
      <c r="C234" s="215"/>
      <c r="D234" s="216" t="s">
        <v>716</v>
      </c>
      <c r="E234" s="217" t="s">
        <v>594</v>
      </c>
      <c r="F234" s="218">
        <f>169.5-12.8</f>
        <v>156.69999999999999</v>
      </c>
      <c r="G234" s="218"/>
      <c r="H234" s="219">
        <v>77</v>
      </c>
      <c r="I234" s="219" t="s">
        <v>717</v>
      </c>
      <c r="J234" s="220" t="s">
        <v>718</v>
      </c>
      <c r="K234" s="221">
        <f t="shared" si="134"/>
        <v>-79.699999999999989</v>
      </c>
      <c r="L234" s="222">
        <f t="shared" si="135"/>
        <v>-0.50861518825781749</v>
      </c>
      <c r="M234" s="218" t="s">
        <v>605</v>
      </c>
      <c r="N234" s="215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4">
        <v>65</v>
      </c>
      <c r="B235" s="215">
        <v>42586</v>
      </c>
      <c r="C235" s="215"/>
      <c r="D235" s="216" t="s">
        <v>719</v>
      </c>
      <c r="E235" s="217" t="s">
        <v>624</v>
      </c>
      <c r="F235" s="218">
        <v>400</v>
      </c>
      <c r="G235" s="218"/>
      <c r="H235" s="219">
        <v>305</v>
      </c>
      <c r="I235" s="219">
        <v>475</v>
      </c>
      <c r="J235" s="220" t="s">
        <v>720</v>
      </c>
      <c r="K235" s="221">
        <f t="shared" si="134"/>
        <v>-95</v>
      </c>
      <c r="L235" s="222">
        <f t="shared" si="135"/>
        <v>-0.23749999999999999</v>
      </c>
      <c r="M235" s="218" t="s">
        <v>605</v>
      </c>
      <c r="N235" s="215">
        <v>43606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66</v>
      </c>
      <c r="B236" s="205">
        <v>42593</v>
      </c>
      <c r="C236" s="205"/>
      <c r="D236" s="206" t="s">
        <v>721</v>
      </c>
      <c r="E236" s="207" t="s">
        <v>624</v>
      </c>
      <c r="F236" s="208">
        <v>86.5</v>
      </c>
      <c r="G236" s="207"/>
      <c r="H236" s="207">
        <v>130</v>
      </c>
      <c r="I236" s="209">
        <v>130</v>
      </c>
      <c r="J236" s="210" t="s">
        <v>722</v>
      </c>
      <c r="K236" s="211">
        <f t="shared" si="134"/>
        <v>43.5</v>
      </c>
      <c r="L236" s="212">
        <f t="shared" si="135"/>
        <v>0.50289017341040465</v>
      </c>
      <c r="M236" s="207" t="s">
        <v>592</v>
      </c>
      <c r="N236" s="213">
        <v>43091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67</v>
      </c>
      <c r="B237" s="215">
        <v>42600</v>
      </c>
      <c r="C237" s="215"/>
      <c r="D237" s="216" t="s">
        <v>110</v>
      </c>
      <c r="E237" s="217" t="s">
        <v>624</v>
      </c>
      <c r="F237" s="218">
        <v>133.5</v>
      </c>
      <c r="G237" s="218"/>
      <c r="H237" s="219">
        <v>126.5</v>
      </c>
      <c r="I237" s="219">
        <v>178</v>
      </c>
      <c r="J237" s="220" t="s">
        <v>723</v>
      </c>
      <c r="K237" s="221">
        <f t="shared" si="134"/>
        <v>-7</v>
      </c>
      <c r="L237" s="222">
        <f t="shared" si="135"/>
        <v>-5.2434456928838954E-2</v>
      </c>
      <c r="M237" s="218" t="s">
        <v>605</v>
      </c>
      <c r="N237" s="215">
        <v>42615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68</v>
      </c>
      <c r="B238" s="205">
        <v>42613</v>
      </c>
      <c r="C238" s="205"/>
      <c r="D238" s="206" t="s">
        <v>724</v>
      </c>
      <c r="E238" s="207" t="s">
        <v>624</v>
      </c>
      <c r="F238" s="208">
        <v>560</v>
      </c>
      <c r="G238" s="207"/>
      <c r="H238" s="207">
        <v>725</v>
      </c>
      <c r="I238" s="209">
        <v>725</v>
      </c>
      <c r="J238" s="210" t="s">
        <v>626</v>
      </c>
      <c r="K238" s="211">
        <f t="shared" si="134"/>
        <v>165</v>
      </c>
      <c r="L238" s="212">
        <f t="shared" si="135"/>
        <v>0.29464285714285715</v>
      </c>
      <c r="M238" s="207" t="s">
        <v>592</v>
      </c>
      <c r="N238" s="213">
        <v>42456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69</v>
      </c>
      <c r="B239" s="205">
        <v>42614</v>
      </c>
      <c r="C239" s="205"/>
      <c r="D239" s="206" t="s">
        <v>725</v>
      </c>
      <c r="E239" s="207" t="s">
        <v>624</v>
      </c>
      <c r="F239" s="208">
        <v>160.5</v>
      </c>
      <c r="G239" s="207"/>
      <c r="H239" s="207">
        <v>210</v>
      </c>
      <c r="I239" s="209">
        <v>210</v>
      </c>
      <c r="J239" s="210" t="s">
        <v>626</v>
      </c>
      <c r="K239" s="211">
        <f t="shared" si="134"/>
        <v>49.5</v>
      </c>
      <c r="L239" s="212">
        <f t="shared" si="135"/>
        <v>0.30841121495327101</v>
      </c>
      <c r="M239" s="207" t="s">
        <v>592</v>
      </c>
      <c r="N239" s="213">
        <v>42871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70</v>
      </c>
      <c r="B240" s="205">
        <v>42646</v>
      </c>
      <c r="C240" s="205"/>
      <c r="D240" s="206" t="s">
        <v>398</v>
      </c>
      <c r="E240" s="207" t="s">
        <v>624</v>
      </c>
      <c r="F240" s="208">
        <v>430</v>
      </c>
      <c r="G240" s="207"/>
      <c r="H240" s="207">
        <v>596</v>
      </c>
      <c r="I240" s="209">
        <v>575</v>
      </c>
      <c r="J240" s="210" t="s">
        <v>726</v>
      </c>
      <c r="K240" s="211">
        <v>166</v>
      </c>
      <c r="L240" s="212">
        <v>0.38604651162790699</v>
      </c>
      <c r="M240" s="207" t="s">
        <v>592</v>
      </c>
      <c r="N240" s="213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71</v>
      </c>
      <c r="B241" s="205">
        <v>42657</v>
      </c>
      <c r="C241" s="205"/>
      <c r="D241" s="206" t="s">
        <v>727</v>
      </c>
      <c r="E241" s="207" t="s">
        <v>624</v>
      </c>
      <c r="F241" s="208">
        <v>280</v>
      </c>
      <c r="G241" s="207"/>
      <c r="H241" s="207">
        <v>345</v>
      </c>
      <c r="I241" s="209">
        <v>345</v>
      </c>
      <c r="J241" s="210" t="s">
        <v>626</v>
      </c>
      <c r="K241" s="211">
        <f t="shared" ref="K241:K246" si="136">H241-F241</f>
        <v>65</v>
      </c>
      <c r="L241" s="212">
        <f t="shared" ref="L241:L242" si="137">K241/F241</f>
        <v>0.23214285714285715</v>
      </c>
      <c r="M241" s="207" t="s">
        <v>592</v>
      </c>
      <c r="N241" s="213">
        <v>42814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72</v>
      </c>
      <c r="B242" s="205">
        <v>42657</v>
      </c>
      <c r="C242" s="205"/>
      <c r="D242" s="206" t="s">
        <v>728</v>
      </c>
      <c r="E242" s="207" t="s">
        <v>624</v>
      </c>
      <c r="F242" s="208">
        <v>245</v>
      </c>
      <c r="G242" s="207"/>
      <c r="H242" s="207">
        <v>325.5</v>
      </c>
      <c r="I242" s="209">
        <v>330</v>
      </c>
      <c r="J242" s="210" t="s">
        <v>729</v>
      </c>
      <c r="K242" s="211">
        <f t="shared" si="136"/>
        <v>80.5</v>
      </c>
      <c r="L242" s="212">
        <f t="shared" si="137"/>
        <v>0.32857142857142857</v>
      </c>
      <c r="M242" s="207" t="s">
        <v>592</v>
      </c>
      <c r="N242" s="213">
        <v>42769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73</v>
      </c>
      <c r="B243" s="205">
        <v>42660</v>
      </c>
      <c r="C243" s="205"/>
      <c r="D243" s="206" t="s">
        <v>348</v>
      </c>
      <c r="E243" s="207" t="s">
        <v>624</v>
      </c>
      <c r="F243" s="208">
        <v>125</v>
      </c>
      <c r="G243" s="207"/>
      <c r="H243" s="207">
        <v>160</v>
      </c>
      <c r="I243" s="209">
        <v>160</v>
      </c>
      <c r="J243" s="210" t="s">
        <v>682</v>
      </c>
      <c r="K243" s="211">
        <f t="shared" si="136"/>
        <v>35</v>
      </c>
      <c r="L243" s="212">
        <v>0.28000000000000003</v>
      </c>
      <c r="M243" s="207" t="s">
        <v>592</v>
      </c>
      <c r="N243" s="213">
        <v>42803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4">
        <v>74</v>
      </c>
      <c r="B244" s="205">
        <v>42660</v>
      </c>
      <c r="C244" s="205"/>
      <c r="D244" s="206" t="s">
        <v>471</v>
      </c>
      <c r="E244" s="207" t="s">
        <v>624</v>
      </c>
      <c r="F244" s="208">
        <v>114</v>
      </c>
      <c r="G244" s="207"/>
      <c r="H244" s="207">
        <v>145</v>
      </c>
      <c r="I244" s="209">
        <v>145</v>
      </c>
      <c r="J244" s="210" t="s">
        <v>682</v>
      </c>
      <c r="K244" s="211">
        <f t="shared" si="136"/>
        <v>31</v>
      </c>
      <c r="L244" s="212">
        <f t="shared" ref="L244:L246" si="138">K244/F244</f>
        <v>0.27192982456140352</v>
      </c>
      <c r="M244" s="207" t="s">
        <v>592</v>
      </c>
      <c r="N244" s="213">
        <v>42859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4">
        <v>75</v>
      </c>
      <c r="B245" s="205">
        <v>42660</v>
      </c>
      <c r="C245" s="205"/>
      <c r="D245" s="206" t="s">
        <v>730</v>
      </c>
      <c r="E245" s="207" t="s">
        <v>624</v>
      </c>
      <c r="F245" s="208">
        <v>212</v>
      </c>
      <c r="G245" s="207"/>
      <c r="H245" s="207">
        <v>280</v>
      </c>
      <c r="I245" s="209">
        <v>276</v>
      </c>
      <c r="J245" s="210" t="s">
        <v>731</v>
      </c>
      <c r="K245" s="211">
        <f t="shared" si="136"/>
        <v>68</v>
      </c>
      <c r="L245" s="212">
        <f t="shared" si="138"/>
        <v>0.32075471698113206</v>
      </c>
      <c r="M245" s="207" t="s">
        <v>592</v>
      </c>
      <c r="N245" s="213">
        <v>42858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76</v>
      </c>
      <c r="B246" s="205">
        <v>42678</v>
      </c>
      <c r="C246" s="205"/>
      <c r="D246" s="206" t="s">
        <v>459</v>
      </c>
      <c r="E246" s="207" t="s">
        <v>624</v>
      </c>
      <c r="F246" s="208">
        <v>155</v>
      </c>
      <c r="G246" s="207"/>
      <c r="H246" s="207">
        <v>210</v>
      </c>
      <c r="I246" s="209">
        <v>210</v>
      </c>
      <c r="J246" s="210" t="s">
        <v>732</v>
      </c>
      <c r="K246" s="211">
        <f t="shared" si="136"/>
        <v>55</v>
      </c>
      <c r="L246" s="212">
        <f t="shared" si="138"/>
        <v>0.35483870967741937</v>
      </c>
      <c r="M246" s="207" t="s">
        <v>592</v>
      </c>
      <c r="N246" s="213">
        <v>42944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4">
        <v>77</v>
      </c>
      <c r="B247" s="215">
        <v>42710</v>
      </c>
      <c r="C247" s="215"/>
      <c r="D247" s="216" t="s">
        <v>733</v>
      </c>
      <c r="E247" s="217" t="s">
        <v>624</v>
      </c>
      <c r="F247" s="218">
        <v>150.5</v>
      </c>
      <c r="G247" s="218"/>
      <c r="H247" s="219">
        <v>72.5</v>
      </c>
      <c r="I247" s="219">
        <v>174</v>
      </c>
      <c r="J247" s="220" t="s">
        <v>734</v>
      </c>
      <c r="K247" s="221">
        <v>-78</v>
      </c>
      <c r="L247" s="222">
        <v>-0.51827242524916906</v>
      </c>
      <c r="M247" s="218" t="s">
        <v>605</v>
      </c>
      <c r="N247" s="215">
        <v>43333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78</v>
      </c>
      <c r="B248" s="205">
        <v>42712</v>
      </c>
      <c r="C248" s="205"/>
      <c r="D248" s="206" t="s">
        <v>735</v>
      </c>
      <c r="E248" s="207" t="s">
        <v>624</v>
      </c>
      <c r="F248" s="208">
        <v>380</v>
      </c>
      <c r="G248" s="207"/>
      <c r="H248" s="207">
        <v>478</v>
      </c>
      <c r="I248" s="209">
        <v>468</v>
      </c>
      <c r="J248" s="210" t="s">
        <v>682</v>
      </c>
      <c r="K248" s="211">
        <f t="shared" ref="K248:K250" si="139">H248-F248</f>
        <v>98</v>
      </c>
      <c r="L248" s="212">
        <f t="shared" ref="L248:L250" si="140">K248/F248</f>
        <v>0.25789473684210529</v>
      </c>
      <c r="M248" s="207" t="s">
        <v>592</v>
      </c>
      <c r="N248" s="213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79</v>
      </c>
      <c r="B249" s="205">
        <v>42734</v>
      </c>
      <c r="C249" s="205"/>
      <c r="D249" s="206" t="s">
        <v>109</v>
      </c>
      <c r="E249" s="207" t="s">
        <v>624</v>
      </c>
      <c r="F249" s="208">
        <v>305</v>
      </c>
      <c r="G249" s="207"/>
      <c r="H249" s="207">
        <v>375</v>
      </c>
      <c r="I249" s="209">
        <v>375</v>
      </c>
      <c r="J249" s="210" t="s">
        <v>682</v>
      </c>
      <c r="K249" s="211">
        <f t="shared" si="139"/>
        <v>70</v>
      </c>
      <c r="L249" s="212">
        <f t="shared" si="140"/>
        <v>0.22950819672131148</v>
      </c>
      <c r="M249" s="207" t="s">
        <v>592</v>
      </c>
      <c r="N249" s="213">
        <v>42768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80</v>
      </c>
      <c r="B250" s="205">
        <v>42739</v>
      </c>
      <c r="C250" s="205"/>
      <c r="D250" s="206" t="s">
        <v>95</v>
      </c>
      <c r="E250" s="207" t="s">
        <v>624</v>
      </c>
      <c r="F250" s="208">
        <v>99.5</v>
      </c>
      <c r="G250" s="207"/>
      <c r="H250" s="207">
        <v>158</v>
      </c>
      <c r="I250" s="209">
        <v>158</v>
      </c>
      <c r="J250" s="210" t="s">
        <v>682</v>
      </c>
      <c r="K250" s="211">
        <f t="shared" si="139"/>
        <v>58.5</v>
      </c>
      <c r="L250" s="212">
        <f t="shared" si="140"/>
        <v>0.5879396984924623</v>
      </c>
      <c r="M250" s="207" t="s">
        <v>592</v>
      </c>
      <c r="N250" s="213">
        <v>42898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81</v>
      </c>
      <c r="B251" s="205">
        <v>42739</v>
      </c>
      <c r="C251" s="205"/>
      <c r="D251" s="206" t="s">
        <v>95</v>
      </c>
      <c r="E251" s="207" t="s">
        <v>624</v>
      </c>
      <c r="F251" s="208">
        <v>99.5</v>
      </c>
      <c r="G251" s="207"/>
      <c r="H251" s="207">
        <v>158</v>
      </c>
      <c r="I251" s="209">
        <v>158</v>
      </c>
      <c r="J251" s="210" t="s">
        <v>682</v>
      </c>
      <c r="K251" s="211">
        <v>58.5</v>
      </c>
      <c r="L251" s="212">
        <v>0.58793969849246197</v>
      </c>
      <c r="M251" s="207" t="s">
        <v>592</v>
      </c>
      <c r="N251" s="213">
        <v>42898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82</v>
      </c>
      <c r="B252" s="205">
        <v>42786</v>
      </c>
      <c r="C252" s="205"/>
      <c r="D252" s="206" t="s">
        <v>186</v>
      </c>
      <c r="E252" s="207" t="s">
        <v>624</v>
      </c>
      <c r="F252" s="208">
        <v>140.5</v>
      </c>
      <c r="G252" s="207"/>
      <c r="H252" s="207">
        <v>220</v>
      </c>
      <c r="I252" s="209">
        <v>220</v>
      </c>
      <c r="J252" s="210" t="s">
        <v>682</v>
      </c>
      <c r="K252" s="211">
        <f>H252-F252</f>
        <v>79.5</v>
      </c>
      <c r="L252" s="212">
        <f>K252/F252</f>
        <v>0.5658362989323843</v>
      </c>
      <c r="M252" s="207" t="s">
        <v>592</v>
      </c>
      <c r="N252" s="213">
        <v>42864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83</v>
      </c>
      <c r="B253" s="205">
        <v>42786</v>
      </c>
      <c r="C253" s="205"/>
      <c r="D253" s="206" t="s">
        <v>736</v>
      </c>
      <c r="E253" s="207" t="s">
        <v>624</v>
      </c>
      <c r="F253" s="208">
        <v>202.5</v>
      </c>
      <c r="G253" s="207"/>
      <c r="H253" s="207">
        <v>234</v>
      </c>
      <c r="I253" s="209">
        <v>234</v>
      </c>
      <c r="J253" s="210" t="s">
        <v>682</v>
      </c>
      <c r="K253" s="211">
        <v>31.5</v>
      </c>
      <c r="L253" s="212">
        <v>0.155555555555556</v>
      </c>
      <c r="M253" s="207" t="s">
        <v>592</v>
      </c>
      <c r="N253" s="213">
        <v>42836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84</v>
      </c>
      <c r="B254" s="205">
        <v>42818</v>
      </c>
      <c r="C254" s="205"/>
      <c r="D254" s="206" t="s">
        <v>737</v>
      </c>
      <c r="E254" s="207" t="s">
        <v>624</v>
      </c>
      <c r="F254" s="208">
        <v>300.5</v>
      </c>
      <c r="G254" s="207"/>
      <c r="H254" s="207">
        <v>417.5</v>
      </c>
      <c r="I254" s="209">
        <v>420</v>
      </c>
      <c r="J254" s="210" t="s">
        <v>738</v>
      </c>
      <c r="K254" s="211">
        <f>H254-F254</f>
        <v>117</v>
      </c>
      <c r="L254" s="212">
        <f>K254/F254</f>
        <v>0.38935108153078202</v>
      </c>
      <c r="M254" s="207" t="s">
        <v>592</v>
      </c>
      <c r="N254" s="213">
        <v>43070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85</v>
      </c>
      <c r="B255" s="205">
        <v>42818</v>
      </c>
      <c r="C255" s="205"/>
      <c r="D255" s="206" t="s">
        <v>712</v>
      </c>
      <c r="E255" s="207" t="s">
        <v>624</v>
      </c>
      <c r="F255" s="208">
        <v>850</v>
      </c>
      <c r="G255" s="207"/>
      <c r="H255" s="207">
        <v>1042.5</v>
      </c>
      <c r="I255" s="209">
        <v>1023</v>
      </c>
      <c r="J255" s="210" t="s">
        <v>739</v>
      </c>
      <c r="K255" s="211">
        <v>192.5</v>
      </c>
      <c r="L255" s="212">
        <v>0.22647058823529401</v>
      </c>
      <c r="M255" s="207" t="s">
        <v>592</v>
      </c>
      <c r="N255" s="213">
        <v>42830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86</v>
      </c>
      <c r="B256" s="205">
        <v>42830</v>
      </c>
      <c r="C256" s="205"/>
      <c r="D256" s="206" t="s">
        <v>490</v>
      </c>
      <c r="E256" s="207" t="s">
        <v>624</v>
      </c>
      <c r="F256" s="208">
        <v>785</v>
      </c>
      <c r="G256" s="207"/>
      <c r="H256" s="207">
        <v>930</v>
      </c>
      <c r="I256" s="209">
        <v>920</v>
      </c>
      <c r="J256" s="210" t="s">
        <v>740</v>
      </c>
      <c r="K256" s="211">
        <f>H256-F256</f>
        <v>145</v>
      </c>
      <c r="L256" s="212">
        <f>K256/F256</f>
        <v>0.18471337579617833</v>
      </c>
      <c r="M256" s="207" t="s">
        <v>592</v>
      </c>
      <c r="N256" s="213">
        <v>42976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4">
        <v>87</v>
      </c>
      <c r="B257" s="215">
        <v>42831</v>
      </c>
      <c r="C257" s="215"/>
      <c r="D257" s="216" t="s">
        <v>741</v>
      </c>
      <c r="E257" s="217" t="s">
        <v>624</v>
      </c>
      <c r="F257" s="218">
        <v>40</v>
      </c>
      <c r="G257" s="218"/>
      <c r="H257" s="219">
        <v>13.1</v>
      </c>
      <c r="I257" s="219">
        <v>60</v>
      </c>
      <c r="J257" s="220" t="s">
        <v>742</v>
      </c>
      <c r="K257" s="221">
        <v>-26.9</v>
      </c>
      <c r="L257" s="222">
        <v>-0.67249999999999999</v>
      </c>
      <c r="M257" s="218" t="s">
        <v>605</v>
      </c>
      <c r="N257" s="215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88</v>
      </c>
      <c r="B258" s="205">
        <v>42837</v>
      </c>
      <c r="C258" s="205"/>
      <c r="D258" s="206" t="s">
        <v>94</v>
      </c>
      <c r="E258" s="207" t="s">
        <v>624</v>
      </c>
      <c r="F258" s="208">
        <v>289.5</v>
      </c>
      <c r="G258" s="207"/>
      <c r="H258" s="207">
        <v>354</v>
      </c>
      <c r="I258" s="209">
        <v>360</v>
      </c>
      <c r="J258" s="210" t="s">
        <v>743</v>
      </c>
      <c r="K258" s="211">
        <f t="shared" ref="K258:K266" si="141">H258-F258</f>
        <v>64.5</v>
      </c>
      <c r="L258" s="212">
        <f t="shared" ref="L258:L266" si="142">K258/F258</f>
        <v>0.22279792746113988</v>
      </c>
      <c r="M258" s="207" t="s">
        <v>592</v>
      </c>
      <c r="N258" s="213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4">
        <v>89</v>
      </c>
      <c r="B259" s="205">
        <v>42845</v>
      </c>
      <c r="C259" s="205"/>
      <c r="D259" s="206" t="s">
        <v>429</v>
      </c>
      <c r="E259" s="207" t="s">
        <v>624</v>
      </c>
      <c r="F259" s="208">
        <v>700</v>
      </c>
      <c r="G259" s="207"/>
      <c r="H259" s="207">
        <v>840</v>
      </c>
      <c r="I259" s="209">
        <v>840</v>
      </c>
      <c r="J259" s="210" t="s">
        <v>744</v>
      </c>
      <c r="K259" s="211">
        <f t="shared" si="141"/>
        <v>140</v>
      </c>
      <c r="L259" s="212">
        <f t="shared" si="142"/>
        <v>0.2</v>
      </c>
      <c r="M259" s="207" t="s">
        <v>592</v>
      </c>
      <c r="N259" s="213">
        <v>42893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4">
        <v>90</v>
      </c>
      <c r="B260" s="205">
        <v>42887</v>
      </c>
      <c r="C260" s="205"/>
      <c r="D260" s="206" t="s">
        <v>745</v>
      </c>
      <c r="E260" s="207" t="s">
        <v>624</v>
      </c>
      <c r="F260" s="208">
        <v>130</v>
      </c>
      <c r="G260" s="207"/>
      <c r="H260" s="207">
        <v>144.25</v>
      </c>
      <c r="I260" s="209">
        <v>170</v>
      </c>
      <c r="J260" s="210" t="s">
        <v>746</v>
      </c>
      <c r="K260" s="211">
        <f t="shared" si="141"/>
        <v>14.25</v>
      </c>
      <c r="L260" s="212">
        <f t="shared" si="142"/>
        <v>0.10961538461538461</v>
      </c>
      <c r="M260" s="207" t="s">
        <v>592</v>
      </c>
      <c r="N260" s="213">
        <v>43675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91</v>
      </c>
      <c r="B261" s="205">
        <v>42901</v>
      </c>
      <c r="C261" s="205"/>
      <c r="D261" s="206" t="s">
        <v>747</v>
      </c>
      <c r="E261" s="207" t="s">
        <v>624</v>
      </c>
      <c r="F261" s="208">
        <v>214.5</v>
      </c>
      <c r="G261" s="207"/>
      <c r="H261" s="207">
        <v>262</v>
      </c>
      <c r="I261" s="209">
        <v>262</v>
      </c>
      <c r="J261" s="210" t="s">
        <v>748</v>
      </c>
      <c r="K261" s="211">
        <f t="shared" si="141"/>
        <v>47.5</v>
      </c>
      <c r="L261" s="212">
        <f t="shared" si="142"/>
        <v>0.22144522144522144</v>
      </c>
      <c r="M261" s="207" t="s">
        <v>592</v>
      </c>
      <c r="N261" s="213">
        <v>42977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92</v>
      </c>
      <c r="B262" s="236">
        <v>42933</v>
      </c>
      <c r="C262" s="236"/>
      <c r="D262" s="237" t="s">
        <v>749</v>
      </c>
      <c r="E262" s="238" t="s">
        <v>624</v>
      </c>
      <c r="F262" s="239">
        <v>370</v>
      </c>
      <c r="G262" s="238"/>
      <c r="H262" s="238">
        <v>447.5</v>
      </c>
      <c r="I262" s="240">
        <v>450</v>
      </c>
      <c r="J262" s="241" t="s">
        <v>682</v>
      </c>
      <c r="K262" s="211">
        <f t="shared" si="141"/>
        <v>77.5</v>
      </c>
      <c r="L262" s="242">
        <f t="shared" si="142"/>
        <v>0.20945945945945946</v>
      </c>
      <c r="M262" s="238" t="s">
        <v>592</v>
      </c>
      <c r="N262" s="243">
        <v>43035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93</v>
      </c>
      <c r="B263" s="236">
        <v>42943</v>
      </c>
      <c r="C263" s="236"/>
      <c r="D263" s="237" t="s">
        <v>184</v>
      </c>
      <c r="E263" s="238" t="s">
        <v>624</v>
      </c>
      <c r="F263" s="239">
        <v>657.5</v>
      </c>
      <c r="G263" s="238"/>
      <c r="H263" s="238">
        <v>825</v>
      </c>
      <c r="I263" s="240">
        <v>820</v>
      </c>
      <c r="J263" s="241" t="s">
        <v>682</v>
      </c>
      <c r="K263" s="211">
        <f t="shared" si="141"/>
        <v>167.5</v>
      </c>
      <c r="L263" s="242">
        <f t="shared" si="142"/>
        <v>0.25475285171102663</v>
      </c>
      <c r="M263" s="238" t="s">
        <v>592</v>
      </c>
      <c r="N263" s="243">
        <v>43090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94</v>
      </c>
      <c r="B264" s="205">
        <v>42964</v>
      </c>
      <c r="C264" s="205"/>
      <c r="D264" s="206" t="s">
        <v>364</v>
      </c>
      <c r="E264" s="207" t="s">
        <v>624</v>
      </c>
      <c r="F264" s="208">
        <v>605</v>
      </c>
      <c r="G264" s="207"/>
      <c r="H264" s="207">
        <v>750</v>
      </c>
      <c r="I264" s="209">
        <v>750</v>
      </c>
      <c r="J264" s="210" t="s">
        <v>740</v>
      </c>
      <c r="K264" s="211">
        <f t="shared" si="141"/>
        <v>145</v>
      </c>
      <c r="L264" s="212">
        <f t="shared" si="142"/>
        <v>0.23966942148760331</v>
      </c>
      <c r="M264" s="207" t="s">
        <v>592</v>
      </c>
      <c r="N264" s="213">
        <v>43027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4">
        <v>95</v>
      </c>
      <c r="B265" s="215">
        <v>42979</v>
      </c>
      <c r="C265" s="215"/>
      <c r="D265" s="223" t="s">
        <v>750</v>
      </c>
      <c r="E265" s="218" t="s">
        <v>624</v>
      </c>
      <c r="F265" s="218">
        <v>255</v>
      </c>
      <c r="G265" s="219"/>
      <c r="H265" s="219">
        <v>217.25</v>
      </c>
      <c r="I265" s="219">
        <v>320</v>
      </c>
      <c r="J265" s="220" t="s">
        <v>751</v>
      </c>
      <c r="K265" s="221">
        <f t="shared" si="141"/>
        <v>-37.75</v>
      </c>
      <c r="L265" s="224">
        <f t="shared" si="142"/>
        <v>-0.14803921568627451</v>
      </c>
      <c r="M265" s="218" t="s">
        <v>605</v>
      </c>
      <c r="N265" s="215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4">
        <v>96</v>
      </c>
      <c r="B266" s="205">
        <v>42997</v>
      </c>
      <c r="C266" s="205"/>
      <c r="D266" s="206" t="s">
        <v>752</v>
      </c>
      <c r="E266" s="207" t="s">
        <v>624</v>
      </c>
      <c r="F266" s="208">
        <v>215</v>
      </c>
      <c r="G266" s="207"/>
      <c r="H266" s="207">
        <v>258</v>
      </c>
      <c r="I266" s="209">
        <v>258</v>
      </c>
      <c r="J266" s="210" t="s">
        <v>682</v>
      </c>
      <c r="K266" s="211">
        <f t="shared" si="141"/>
        <v>43</v>
      </c>
      <c r="L266" s="212">
        <f t="shared" si="142"/>
        <v>0.2</v>
      </c>
      <c r="M266" s="207" t="s">
        <v>592</v>
      </c>
      <c r="N266" s="213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4">
        <v>97</v>
      </c>
      <c r="B267" s="205">
        <v>42997</v>
      </c>
      <c r="C267" s="205"/>
      <c r="D267" s="206" t="s">
        <v>752</v>
      </c>
      <c r="E267" s="207" t="s">
        <v>624</v>
      </c>
      <c r="F267" s="208">
        <v>215</v>
      </c>
      <c r="G267" s="207"/>
      <c r="H267" s="207">
        <v>258</v>
      </c>
      <c r="I267" s="209">
        <v>258</v>
      </c>
      <c r="J267" s="241" t="s">
        <v>682</v>
      </c>
      <c r="K267" s="211">
        <v>43</v>
      </c>
      <c r="L267" s="212">
        <v>0.2</v>
      </c>
      <c r="M267" s="207" t="s">
        <v>592</v>
      </c>
      <c r="N267" s="213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98</v>
      </c>
      <c r="B268" s="236">
        <v>42998</v>
      </c>
      <c r="C268" s="236"/>
      <c r="D268" s="237" t="s">
        <v>753</v>
      </c>
      <c r="E268" s="238" t="s">
        <v>624</v>
      </c>
      <c r="F268" s="208">
        <v>75</v>
      </c>
      <c r="G268" s="238"/>
      <c r="H268" s="238">
        <v>90</v>
      </c>
      <c r="I268" s="240">
        <v>90</v>
      </c>
      <c r="J268" s="210" t="s">
        <v>754</v>
      </c>
      <c r="K268" s="211">
        <f t="shared" ref="K268:K273" si="143">H268-F268</f>
        <v>15</v>
      </c>
      <c r="L268" s="212">
        <f t="shared" ref="L268:L273" si="144">K268/F268</f>
        <v>0.2</v>
      </c>
      <c r="M268" s="207" t="s">
        <v>592</v>
      </c>
      <c r="N268" s="213">
        <v>43019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99</v>
      </c>
      <c r="B269" s="236">
        <v>43011</v>
      </c>
      <c r="C269" s="236"/>
      <c r="D269" s="237" t="s">
        <v>607</v>
      </c>
      <c r="E269" s="238" t="s">
        <v>624</v>
      </c>
      <c r="F269" s="239">
        <v>315</v>
      </c>
      <c r="G269" s="238"/>
      <c r="H269" s="238">
        <v>392</v>
      </c>
      <c r="I269" s="240">
        <v>384</v>
      </c>
      <c r="J269" s="241" t="s">
        <v>755</v>
      </c>
      <c r="K269" s="211">
        <f t="shared" si="143"/>
        <v>77</v>
      </c>
      <c r="L269" s="242">
        <f t="shared" si="144"/>
        <v>0.24444444444444444</v>
      </c>
      <c r="M269" s="238" t="s">
        <v>592</v>
      </c>
      <c r="N269" s="243">
        <v>43017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100</v>
      </c>
      <c r="B270" s="236">
        <v>43013</v>
      </c>
      <c r="C270" s="236"/>
      <c r="D270" s="237" t="s">
        <v>464</v>
      </c>
      <c r="E270" s="238" t="s">
        <v>624</v>
      </c>
      <c r="F270" s="239">
        <v>145</v>
      </c>
      <c r="G270" s="238"/>
      <c r="H270" s="238">
        <v>179</v>
      </c>
      <c r="I270" s="240">
        <v>180</v>
      </c>
      <c r="J270" s="241" t="s">
        <v>756</v>
      </c>
      <c r="K270" s="211">
        <f t="shared" si="143"/>
        <v>34</v>
      </c>
      <c r="L270" s="242">
        <f t="shared" si="144"/>
        <v>0.23448275862068965</v>
      </c>
      <c r="M270" s="238" t="s">
        <v>592</v>
      </c>
      <c r="N270" s="243">
        <v>43025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101</v>
      </c>
      <c r="B271" s="236">
        <v>43014</v>
      </c>
      <c r="C271" s="236"/>
      <c r="D271" s="237" t="s">
        <v>338</v>
      </c>
      <c r="E271" s="238" t="s">
        <v>624</v>
      </c>
      <c r="F271" s="239">
        <v>256</v>
      </c>
      <c r="G271" s="238"/>
      <c r="H271" s="238">
        <v>323</v>
      </c>
      <c r="I271" s="240">
        <v>320</v>
      </c>
      <c r="J271" s="241" t="s">
        <v>682</v>
      </c>
      <c r="K271" s="211">
        <f t="shared" si="143"/>
        <v>67</v>
      </c>
      <c r="L271" s="242">
        <f t="shared" si="144"/>
        <v>0.26171875</v>
      </c>
      <c r="M271" s="238" t="s">
        <v>592</v>
      </c>
      <c r="N271" s="243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102</v>
      </c>
      <c r="B272" s="236">
        <v>43017</v>
      </c>
      <c r="C272" s="236"/>
      <c r="D272" s="237" t="s">
        <v>354</v>
      </c>
      <c r="E272" s="238" t="s">
        <v>624</v>
      </c>
      <c r="F272" s="239">
        <v>137.5</v>
      </c>
      <c r="G272" s="238"/>
      <c r="H272" s="238">
        <v>184</v>
      </c>
      <c r="I272" s="240">
        <v>183</v>
      </c>
      <c r="J272" s="241" t="s">
        <v>757</v>
      </c>
      <c r="K272" s="211">
        <f t="shared" si="143"/>
        <v>46.5</v>
      </c>
      <c r="L272" s="242">
        <f t="shared" si="144"/>
        <v>0.33818181818181819</v>
      </c>
      <c r="M272" s="238" t="s">
        <v>592</v>
      </c>
      <c r="N272" s="243">
        <v>43108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103</v>
      </c>
      <c r="B273" s="236">
        <v>43018</v>
      </c>
      <c r="C273" s="236"/>
      <c r="D273" s="237" t="s">
        <v>758</v>
      </c>
      <c r="E273" s="238" t="s">
        <v>624</v>
      </c>
      <c r="F273" s="239">
        <v>125.5</v>
      </c>
      <c r="G273" s="238"/>
      <c r="H273" s="238">
        <v>158</v>
      </c>
      <c r="I273" s="240">
        <v>155</v>
      </c>
      <c r="J273" s="241" t="s">
        <v>759</v>
      </c>
      <c r="K273" s="211">
        <f t="shared" si="143"/>
        <v>32.5</v>
      </c>
      <c r="L273" s="242">
        <f t="shared" si="144"/>
        <v>0.25896414342629481</v>
      </c>
      <c r="M273" s="238" t="s">
        <v>592</v>
      </c>
      <c r="N273" s="243">
        <v>43067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104</v>
      </c>
      <c r="B274" s="236">
        <v>43018</v>
      </c>
      <c r="C274" s="236"/>
      <c r="D274" s="237" t="s">
        <v>760</v>
      </c>
      <c r="E274" s="238" t="s">
        <v>624</v>
      </c>
      <c r="F274" s="239">
        <v>895</v>
      </c>
      <c r="G274" s="238"/>
      <c r="H274" s="238">
        <v>1122.5</v>
      </c>
      <c r="I274" s="240">
        <v>1078</v>
      </c>
      <c r="J274" s="241" t="s">
        <v>761</v>
      </c>
      <c r="K274" s="211">
        <v>227.5</v>
      </c>
      <c r="L274" s="242">
        <v>0.25418994413407803</v>
      </c>
      <c r="M274" s="238" t="s">
        <v>592</v>
      </c>
      <c r="N274" s="243">
        <v>43117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105</v>
      </c>
      <c r="B275" s="236">
        <v>43020</v>
      </c>
      <c r="C275" s="236"/>
      <c r="D275" s="237" t="s">
        <v>347</v>
      </c>
      <c r="E275" s="238" t="s">
        <v>624</v>
      </c>
      <c r="F275" s="239">
        <v>525</v>
      </c>
      <c r="G275" s="238"/>
      <c r="H275" s="238">
        <v>629</v>
      </c>
      <c r="I275" s="240">
        <v>629</v>
      </c>
      <c r="J275" s="241" t="s">
        <v>682</v>
      </c>
      <c r="K275" s="211">
        <v>104</v>
      </c>
      <c r="L275" s="242">
        <v>0.19809523809523799</v>
      </c>
      <c r="M275" s="238" t="s">
        <v>592</v>
      </c>
      <c r="N275" s="243">
        <v>43119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106</v>
      </c>
      <c r="B276" s="236">
        <v>43046</v>
      </c>
      <c r="C276" s="236"/>
      <c r="D276" s="237" t="s">
        <v>389</v>
      </c>
      <c r="E276" s="238" t="s">
        <v>624</v>
      </c>
      <c r="F276" s="239">
        <v>740</v>
      </c>
      <c r="G276" s="238"/>
      <c r="H276" s="238">
        <v>892.5</v>
      </c>
      <c r="I276" s="240">
        <v>900</v>
      </c>
      <c r="J276" s="241" t="s">
        <v>762</v>
      </c>
      <c r="K276" s="211">
        <f t="shared" ref="K276:K278" si="145">H276-F276</f>
        <v>152.5</v>
      </c>
      <c r="L276" s="242">
        <f t="shared" ref="L276:L278" si="146">K276/F276</f>
        <v>0.20608108108108109</v>
      </c>
      <c r="M276" s="238" t="s">
        <v>592</v>
      </c>
      <c r="N276" s="243">
        <v>43052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4">
        <v>107</v>
      </c>
      <c r="B277" s="205">
        <v>43073</v>
      </c>
      <c r="C277" s="205"/>
      <c r="D277" s="206" t="s">
        <v>763</v>
      </c>
      <c r="E277" s="207" t="s">
        <v>624</v>
      </c>
      <c r="F277" s="208">
        <v>118.5</v>
      </c>
      <c r="G277" s="207"/>
      <c r="H277" s="207">
        <v>143.5</v>
      </c>
      <c r="I277" s="209">
        <v>145</v>
      </c>
      <c r="J277" s="210" t="s">
        <v>614</v>
      </c>
      <c r="K277" s="211">
        <f t="shared" si="145"/>
        <v>25</v>
      </c>
      <c r="L277" s="212">
        <f t="shared" si="146"/>
        <v>0.2109704641350211</v>
      </c>
      <c r="M277" s="207" t="s">
        <v>592</v>
      </c>
      <c r="N277" s="213">
        <v>43097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4">
        <v>108</v>
      </c>
      <c r="B278" s="215">
        <v>43090</v>
      </c>
      <c r="C278" s="215"/>
      <c r="D278" s="216" t="s">
        <v>435</v>
      </c>
      <c r="E278" s="217" t="s">
        <v>624</v>
      </c>
      <c r="F278" s="218">
        <v>715</v>
      </c>
      <c r="G278" s="218"/>
      <c r="H278" s="219">
        <v>500</v>
      </c>
      <c r="I278" s="219">
        <v>872</v>
      </c>
      <c r="J278" s="220" t="s">
        <v>764</v>
      </c>
      <c r="K278" s="221">
        <f t="shared" si="145"/>
        <v>-215</v>
      </c>
      <c r="L278" s="222">
        <f t="shared" si="146"/>
        <v>-0.30069930069930068</v>
      </c>
      <c r="M278" s="218" t="s">
        <v>605</v>
      </c>
      <c r="N278" s="215">
        <v>43670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4">
        <v>109</v>
      </c>
      <c r="B279" s="205">
        <v>43098</v>
      </c>
      <c r="C279" s="205"/>
      <c r="D279" s="206" t="s">
        <v>607</v>
      </c>
      <c r="E279" s="207" t="s">
        <v>624</v>
      </c>
      <c r="F279" s="208">
        <v>435</v>
      </c>
      <c r="G279" s="207"/>
      <c r="H279" s="207">
        <v>542.5</v>
      </c>
      <c r="I279" s="209">
        <v>539</v>
      </c>
      <c r="J279" s="210" t="s">
        <v>682</v>
      </c>
      <c r="K279" s="211">
        <v>107.5</v>
      </c>
      <c r="L279" s="212">
        <v>0.247126436781609</v>
      </c>
      <c r="M279" s="207" t="s">
        <v>592</v>
      </c>
      <c r="N279" s="213">
        <v>43206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4">
        <v>110</v>
      </c>
      <c r="B280" s="205">
        <v>43098</v>
      </c>
      <c r="C280" s="205"/>
      <c r="D280" s="206" t="s">
        <v>564</v>
      </c>
      <c r="E280" s="207" t="s">
        <v>624</v>
      </c>
      <c r="F280" s="208">
        <v>885</v>
      </c>
      <c r="G280" s="207"/>
      <c r="H280" s="207">
        <v>1090</v>
      </c>
      <c r="I280" s="209">
        <v>1084</v>
      </c>
      <c r="J280" s="210" t="s">
        <v>682</v>
      </c>
      <c r="K280" s="211">
        <v>205</v>
      </c>
      <c r="L280" s="212">
        <v>0.23163841807909599</v>
      </c>
      <c r="M280" s="207" t="s">
        <v>592</v>
      </c>
      <c r="N280" s="213">
        <v>43213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4">
        <v>111</v>
      </c>
      <c r="B281" s="245">
        <v>43192</v>
      </c>
      <c r="C281" s="245"/>
      <c r="D281" s="223" t="s">
        <v>765</v>
      </c>
      <c r="E281" s="218" t="s">
        <v>624</v>
      </c>
      <c r="F281" s="246">
        <v>478.5</v>
      </c>
      <c r="G281" s="218"/>
      <c r="H281" s="218">
        <v>442</v>
      </c>
      <c r="I281" s="219">
        <v>613</v>
      </c>
      <c r="J281" s="220" t="s">
        <v>766</v>
      </c>
      <c r="K281" s="221">
        <f t="shared" ref="K281:K284" si="147">H281-F281</f>
        <v>-36.5</v>
      </c>
      <c r="L281" s="222">
        <f t="shared" ref="L281:L284" si="148">K281/F281</f>
        <v>-7.6280041797283177E-2</v>
      </c>
      <c r="M281" s="218" t="s">
        <v>605</v>
      </c>
      <c r="N281" s="215">
        <v>43762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4">
        <v>112</v>
      </c>
      <c r="B282" s="215">
        <v>43194</v>
      </c>
      <c r="C282" s="215"/>
      <c r="D282" s="216" t="s">
        <v>767</v>
      </c>
      <c r="E282" s="217" t="s">
        <v>624</v>
      </c>
      <c r="F282" s="218">
        <f>141.5-7.3</f>
        <v>134.19999999999999</v>
      </c>
      <c r="G282" s="218"/>
      <c r="H282" s="219">
        <v>77</v>
      </c>
      <c r="I282" s="219">
        <v>180</v>
      </c>
      <c r="J282" s="220" t="s">
        <v>768</v>
      </c>
      <c r="K282" s="221">
        <f t="shared" si="147"/>
        <v>-57.199999999999989</v>
      </c>
      <c r="L282" s="222">
        <f t="shared" si="148"/>
        <v>-0.42622950819672129</v>
      </c>
      <c r="M282" s="218" t="s">
        <v>605</v>
      </c>
      <c r="N282" s="215">
        <v>43522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4">
        <v>113</v>
      </c>
      <c r="B283" s="215">
        <v>43209</v>
      </c>
      <c r="C283" s="215"/>
      <c r="D283" s="216" t="s">
        <v>769</v>
      </c>
      <c r="E283" s="217" t="s">
        <v>624</v>
      </c>
      <c r="F283" s="218">
        <v>430</v>
      </c>
      <c r="G283" s="218"/>
      <c r="H283" s="219">
        <v>220</v>
      </c>
      <c r="I283" s="219">
        <v>537</v>
      </c>
      <c r="J283" s="220" t="s">
        <v>770</v>
      </c>
      <c r="K283" s="221">
        <f t="shared" si="147"/>
        <v>-210</v>
      </c>
      <c r="L283" s="222">
        <f t="shared" si="148"/>
        <v>-0.48837209302325579</v>
      </c>
      <c r="M283" s="218" t="s">
        <v>605</v>
      </c>
      <c r="N283" s="215">
        <v>43252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114</v>
      </c>
      <c r="B284" s="236">
        <v>43220</v>
      </c>
      <c r="C284" s="236"/>
      <c r="D284" s="237" t="s">
        <v>390</v>
      </c>
      <c r="E284" s="238" t="s">
        <v>624</v>
      </c>
      <c r="F284" s="238">
        <v>153.5</v>
      </c>
      <c r="G284" s="238"/>
      <c r="H284" s="238">
        <v>196</v>
      </c>
      <c r="I284" s="240">
        <v>196</v>
      </c>
      <c r="J284" s="210" t="s">
        <v>771</v>
      </c>
      <c r="K284" s="211">
        <f t="shared" si="147"/>
        <v>42.5</v>
      </c>
      <c r="L284" s="212">
        <f t="shared" si="148"/>
        <v>0.27687296416938112</v>
      </c>
      <c r="M284" s="207" t="s">
        <v>592</v>
      </c>
      <c r="N284" s="213">
        <v>43605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4">
        <v>115</v>
      </c>
      <c r="B285" s="215">
        <v>43306</v>
      </c>
      <c r="C285" s="215"/>
      <c r="D285" s="216" t="s">
        <v>741</v>
      </c>
      <c r="E285" s="217" t="s">
        <v>624</v>
      </c>
      <c r="F285" s="218">
        <v>27.5</v>
      </c>
      <c r="G285" s="218"/>
      <c r="H285" s="219">
        <v>13.1</v>
      </c>
      <c r="I285" s="219">
        <v>60</v>
      </c>
      <c r="J285" s="220" t="s">
        <v>772</v>
      </c>
      <c r="K285" s="221">
        <v>-14.4</v>
      </c>
      <c r="L285" s="222">
        <v>-0.52363636363636401</v>
      </c>
      <c r="M285" s="218" t="s">
        <v>605</v>
      </c>
      <c r="N285" s="215">
        <v>43138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4">
        <v>116</v>
      </c>
      <c r="B286" s="245">
        <v>43318</v>
      </c>
      <c r="C286" s="245"/>
      <c r="D286" s="223" t="s">
        <v>773</v>
      </c>
      <c r="E286" s="218" t="s">
        <v>624</v>
      </c>
      <c r="F286" s="218">
        <v>148.5</v>
      </c>
      <c r="G286" s="218"/>
      <c r="H286" s="218">
        <v>102</v>
      </c>
      <c r="I286" s="219">
        <v>182</v>
      </c>
      <c r="J286" s="220" t="s">
        <v>774</v>
      </c>
      <c r="K286" s="221">
        <f>H286-F286</f>
        <v>-46.5</v>
      </c>
      <c r="L286" s="222">
        <f>K286/F286</f>
        <v>-0.31313131313131315</v>
      </c>
      <c r="M286" s="218" t="s">
        <v>605</v>
      </c>
      <c r="N286" s="215">
        <v>43661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4">
        <v>117</v>
      </c>
      <c r="B287" s="205">
        <v>43335</v>
      </c>
      <c r="C287" s="205"/>
      <c r="D287" s="206" t="s">
        <v>775</v>
      </c>
      <c r="E287" s="207" t="s">
        <v>624</v>
      </c>
      <c r="F287" s="238">
        <v>285</v>
      </c>
      <c r="G287" s="207"/>
      <c r="H287" s="207">
        <v>355</v>
      </c>
      <c r="I287" s="209">
        <v>364</v>
      </c>
      <c r="J287" s="210" t="s">
        <v>776</v>
      </c>
      <c r="K287" s="211">
        <v>70</v>
      </c>
      <c r="L287" s="212">
        <v>0.24561403508771901</v>
      </c>
      <c r="M287" s="207" t="s">
        <v>592</v>
      </c>
      <c r="N287" s="213">
        <v>43455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4">
        <v>118</v>
      </c>
      <c r="B288" s="205">
        <v>43341</v>
      </c>
      <c r="C288" s="205"/>
      <c r="D288" s="206" t="s">
        <v>378</v>
      </c>
      <c r="E288" s="207" t="s">
        <v>624</v>
      </c>
      <c r="F288" s="238">
        <v>525</v>
      </c>
      <c r="G288" s="207"/>
      <c r="H288" s="207">
        <v>585</v>
      </c>
      <c r="I288" s="209">
        <v>635</v>
      </c>
      <c r="J288" s="210" t="s">
        <v>777</v>
      </c>
      <c r="K288" s="211">
        <f t="shared" ref="K288:K305" si="149">H288-F288</f>
        <v>60</v>
      </c>
      <c r="L288" s="212">
        <f t="shared" ref="L288:L305" si="150">K288/F288</f>
        <v>0.11428571428571428</v>
      </c>
      <c r="M288" s="207" t="s">
        <v>592</v>
      </c>
      <c r="N288" s="213">
        <v>43662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4">
        <v>119</v>
      </c>
      <c r="B289" s="205">
        <v>43395</v>
      </c>
      <c r="C289" s="205"/>
      <c r="D289" s="206" t="s">
        <v>364</v>
      </c>
      <c r="E289" s="207" t="s">
        <v>624</v>
      </c>
      <c r="F289" s="238">
        <v>475</v>
      </c>
      <c r="G289" s="207"/>
      <c r="H289" s="207">
        <v>574</v>
      </c>
      <c r="I289" s="209">
        <v>570</v>
      </c>
      <c r="J289" s="210" t="s">
        <v>682</v>
      </c>
      <c r="K289" s="211">
        <f t="shared" si="149"/>
        <v>99</v>
      </c>
      <c r="L289" s="212">
        <f t="shared" si="150"/>
        <v>0.20842105263157895</v>
      </c>
      <c r="M289" s="207" t="s">
        <v>592</v>
      </c>
      <c r="N289" s="213">
        <v>43403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120</v>
      </c>
      <c r="B290" s="236">
        <v>43397</v>
      </c>
      <c r="C290" s="236"/>
      <c r="D290" s="237" t="s">
        <v>385</v>
      </c>
      <c r="E290" s="238" t="s">
        <v>624</v>
      </c>
      <c r="F290" s="238">
        <v>707.5</v>
      </c>
      <c r="G290" s="238"/>
      <c r="H290" s="238">
        <v>872</v>
      </c>
      <c r="I290" s="240">
        <v>872</v>
      </c>
      <c r="J290" s="241" t="s">
        <v>682</v>
      </c>
      <c r="K290" s="211">
        <f t="shared" si="149"/>
        <v>164.5</v>
      </c>
      <c r="L290" s="242">
        <f t="shared" si="150"/>
        <v>0.23250883392226149</v>
      </c>
      <c r="M290" s="238" t="s">
        <v>592</v>
      </c>
      <c r="N290" s="243">
        <v>43482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121</v>
      </c>
      <c r="B291" s="236">
        <v>43398</v>
      </c>
      <c r="C291" s="236"/>
      <c r="D291" s="237" t="s">
        <v>778</v>
      </c>
      <c r="E291" s="238" t="s">
        <v>624</v>
      </c>
      <c r="F291" s="238">
        <v>162</v>
      </c>
      <c r="G291" s="238"/>
      <c r="H291" s="238">
        <v>204</v>
      </c>
      <c r="I291" s="240">
        <v>209</v>
      </c>
      <c r="J291" s="241" t="s">
        <v>779</v>
      </c>
      <c r="K291" s="211">
        <f t="shared" si="149"/>
        <v>42</v>
      </c>
      <c r="L291" s="242">
        <f t="shared" si="150"/>
        <v>0.25925925925925924</v>
      </c>
      <c r="M291" s="238" t="s">
        <v>592</v>
      </c>
      <c r="N291" s="243">
        <v>43539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5">
        <v>122</v>
      </c>
      <c r="B292" s="236">
        <v>43399</v>
      </c>
      <c r="C292" s="236"/>
      <c r="D292" s="237" t="s">
        <v>483</v>
      </c>
      <c r="E292" s="238" t="s">
        <v>624</v>
      </c>
      <c r="F292" s="238">
        <v>240</v>
      </c>
      <c r="G292" s="238"/>
      <c r="H292" s="238">
        <v>297</v>
      </c>
      <c r="I292" s="240">
        <v>297</v>
      </c>
      <c r="J292" s="241" t="s">
        <v>682</v>
      </c>
      <c r="K292" s="247">
        <f t="shared" si="149"/>
        <v>57</v>
      </c>
      <c r="L292" s="242">
        <f t="shared" si="150"/>
        <v>0.23749999999999999</v>
      </c>
      <c r="M292" s="238" t="s">
        <v>592</v>
      </c>
      <c r="N292" s="243">
        <v>43417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4">
        <v>123</v>
      </c>
      <c r="B293" s="205">
        <v>43439</v>
      </c>
      <c r="C293" s="205"/>
      <c r="D293" s="206" t="s">
        <v>780</v>
      </c>
      <c r="E293" s="207" t="s">
        <v>624</v>
      </c>
      <c r="F293" s="207">
        <v>202.5</v>
      </c>
      <c r="G293" s="207"/>
      <c r="H293" s="207">
        <v>255</v>
      </c>
      <c r="I293" s="209">
        <v>252</v>
      </c>
      <c r="J293" s="210" t="s">
        <v>682</v>
      </c>
      <c r="K293" s="211">
        <f t="shared" si="149"/>
        <v>52.5</v>
      </c>
      <c r="L293" s="212">
        <f t="shared" si="150"/>
        <v>0.25925925925925924</v>
      </c>
      <c r="M293" s="207" t="s">
        <v>592</v>
      </c>
      <c r="N293" s="213">
        <v>43542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124</v>
      </c>
      <c r="B294" s="236">
        <v>43465</v>
      </c>
      <c r="C294" s="205"/>
      <c r="D294" s="237" t="s">
        <v>417</v>
      </c>
      <c r="E294" s="238" t="s">
        <v>624</v>
      </c>
      <c r="F294" s="238">
        <v>710</v>
      </c>
      <c r="G294" s="238"/>
      <c r="H294" s="238">
        <v>866</v>
      </c>
      <c r="I294" s="240">
        <v>866</v>
      </c>
      <c r="J294" s="241" t="s">
        <v>682</v>
      </c>
      <c r="K294" s="211">
        <f t="shared" si="149"/>
        <v>156</v>
      </c>
      <c r="L294" s="212">
        <f t="shared" si="150"/>
        <v>0.21971830985915494</v>
      </c>
      <c r="M294" s="207" t="s">
        <v>592</v>
      </c>
      <c r="N294" s="213">
        <v>43553</v>
      </c>
      <c r="O294" s="1"/>
      <c r="P294" s="1"/>
      <c r="Q294" s="1"/>
      <c r="R294" s="6" t="s">
        <v>781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125</v>
      </c>
      <c r="B295" s="236">
        <v>43522</v>
      </c>
      <c r="C295" s="236"/>
      <c r="D295" s="237" t="s">
        <v>153</v>
      </c>
      <c r="E295" s="238" t="s">
        <v>624</v>
      </c>
      <c r="F295" s="238">
        <v>337.25</v>
      </c>
      <c r="G295" s="238"/>
      <c r="H295" s="238">
        <v>398.5</v>
      </c>
      <c r="I295" s="240">
        <v>411</v>
      </c>
      <c r="J295" s="210" t="s">
        <v>782</v>
      </c>
      <c r="K295" s="211">
        <f t="shared" si="149"/>
        <v>61.25</v>
      </c>
      <c r="L295" s="212">
        <f t="shared" si="150"/>
        <v>0.1816160118606375</v>
      </c>
      <c r="M295" s="207" t="s">
        <v>592</v>
      </c>
      <c r="N295" s="213">
        <v>43760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8">
        <v>126</v>
      </c>
      <c r="B296" s="249">
        <v>43559</v>
      </c>
      <c r="C296" s="249"/>
      <c r="D296" s="250" t="s">
        <v>783</v>
      </c>
      <c r="E296" s="251" t="s">
        <v>624</v>
      </c>
      <c r="F296" s="251">
        <v>130</v>
      </c>
      <c r="G296" s="251"/>
      <c r="H296" s="251">
        <v>65</v>
      </c>
      <c r="I296" s="252">
        <v>158</v>
      </c>
      <c r="J296" s="220" t="s">
        <v>784</v>
      </c>
      <c r="K296" s="221">
        <f t="shared" si="149"/>
        <v>-65</v>
      </c>
      <c r="L296" s="222">
        <f t="shared" si="150"/>
        <v>-0.5</v>
      </c>
      <c r="M296" s="218" t="s">
        <v>605</v>
      </c>
      <c r="N296" s="215">
        <v>43726</v>
      </c>
      <c r="O296" s="1"/>
      <c r="P296" s="1"/>
      <c r="Q296" s="1"/>
      <c r="R296" s="6" t="s">
        <v>785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127</v>
      </c>
      <c r="B297" s="236">
        <v>43017</v>
      </c>
      <c r="C297" s="236"/>
      <c r="D297" s="237" t="s">
        <v>186</v>
      </c>
      <c r="E297" s="238" t="s">
        <v>624</v>
      </c>
      <c r="F297" s="238">
        <v>141.5</v>
      </c>
      <c r="G297" s="238"/>
      <c r="H297" s="238">
        <v>183.5</v>
      </c>
      <c r="I297" s="240">
        <v>210</v>
      </c>
      <c r="J297" s="210" t="s">
        <v>779</v>
      </c>
      <c r="K297" s="211">
        <f t="shared" si="149"/>
        <v>42</v>
      </c>
      <c r="L297" s="212">
        <f t="shared" si="150"/>
        <v>0.29681978798586572</v>
      </c>
      <c r="M297" s="207" t="s">
        <v>592</v>
      </c>
      <c r="N297" s="213">
        <v>43042</v>
      </c>
      <c r="O297" s="1"/>
      <c r="P297" s="1"/>
      <c r="Q297" s="1"/>
      <c r="R297" s="6" t="s">
        <v>785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8">
        <v>128</v>
      </c>
      <c r="B298" s="249">
        <v>43074</v>
      </c>
      <c r="C298" s="249"/>
      <c r="D298" s="250" t="s">
        <v>786</v>
      </c>
      <c r="E298" s="251" t="s">
        <v>624</v>
      </c>
      <c r="F298" s="246">
        <v>172</v>
      </c>
      <c r="G298" s="251"/>
      <c r="H298" s="251">
        <v>155.25</v>
      </c>
      <c r="I298" s="252">
        <v>230</v>
      </c>
      <c r="J298" s="220" t="s">
        <v>787</v>
      </c>
      <c r="K298" s="221">
        <f t="shared" si="149"/>
        <v>-16.75</v>
      </c>
      <c r="L298" s="222">
        <f t="shared" si="150"/>
        <v>-9.7383720930232565E-2</v>
      </c>
      <c r="M298" s="218" t="s">
        <v>605</v>
      </c>
      <c r="N298" s="215">
        <v>43787</v>
      </c>
      <c r="O298" s="1"/>
      <c r="P298" s="1"/>
      <c r="Q298" s="1"/>
      <c r="R298" s="6" t="s">
        <v>785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5">
        <v>129</v>
      </c>
      <c r="B299" s="236">
        <v>43398</v>
      </c>
      <c r="C299" s="236"/>
      <c r="D299" s="237" t="s">
        <v>108</v>
      </c>
      <c r="E299" s="238" t="s">
        <v>624</v>
      </c>
      <c r="F299" s="238">
        <v>698.5</v>
      </c>
      <c r="G299" s="238"/>
      <c r="H299" s="238">
        <v>890</v>
      </c>
      <c r="I299" s="240">
        <v>890</v>
      </c>
      <c r="J299" s="210" t="s">
        <v>1011</v>
      </c>
      <c r="K299" s="211">
        <f t="shared" si="149"/>
        <v>191.5</v>
      </c>
      <c r="L299" s="212">
        <f t="shared" si="150"/>
        <v>0.27415891195418757</v>
      </c>
      <c r="M299" s="207" t="s">
        <v>592</v>
      </c>
      <c r="N299" s="213">
        <v>44328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5">
        <v>130</v>
      </c>
      <c r="B300" s="236">
        <v>42877</v>
      </c>
      <c r="C300" s="236"/>
      <c r="D300" s="237" t="s">
        <v>377</v>
      </c>
      <c r="E300" s="238" t="s">
        <v>624</v>
      </c>
      <c r="F300" s="238">
        <v>127.6</v>
      </c>
      <c r="G300" s="238"/>
      <c r="H300" s="238">
        <v>138</v>
      </c>
      <c r="I300" s="240">
        <v>190</v>
      </c>
      <c r="J300" s="210" t="s">
        <v>788</v>
      </c>
      <c r="K300" s="211">
        <f t="shared" si="149"/>
        <v>10.400000000000006</v>
      </c>
      <c r="L300" s="212">
        <f t="shared" si="150"/>
        <v>8.1504702194357417E-2</v>
      </c>
      <c r="M300" s="207" t="s">
        <v>592</v>
      </c>
      <c r="N300" s="213">
        <v>43774</v>
      </c>
      <c r="O300" s="1"/>
      <c r="P300" s="1"/>
      <c r="Q300" s="1"/>
      <c r="R300" s="6" t="s">
        <v>785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5">
        <v>131</v>
      </c>
      <c r="B301" s="236">
        <v>43158</v>
      </c>
      <c r="C301" s="236"/>
      <c r="D301" s="237" t="s">
        <v>789</v>
      </c>
      <c r="E301" s="238" t="s">
        <v>624</v>
      </c>
      <c r="F301" s="238">
        <v>317</v>
      </c>
      <c r="G301" s="238"/>
      <c r="H301" s="238">
        <v>382.5</v>
      </c>
      <c r="I301" s="240">
        <v>398</v>
      </c>
      <c r="J301" s="210" t="s">
        <v>790</v>
      </c>
      <c r="K301" s="211">
        <f t="shared" si="149"/>
        <v>65.5</v>
      </c>
      <c r="L301" s="212">
        <f t="shared" si="150"/>
        <v>0.20662460567823343</v>
      </c>
      <c r="M301" s="207" t="s">
        <v>592</v>
      </c>
      <c r="N301" s="213">
        <v>44238</v>
      </c>
      <c r="O301" s="1"/>
      <c r="P301" s="1"/>
      <c r="Q301" s="1"/>
      <c r="R301" s="6" t="s">
        <v>785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8">
        <v>132</v>
      </c>
      <c r="B302" s="249">
        <v>43164</v>
      </c>
      <c r="C302" s="249"/>
      <c r="D302" s="250" t="s">
        <v>145</v>
      </c>
      <c r="E302" s="251" t="s">
        <v>624</v>
      </c>
      <c r="F302" s="246">
        <f>510-14.4</f>
        <v>495.6</v>
      </c>
      <c r="G302" s="251"/>
      <c r="H302" s="251">
        <v>350</v>
      </c>
      <c r="I302" s="252">
        <v>672</v>
      </c>
      <c r="J302" s="220" t="s">
        <v>791</v>
      </c>
      <c r="K302" s="221">
        <f t="shared" si="149"/>
        <v>-145.60000000000002</v>
      </c>
      <c r="L302" s="222">
        <f t="shared" si="150"/>
        <v>-0.29378531073446329</v>
      </c>
      <c r="M302" s="218" t="s">
        <v>605</v>
      </c>
      <c r="N302" s="215">
        <v>43887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8">
        <v>133</v>
      </c>
      <c r="B303" s="249">
        <v>43237</v>
      </c>
      <c r="C303" s="249"/>
      <c r="D303" s="250" t="s">
        <v>475</v>
      </c>
      <c r="E303" s="251" t="s">
        <v>624</v>
      </c>
      <c r="F303" s="246">
        <v>230.3</v>
      </c>
      <c r="G303" s="251"/>
      <c r="H303" s="251">
        <v>102.5</v>
      </c>
      <c r="I303" s="252">
        <v>348</v>
      </c>
      <c r="J303" s="220" t="s">
        <v>792</v>
      </c>
      <c r="K303" s="221">
        <f t="shared" si="149"/>
        <v>-127.80000000000001</v>
      </c>
      <c r="L303" s="222">
        <f t="shared" si="150"/>
        <v>-0.55492835432045162</v>
      </c>
      <c r="M303" s="218" t="s">
        <v>605</v>
      </c>
      <c r="N303" s="215">
        <v>43896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5">
        <v>134</v>
      </c>
      <c r="B304" s="236">
        <v>43258</v>
      </c>
      <c r="C304" s="236"/>
      <c r="D304" s="237" t="s">
        <v>440</v>
      </c>
      <c r="E304" s="238" t="s">
        <v>624</v>
      </c>
      <c r="F304" s="238">
        <f>342.5-5.1</f>
        <v>337.4</v>
      </c>
      <c r="G304" s="238"/>
      <c r="H304" s="238">
        <v>412.5</v>
      </c>
      <c r="I304" s="240">
        <v>439</v>
      </c>
      <c r="J304" s="210" t="s">
        <v>793</v>
      </c>
      <c r="K304" s="211">
        <f t="shared" si="149"/>
        <v>75.100000000000023</v>
      </c>
      <c r="L304" s="212">
        <f t="shared" si="150"/>
        <v>0.22258446947243635</v>
      </c>
      <c r="M304" s="207" t="s">
        <v>592</v>
      </c>
      <c r="N304" s="213">
        <v>44230</v>
      </c>
      <c r="O304" s="1"/>
      <c r="P304" s="1"/>
      <c r="Q304" s="1"/>
      <c r="R304" s="6" t="s">
        <v>785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135</v>
      </c>
      <c r="B305" s="228">
        <v>43285</v>
      </c>
      <c r="C305" s="228"/>
      <c r="D305" s="229" t="s">
        <v>55</v>
      </c>
      <c r="E305" s="230" t="s">
        <v>624</v>
      </c>
      <c r="F305" s="230">
        <f>127.5-5.53</f>
        <v>121.97</v>
      </c>
      <c r="G305" s="231"/>
      <c r="H305" s="231">
        <v>122.5</v>
      </c>
      <c r="I305" s="231">
        <v>170</v>
      </c>
      <c r="J305" s="232" t="s">
        <v>826</v>
      </c>
      <c r="K305" s="233">
        <f t="shared" si="149"/>
        <v>0.53000000000000114</v>
      </c>
      <c r="L305" s="234">
        <f t="shared" si="150"/>
        <v>4.3453308190538747E-3</v>
      </c>
      <c r="M305" s="230" t="s">
        <v>715</v>
      </c>
      <c r="N305" s="228">
        <v>44431</v>
      </c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8">
        <v>136</v>
      </c>
      <c r="B306" s="249">
        <v>43294</v>
      </c>
      <c r="C306" s="249"/>
      <c r="D306" s="250" t="s">
        <v>366</v>
      </c>
      <c r="E306" s="251" t="s">
        <v>624</v>
      </c>
      <c r="F306" s="246">
        <v>46.5</v>
      </c>
      <c r="G306" s="251"/>
      <c r="H306" s="251">
        <v>17</v>
      </c>
      <c r="I306" s="252">
        <v>59</v>
      </c>
      <c r="J306" s="220" t="s">
        <v>794</v>
      </c>
      <c r="K306" s="221">
        <f t="shared" ref="K306:K314" si="151">H306-F306</f>
        <v>-29.5</v>
      </c>
      <c r="L306" s="222">
        <f t="shared" ref="L306:L314" si="152">K306/F306</f>
        <v>-0.63440860215053763</v>
      </c>
      <c r="M306" s="218" t="s">
        <v>605</v>
      </c>
      <c r="N306" s="215">
        <v>43887</v>
      </c>
      <c r="O306" s="1"/>
      <c r="P306" s="1"/>
      <c r="Q306" s="1"/>
      <c r="R306" s="6" t="s">
        <v>781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137</v>
      </c>
      <c r="B307" s="236">
        <v>43396</v>
      </c>
      <c r="C307" s="236"/>
      <c r="D307" s="237" t="s">
        <v>419</v>
      </c>
      <c r="E307" s="238" t="s">
        <v>624</v>
      </c>
      <c r="F307" s="238">
        <v>156.5</v>
      </c>
      <c r="G307" s="238"/>
      <c r="H307" s="238">
        <v>207.5</v>
      </c>
      <c r="I307" s="240">
        <v>191</v>
      </c>
      <c r="J307" s="210" t="s">
        <v>682</v>
      </c>
      <c r="K307" s="211">
        <f t="shared" si="151"/>
        <v>51</v>
      </c>
      <c r="L307" s="212">
        <f t="shared" si="152"/>
        <v>0.32587859424920129</v>
      </c>
      <c r="M307" s="207" t="s">
        <v>592</v>
      </c>
      <c r="N307" s="213">
        <v>44369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5">
        <v>138</v>
      </c>
      <c r="B308" s="236">
        <v>43439</v>
      </c>
      <c r="C308" s="236"/>
      <c r="D308" s="237" t="s">
        <v>328</v>
      </c>
      <c r="E308" s="238" t="s">
        <v>624</v>
      </c>
      <c r="F308" s="238">
        <v>259.5</v>
      </c>
      <c r="G308" s="238"/>
      <c r="H308" s="238">
        <v>320</v>
      </c>
      <c r="I308" s="240">
        <v>320</v>
      </c>
      <c r="J308" s="210" t="s">
        <v>682</v>
      </c>
      <c r="K308" s="211">
        <f t="shared" si="151"/>
        <v>60.5</v>
      </c>
      <c r="L308" s="212">
        <f t="shared" si="152"/>
        <v>0.23314065510597304</v>
      </c>
      <c r="M308" s="207" t="s">
        <v>592</v>
      </c>
      <c r="N308" s="213">
        <v>44323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8">
        <v>139</v>
      </c>
      <c r="B309" s="249">
        <v>43439</v>
      </c>
      <c r="C309" s="249"/>
      <c r="D309" s="250" t="s">
        <v>795</v>
      </c>
      <c r="E309" s="251" t="s">
        <v>624</v>
      </c>
      <c r="F309" s="251">
        <v>715</v>
      </c>
      <c r="G309" s="251"/>
      <c r="H309" s="251">
        <v>445</v>
      </c>
      <c r="I309" s="252">
        <v>840</v>
      </c>
      <c r="J309" s="220" t="s">
        <v>796</v>
      </c>
      <c r="K309" s="221">
        <f t="shared" si="151"/>
        <v>-270</v>
      </c>
      <c r="L309" s="222">
        <f t="shared" si="152"/>
        <v>-0.3776223776223776</v>
      </c>
      <c r="M309" s="218" t="s">
        <v>605</v>
      </c>
      <c r="N309" s="215">
        <v>43800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5">
        <v>140</v>
      </c>
      <c r="B310" s="236">
        <v>43469</v>
      </c>
      <c r="C310" s="236"/>
      <c r="D310" s="237" t="s">
        <v>158</v>
      </c>
      <c r="E310" s="238" t="s">
        <v>624</v>
      </c>
      <c r="F310" s="238">
        <v>875</v>
      </c>
      <c r="G310" s="238"/>
      <c r="H310" s="238">
        <v>1165</v>
      </c>
      <c r="I310" s="240">
        <v>1185</v>
      </c>
      <c r="J310" s="210" t="s">
        <v>797</v>
      </c>
      <c r="K310" s="211">
        <f t="shared" si="151"/>
        <v>290</v>
      </c>
      <c r="L310" s="212">
        <f t="shared" si="152"/>
        <v>0.33142857142857141</v>
      </c>
      <c r="M310" s="207" t="s">
        <v>592</v>
      </c>
      <c r="N310" s="213">
        <v>43847</v>
      </c>
      <c r="O310" s="1"/>
      <c r="P310" s="1"/>
      <c r="Q310" s="1"/>
      <c r="R310" s="6" t="s">
        <v>781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5">
        <v>141</v>
      </c>
      <c r="B311" s="236">
        <v>43559</v>
      </c>
      <c r="C311" s="236"/>
      <c r="D311" s="237" t="s">
        <v>344</v>
      </c>
      <c r="E311" s="238" t="s">
        <v>624</v>
      </c>
      <c r="F311" s="238">
        <f>387-14.63</f>
        <v>372.37</v>
      </c>
      <c r="G311" s="238"/>
      <c r="H311" s="238">
        <v>490</v>
      </c>
      <c r="I311" s="240">
        <v>490</v>
      </c>
      <c r="J311" s="210" t="s">
        <v>682</v>
      </c>
      <c r="K311" s="211">
        <f t="shared" si="151"/>
        <v>117.63</v>
      </c>
      <c r="L311" s="212">
        <f t="shared" si="152"/>
        <v>0.31589548030185027</v>
      </c>
      <c r="M311" s="207" t="s">
        <v>592</v>
      </c>
      <c r="N311" s="213">
        <v>43850</v>
      </c>
      <c r="O311" s="1"/>
      <c r="P311" s="1"/>
      <c r="Q311" s="1"/>
      <c r="R311" s="6" t="s">
        <v>781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48">
        <v>142</v>
      </c>
      <c r="B312" s="249">
        <v>43578</v>
      </c>
      <c r="C312" s="249"/>
      <c r="D312" s="250" t="s">
        <v>798</v>
      </c>
      <c r="E312" s="251" t="s">
        <v>594</v>
      </c>
      <c r="F312" s="251">
        <v>220</v>
      </c>
      <c r="G312" s="251"/>
      <c r="H312" s="251">
        <v>127.5</v>
      </c>
      <c r="I312" s="252">
        <v>284</v>
      </c>
      <c r="J312" s="220" t="s">
        <v>799</v>
      </c>
      <c r="K312" s="221">
        <f t="shared" si="151"/>
        <v>-92.5</v>
      </c>
      <c r="L312" s="222">
        <f t="shared" si="152"/>
        <v>-0.42045454545454547</v>
      </c>
      <c r="M312" s="218" t="s">
        <v>605</v>
      </c>
      <c r="N312" s="215">
        <v>43896</v>
      </c>
      <c r="O312" s="1"/>
      <c r="P312" s="1"/>
      <c r="Q312" s="1"/>
      <c r="R312" s="6" t="s">
        <v>781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5">
        <v>143</v>
      </c>
      <c r="B313" s="236">
        <v>43622</v>
      </c>
      <c r="C313" s="236"/>
      <c r="D313" s="237" t="s">
        <v>484</v>
      </c>
      <c r="E313" s="238" t="s">
        <v>594</v>
      </c>
      <c r="F313" s="238">
        <v>332.8</v>
      </c>
      <c r="G313" s="238"/>
      <c r="H313" s="238">
        <v>405</v>
      </c>
      <c r="I313" s="240">
        <v>419</v>
      </c>
      <c r="J313" s="210" t="s">
        <v>800</v>
      </c>
      <c r="K313" s="211">
        <f t="shared" si="151"/>
        <v>72.199999999999989</v>
      </c>
      <c r="L313" s="212">
        <f t="shared" si="152"/>
        <v>0.21694711538461534</v>
      </c>
      <c r="M313" s="207" t="s">
        <v>592</v>
      </c>
      <c r="N313" s="213">
        <v>43860</v>
      </c>
      <c r="O313" s="1"/>
      <c r="P313" s="1"/>
      <c r="Q313" s="1"/>
      <c r="R313" s="6" t="s">
        <v>785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144</v>
      </c>
      <c r="B314" s="228">
        <v>43641</v>
      </c>
      <c r="C314" s="228"/>
      <c r="D314" s="229" t="s">
        <v>151</v>
      </c>
      <c r="E314" s="230" t="s">
        <v>624</v>
      </c>
      <c r="F314" s="230">
        <v>386</v>
      </c>
      <c r="G314" s="231"/>
      <c r="H314" s="231">
        <v>395</v>
      </c>
      <c r="I314" s="231">
        <v>452</v>
      </c>
      <c r="J314" s="232" t="s">
        <v>801</v>
      </c>
      <c r="K314" s="233">
        <f t="shared" si="151"/>
        <v>9</v>
      </c>
      <c r="L314" s="234">
        <f t="shared" si="152"/>
        <v>2.3316062176165803E-2</v>
      </c>
      <c r="M314" s="230" t="s">
        <v>715</v>
      </c>
      <c r="N314" s="228">
        <v>43868</v>
      </c>
      <c r="O314" s="1"/>
      <c r="P314" s="1"/>
      <c r="Q314" s="1"/>
      <c r="R314" s="6" t="s">
        <v>785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145</v>
      </c>
      <c r="B315" s="228">
        <v>43707</v>
      </c>
      <c r="C315" s="228"/>
      <c r="D315" s="229" t="s">
        <v>131</v>
      </c>
      <c r="E315" s="230" t="s">
        <v>624</v>
      </c>
      <c r="F315" s="230">
        <v>137.5</v>
      </c>
      <c r="G315" s="231"/>
      <c r="H315" s="231">
        <v>138.5</v>
      </c>
      <c r="I315" s="231">
        <v>190</v>
      </c>
      <c r="J315" s="232" t="s">
        <v>825</v>
      </c>
      <c r="K315" s="233">
        <f t="shared" ref="K315" si="153">H315-F315</f>
        <v>1</v>
      </c>
      <c r="L315" s="234">
        <f t="shared" ref="L315" si="154">K315/F315</f>
        <v>7.2727272727272727E-3</v>
      </c>
      <c r="M315" s="230" t="s">
        <v>715</v>
      </c>
      <c r="N315" s="228">
        <v>44432</v>
      </c>
      <c r="O315" s="1"/>
      <c r="P315" s="1"/>
      <c r="Q315" s="1"/>
      <c r="R315" s="6" t="s">
        <v>781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5">
        <v>146</v>
      </c>
      <c r="B316" s="236">
        <v>43731</v>
      </c>
      <c r="C316" s="236"/>
      <c r="D316" s="237" t="s">
        <v>431</v>
      </c>
      <c r="E316" s="238" t="s">
        <v>624</v>
      </c>
      <c r="F316" s="238">
        <v>235</v>
      </c>
      <c r="G316" s="238"/>
      <c r="H316" s="238">
        <v>295</v>
      </c>
      <c r="I316" s="240">
        <v>296</v>
      </c>
      <c r="J316" s="210" t="s">
        <v>802</v>
      </c>
      <c r="K316" s="211">
        <f t="shared" ref="K316:K321" si="155">H316-F316</f>
        <v>60</v>
      </c>
      <c r="L316" s="212">
        <f t="shared" ref="L316:L321" si="156">K316/F316</f>
        <v>0.25531914893617019</v>
      </c>
      <c r="M316" s="207" t="s">
        <v>592</v>
      </c>
      <c r="N316" s="213">
        <v>43844</v>
      </c>
      <c r="O316" s="1"/>
      <c r="P316" s="1"/>
      <c r="Q316" s="1"/>
      <c r="R316" s="6" t="s">
        <v>785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5">
        <v>147</v>
      </c>
      <c r="B317" s="236">
        <v>43752</v>
      </c>
      <c r="C317" s="236"/>
      <c r="D317" s="237" t="s">
        <v>803</v>
      </c>
      <c r="E317" s="238" t="s">
        <v>624</v>
      </c>
      <c r="F317" s="238">
        <v>277.5</v>
      </c>
      <c r="G317" s="238"/>
      <c r="H317" s="238">
        <v>333</v>
      </c>
      <c r="I317" s="240">
        <v>333</v>
      </c>
      <c r="J317" s="210" t="s">
        <v>804</v>
      </c>
      <c r="K317" s="211">
        <f t="shared" si="155"/>
        <v>55.5</v>
      </c>
      <c r="L317" s="212">
        <f t="shared" si="156"/>
        <v>0.2</v>
      </c>
      <c r="M317" s="207" t="s">
        <v>592</v>
      </c>
      <c r="N317" s="213">
        <v>43846</v>
      </c>
      <c r="O317" s="1"/>
      <c r="P317" s="1"/>
      <c r="Q317" s="1"/>
      <c r="R317" s="6" t="s">
        <v>781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5">
        <v>148</v>
      </c>
      <c r="B318" s="236">
        <v>43752</v>
      </c>
      <c r="C318" s="236"/>
      <c r="D318" s="237" t="s">
        <v>805</v>
      </c>
      <c r="E318" s="238" t="s">
        <v>624</v>
      </c>
      <c r="F318" s="238">
        <v>930</v>
      </c>
      <c r="G318" s="238"/>
      <c r="H318" s="238">
        <v>1165</v>
      </c>
      <c r="I318" s="240">
        <v>1200</v>
      </c>
      <c r="J318" s="210" t="s">
        <v>806</v>
      </c>
      <c r="K318" s="211">
        <f t="shared" si="155"/>
        <v>235</v>
      </c>
      <c r="L318" s="212">
        <f t="shared" si="156"/>
        <v>0.25268817204301075</v>
      </c>
      <c r="M318" s="207" t="s">
        <v>592</v>
      </c>
      <c r="N318" s="213">
        <v>43847</v>
      </c>
      <c r="O318" s="1"/>
      <c r="P318" s="1"/>
      <c r="Q318" s="1"/>
      <c r="R318" s="6" t="s">
        <v>785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5">
        <v>149</v>
      </c>
      <c r="B319" s="236">
        <v>43753</v>
      </c>
      <c r="C319" s="236"/>
      <c r="D319" s="237" t="s">
        <v>807</v>
      </c>
      <c r="E319" s="238" t="s">
        <v>624</v>
      </c>
      <c r="F319" s="208">
        <v>111</v>
      </c>
      <c r="G319" s="238"/>
      <c r="H319" s="238">
        <v>141</v>
      </c>
      <c r="I319" s="240">
        <v>141</v>
      </c>
      <c r="J319" s="210" t="s">
        <v>608</v>
      </c>
      <c r="K319" s="211">
        <f t="shared" si="155"/>
        <v>30</v>
      </c>
      <c r="L319" s="212">
        <f t="shared" si="156"/>
        <v>0.27027027027027029</v>
      </c>
      <c r="M319" s="207" t="s">
        <v>592</v>
      </c>
      <c r="N319" s="213">
        <v>44328</v>
      </c>
      <c r="O319" s="1"/>
      <c r="P319" s="1"/>
      <c r="Q319" s="1"/>
      <c r="R319" s="6" t="s">
        <v>785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5">
        <v>150</v>
      </c>
      <c r="B320" s="236">
        <v>43753</v>
      </c>
      <c r="C320" s="236"/>
      <c r="D320" s="237" t="s">
        <v>808</v>
      </c>
      <c r="E320" s="238" t="s">
        <v>624</v>
      </c>
      <c r="F320" s="208">
        <v>296</v>
      </c>
      <c r="G320" s="238"/>
      <c r="H320" s="238">
        <v>370</v>
      </c>
      <c r="I320" s="240">
        <v>370</v>
      </c>
      <c r="J320" s="210" t="s">
        <v>682</v>
      </c>
      <c r="K320" s="211">
        <f t="shared" si="155"/>
        <v>74</v>
      </c>
      <c r="L320" s="212">
        <f t="shared" si="156"/>
        <v>0.25</v>
      </c>
      <c r="M320" s="207" t="s">
        <v>592</v>
      </c>
      <c r="N320" s="213">
        <v>43853</v>
      </c>
      <c r="O320" s="1"/>
      <c r="P320" s="1"/>
      <c r="Q320" s="1"/>
      <c r="R320" s="6" t="s">
        <v>785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5">
        <v>151</v>
      </c>
      <c r="B321" s="236">
        <v>43754</v>
      </c>
      <c r="C321" s="236"/>
      <c r="D321" s="237" t="s">
        <v>809</v>
      </c>
      <c r="E321" s="238" t="s">
        <v>624</v>
      </c>
      <c r="F321" s="208">
        <v>300</v>
      </c>
      <c r="G321" s="238"/>
      <c r="H321" s="238">
        <v>382.5</v>
      </c>
      <c r="I321" s="240">
        <v>344</v>
      </c>
      <c r="J321" s="210" t="s">
        <v>810</v>
      </c>
      <c r="K321" s="211">
        <f t="shared" si="155"/>
        <v>82.5</v>
      </c>
      <c r="L321" s="212">
        <f t="shared" si="156"/>
        <v>0.27500000000000002</v>
      </c>
      <c r="M321" s="207" t="s">
        <v>592</v>
      </c>
      <c r="N321" s="213">
        <v>44238</v>
      </c>
      <c r="O321" s="1"/>
      <c r="P321" s="1"/>
      <c r="Q321" s="1"/>
      <c r="R321" s="6" t="s">
        <v>785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4">
        <v>152</v>
      </c>
      <c r="B322" s="255">
        <v>43832</v>
      </c>
      <c r="C322" s="255"/>
      <c r="D322" s="256" t="s">
        <v>811</v>
      </c>
      <c r="E322" s="56" t="s">
        <v>624</v>
      </c>
      <c r="F322" s="257" t="s">
        <v>812</v>
      </c>
      <c r="G322" s="56"/>
      <c r="H322" s="56"/>
      <c r="I322" s="258">
        <v>590</v>
      </c>
      <c r="J322" s="253" t="s">
        <v>595</v>
      </c>
      <c r="K322" s="253"/>
      <c r="L322" s="259"/>
      <c r="M322" s="260" t="s">
        <v>595</v>
      </c>
      <c r="N322" s="261"/>
      <c r="O322" s="1"/>
      <c r="P322" s="1"/>
      <c r="Q322" s="1"/>
      <c r="R322" s="6" t="s">
        <v>785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5">
        <v>153</v>
      </c>
      <c r="B323" s="236">
        <v>43966</v>
      </c>
      <c r="C323" s="236"/>
      <c r="D323" s="237" t="s">
        <v>71</v>
      </c>
      <c r="E323" s="238" t="s">
        <v>624</v>
      </c>
      <c r="F323" s="208">
        <v>67.5</v>
      </c>
      <c r="G323" s="238"/>
      <c r="H323" s="238">
        <v>86</v>
      </c>
      <c r="I323" s="240">
        <v>86</v>
      </c>
      <c r="J323" s="210" t="s">
        <v>813</v>
      </c>
      <c r="K323" s="211">
        <f t="shared" ref="K323:K330" si="157">H323-F323</f>
        <v>18.5</v>
      </c>
      <c r="L323" s="212">
        <f t="shared" ref="L323:L330" si="158">K323/F323</f>
        <v>0.27407407407407408</v>
      </c>
      <c r="M323" s="207" t="s">
        <v>592</v>
      </c>
      <c r="N323" s="213">
        <v>44008</v>
      </c>
      <c r="O323" s="1"/>
      <c r="P323" s="1"/>
      <c r="Q323" s="1"/>
      <c r="R323" s="6" t="s">
        <v>785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5">
        <v>154</v>
      </c>
      <c r="B324" s="236">
        <v>44035</v>
      </c>
      <c r="C324" s="236"/>
      <c r="D324" s="237" t="s">
        <v>483</v>
      </c>
      <c r="E324" s="238" t="s">
        <v>624</v>
      </c>
      <c r="F324" s="208">
        <v>231</v>
      </c>
      <c r="G324" s="238"/>
      <c r="H324" s="238">
        <v>281</v>
      </c>
      <c r="I324" s="240">
        <v>281</v>
      </c>
      <c r="J324" s="210" t="s">
        <v>682</v>
      </c>
      <c r="K324" s="211">
        <f t="shared" si="157"/>
        <v>50</v>
      </c>
      <c r="L324" s="212">
        <f t="shared" si="158"/>
        <v>0.21645021645021645</v>
      </c>
      <c r="M324" s="207" t="s">
        <v>592</v>
      </c>
      <c r="N324" s="213">
        <v>44358</v>
      </c>
      <c r="O324" s="1"/>
      <c r="P324" s="1"/>
      <c r="Q324" s="1"/>
      <c r="R324" s="6" t="s">
        <v>785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5">
        <v>155</v>
      </c>
      <c r="B325" s="236">
        <v>44092</v>
      </c>
      <c r="C325" s="236"/>
      <c r="D325" s="237" t="s">
        <v>408</v>
      </c>
      <c r="E325" s="238" t="s">
        <v>624</v>
      </c>
      <c r="F325" s="238">
        <v>206</v>
      </c>
      <c r="G325" s="238"/>
      <c r="H325" s="238">
        <v>248</v>
      </c>
      <c r="I325" s="240">
        <v>248</v>
      </c>
      <c r="J325" s="210" t="s">
        <v>682</v>
      </c>
      <c r="K325" s="211">
        <f t="shared" si="157"/>
        <v>42</v>
      </c>
      <c r="L325" s="212">
        <f t="shared" si="158"/>
        <v>0.20388349514563106</v>
      </c>
      <c r="M325" s="207" t="s">
        <v>592</v>
      </c>
      <c r="N325" s="213">
        <v>44214</v>
      </c>
      <c r="O325" s="1"/>
      <c r="P325" s="1"/>
      <c r="Q325" s="1"/>
      <c r="R325" s="6" t="s">
        <v>785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5">
        <v>156</v>
      </c>
      <c r="B326" s="236">
        <v>44140</v>
      </c>
      <c r="C326" s="236"/>
      <c r="D326" s="237" t="s">
        <v>408</v>
      </c>
      <c r="E326" s="238" t="s">
        <v>624</v>
      </c>
      <c r="F326" s="238">
        <v>182.5</v>
      </c>
      <c r="G326" s="238"/>
      <c r="H326" s="238">
        <v>248</v>
      </c>
      <c r="I326" s="240">
        <v>248</v>
      </c>
      <c r="J326" s="210" t="s">
        <v>682</v>
      </c>
      <c r="K326" s="211">
        <f t="shared" si="157"/>
        <v>65.5</v>
      </c>
      <c r="L326" s="212">
        <f t="shared" si="158"/>
        <v>0.35890410958904112</v>
      </c>
      <c r="M326" s="207" t="s">
        <v>592</v>
      </c>
      <c r="N326" s="213">
        <v>44214</v>
      </c>
      <c r="O326" s="1"/>
      <c r="P326" s="1"/>
      <c r="Q326" s="1"/>
      <c r="R326" s="6" t="s">
        <v>785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35">
        <v>157</v>
      </c>
      <c r="B327" s="236">
        <v>44140</v>
      </c>
      <c r="C327" s="236"/>
      <c r="D327" s="237" t="s">
        <v>328</v>
      </c>
      <c r="E327" s="238" t="s">
        <v>624</v>
      </c>
      <c r="F327" s="238">
        <v>247.5</v>
      </c>
      <c r="G327" s="238"/>
      <c r="H327" s="238">
        <v>320</v>
      </c>
      <c r="I327" s="240">
        <v>320</v>
      </c>
      <c r="J327" s="210" t="s">
        <v>682</v>
      </c>
      <c r="K327" s="211">
        <f t="shared" si="157"/>
        <v>72.5</v>
      </c>
      <c r="L327" s="212">
        <f t="shared" si="158"/>
        <v>0.29292929292929293</v>
      </c>
      <c r="M327" s="207" t="s">
        <v>592</v>
      </c>
      <c r="N327" s="213">
        <v>44323</v>
      </c>
      <c r="O327" s="1"/>
      <c r="P327" s="1"/>
      <c r="Q327" s="1"/>
      <c r="R327" s="6" t="s">
        <v>785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35">
        <v>158</v>
      </c>
      <c r="B328" s="236">
        <v>44140</v>
      </c>
      <c r="C328" s="236"/>
      <c r="D328" s="237" t="s">
        <v>272</v>
      </c>
      <c r="E328" s="238" t="s">
        <v>624</v>
      </c>
      <c r="F328" s="208">
        <v>925</v>
      </c>
      <c r="G328" s="238"/>
      <c r="H328" s="238">
        <v>1095</v>
      </c>
      <c r="I328" s="240">
        <v>1093</v>
      </c>
      <c r="J328" s="210" t="s">
        <v>814</v>
      </c>
      <c r="K328" s="211">
        <f t="shared" si="157"/>
        <v>170</v>
      </c>
      <c r="L328" s="212">
        <f t="shared" si="158"/>
        <v>0.18378378378378379</v>
      </c>
      <c r="M328" s="207" t="s">
        <v>592</v>
      </c>
      <c r="N328" s="213">
        <v>44201</v>
      </c>
      <c r="O328" s="1"/>
      <c r="P328" s="1"/>
      <c r="Q328" s="1"/>
      <c r="R328" s="6" t="s">
        <v>785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35">
        <v>159</v>
      </c>
      <c r="B329" s="236">
        <v>44140</v>
      </c>
      <c r="C329" s="236"/>
      <c r="D329" s="237" t="s">
        <v>344</v>
      </c>
      <c r="E329" s="238" t="s">
        <v>624</v>
      </c>
      <c r="F329" s="208">
        <v>332.5</v>
      </c>
      <c r="G329" s="238"/>
      <c r="H329" s="238">
        <v>393</v>
      </c>
      <c r="I329" s="240">
        <v>406</v>
      </c>
      <c r="J329" s="210" t="s">
        <v>815</v>
      </c>
      <c r="K329" s="211">
        <f t="shared" si="157"/>
        <v>60.5</v>
      </c>
      <c r="L329" s="212">
        <f t="shared" si="158"/>
        <v>0.18195488721804512</v>
      </c>
      <c r="M329" s="207" t="s">
        <v>592</v>
      </c>
      <c r="N329" s="213">
        <v>44256</v>
      </c>
      <c r="O329" s="1"/>
      <c r="P329" s="1"/>
      <c r="Q329" s="1"/>
      <c r="R329" s="6" t="s">
        <v>785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5">
        <v>160</v>
      </c>
      <c r="B330" s="236">
        <v>44141</v>
      </c>
      <c r="C330" s="236"/>
      <c r="D330" s="237" t="s">
        <v>483</v>
      </c>
      <c r="E330" s="238" t="s">
        <v>624</v>
      </c>
      <c r="F330" s="208">
        <v>231</v>
      </c>
      <c r="G330" s="238"/>
      <c r="H330" s="238">
        <v>281</v>
      </c>
      <c r="I330" s="240">
        <v>281</v>
      </c>
      <c r="J330" s="210" t="s">
        <v>682</v>
      </c>
      <c r="K330" s="211">
        <f t="shared" si="157"/>
        <v>50</v>
      </c>
      <c r="L330" s="212">
        <f t="shared" si="158"/>
        <v>0.21645021645021645</v>
      </c>
      <c r="M330" s="207" t="s">
        <v>592</v>
      </c>
      <c r="N330" s="213">
        <v>44358</v>
      </c>
      <c r="O330" s="1"/>
      <c r="P330" s="1"/>
      <c r="Q330" s="1"/>
      <c r="R330" s="6" t="s">
        <v>785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62">
        <v>161</v>
      </c>
      <c r="B331" s="255">
        <v>44187</v>
      </c>
      <c r="C331" s="255"/>
      <c r="D331" s="256" t="s">
        <v>456</v>
      </c>
      <c r="E331" s="56" t="s">
        <v>624</v>
      </c>
      <c r="F331" s="257" t="s">
        <v>816</v>
      </c>
      <c r="G331" s="56"/>
      <c r="H331" s="56"/>
      <c r="I331" s="258">
        <v>239</v>
      </c>
      <c r="J331" s="253" t="s">
        <v>595</v>
      </c>
      <c r="K331" s="253"/>
      <c r="L331" s="259"/>
      <c r="M331" s="260"/>
      <c r="N331" s="261"/>
      <c r="O331" s="1"/>
      <c r="P331" s="1"/>
      <c r="Q331" s="1"/>
      <c r="R331" s="6" t="s">
        <v>785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62">
        <v>162</v>
      </c>
      <c r="B332" s="255">
        <v>44258</v>
      </c>
      <c r="C332" s="255"/>
      <c r="D332" s="256" t="s">
        <v>811</v>
      </c>
      <c r="E332" s="56" t="s">
        <v>624</v>
      </c>
      <c r="F332" s="257" t="s">
        <v>812</v>
      </c>
      <c r="G332" s="56"/>
      <c r="H332" s="56"/>
      <c r="I332" s="258">
        <v>590</v>
      </c>
      <c r="J332" s="253" t="s">
        <v>595</v>
      </c>
      <c r="K332" s="253"/>
      <c r="L332" s="259"/>
      <c r="M332" s="260"/>
      <c r="N332" s="261"/>
      <c r="O332" s="1"/>
      <c r="P332" s="1"/>
      <c r="R332" s="6" t="s">
        <v>785</v>
      </c>
    </row>
    <row r="333" spans="1:26" ht="12.75" customHeight="1">
      <c r="A333" s="235">
        <v>163</v>
      </c>
      <c r="B333" s="236">
        <v>44274</v>
      </c>
      <c r="C333" s="236"/>
      <c r="D333" s="237" t="s">
        <v>344</v>
      </c>
      <c r="E333" s="238" t="s">
        <v>624</v>
      </c>
      <c r="F333" s="208">
        <v>355</v>
      </c>
      <c r="G333" s="238"/>
      <c r="H333" s="238">
        <v>422.5</v>
      </c>
      <c r="I333" s="240">
        <v>420</v>
      </c>
      <c r="J333" s="210" t="s">
        <v>817</v>
      </c>
      <c r="K333" s="211">
        <f t="shared" ref="K333:K336" si="159">H333-F333</f>
        <v>67.5</v>
      </c>
      <c r="L333" s="212">
        <f t="shared" ref="L333:L336" si="160">K333/F333</f>
        <v>0.19014084507042253</v>
      </c>
      <c r="M333" s="207" t="s">
        <v>592</v>
      </c>
      <c r="N333" s="213">
        <v>44361</v>
      </c>
      <c r="O333" s="1"/>
      <c r="R333" s="263" t="s">
        <v>785</v>
      </c>
    </row>
    <row r="334" spans="1:26" ht="12.75" customHeight="1">
      <c r="A334" s="235">
        <v>164</v>
      </c>
      <c r="B334" s="236">
        <v>44295</v>
      </c>
      <c r="C334" s="236"/>
      <c r="D334" s="237" t="s">
        <v>818</v>
      </c>
      <c r="E334" s="238" t="s">
        <v>624</v>
      </c>
      <c r="F334" s="208">
        <v>555</v>
      </c>
      <c r="G334" s="238"/>
      <c r="H334" s="238">
        <v>663</v>
      </c>
      <c r="I334" s="240">
        <v>663</v>
      </c>
      <c r="J334" s="210" t="s">
        <v>819</v>
      </c>
      <c r="K334" s="211">
        <f t="shared" si="159"/>
        <v>108</v>
      </c>
      <c r="L334" s="212">
        <f t="shared" si="160"/>
        <v>0.19459459459459461</v>
      </c>
      <c r="M334" s="207" t="s">
        <v>592</v>
      </c>
      <c r="N334" s="213">
        <v>44321</v>
      </c>
      <c r="O334" s="1"/>
      <c r="P334" s="1"/>
      <c r="Q334" s="1"/>
      <c r="R334" s="263" t="s">
        <v>785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35">
        <v>165</v>
      </c>
      <c r="B335" s="236">
        <v>44308</v>
      </c>
      <c r="C335" s="236"/>
      <c r="D335" s="237" t="s">
        <v>377</v>
      </c>
      <c r="E335" s="238" t="s">
        <v>624</v>
      </c>
      <c r="F335" s="208">
        <v>126.5</v>
      </c>
      <c r="G335" s="238"/>
      <c r="H335" s="238">
        <v>155</v>
      </c>
      <c r="I335" s="240">
        <v>155</v>
      </c>
      <c r="J335" s="210" t="s">
        <v>682</v>
      </c>
      <c r="K335" s="211">
        <f t="shared" si="159"/>
        <v>28.5</v>
      </c>
      <c r="L335" s="212">
        <f t="shared" si="160"/>
        <v>0.22529644268774704</v>
      </c>
      <c r="M335" s="207" t="s">
        <v>592</v>
      </c>
      <c r="N335" s="213">
        <v>44362</v>
      </c>
      <c r="O335" s="1"/>
      <c r="R335" s="263" t="s">
        <v>785</v>
      </c>
    </row>
    <row r="336" spans="1:26" ht="12.75" customHeight="1">
      <c r="A336" s="448">
        <v>166</v>
      </c>
      <c r="B336" s="449">
        <v>44368</v>
      </c>
      <c r="C336" s="449"/>
      <c r="D336" s="450" t="s">
        <v>395</v>
      </c>
      <c r="E336" s="451" t="s">
        <v>624</v>
      </c>
      <c r="F336" s="452">
        <v>287.5</v>
      </c>
      <c r="G336" s="451"/>
      <c r="H336" s="451">
        <v>245</v>
      </c>
      <c r="I336" s="453">
        <v>344</v>
      </c>
      <c r="J336" s="220" t="s">
        <v>909</v>
      </c>
      <c r="K336" s="221">
        <f t="shared" si="159"/>
        <v>-42.5</v>
      </c>
      <c r="L336" s="222">
        <f t="shared" si="160"/>
        <v>-0.14782608695652175</v>
      </c>
      <c r="M336" s="218" t="s">
        <v>605</v>
      </c>
      <c r="N336" s="215">
        <v>44508</v>
      </c>
      <c r="O336" s="1"/>
      <c r="R336" s="263" t="s">
        <v>785</v>
      </c>
    </row>
    <row r="337" spans="1:18" ht="12.75" customHeight="1">
      <c r="A337" s="262">
        <v>167</v>
      </c>
      <c r="B337" s="255">
        <v>44368</v>
      </c>
      <c r="C337" s="255"/>
      <c r="D337" s="256" t="s">
        <v>483</v>
      </c>
      <c r="E337" s="56" t="s">
        <v>624</v>
      </c>
      <c r="F337" s="257" t="s">
        <v>820</v>
      </c>
      <c r="G337" s="56"/>
      <c r="H337" s="56"/>
      <c r="I337" s="258">
        <v>320</v>
      </c>
      <c r="J337" s="253" t="s">
        <v>595</v>
      </c>
      <c r="K337" s="262"/>
      <c r="L337" s="255"/>
      <c r="M337" s="255"/>
      <c r="N337" s="256"/>
      <c r="O337" s="44"/>
      <c r="R337" s="263" t="s">
        <v>785</v>
      </c>
    </row>
    <row r="338" spans="1:18" ht="12.75" customHeight="1">
      <c r="A338" s="262">
        <v>168</v>
      </c>
      <c r="B338" s="255">
        <v>44406</v>
      </c>
      <c r="C338" s="255"/>
      <c r="D338" s="256" t="s">
        <v>377</v>
      </c>
      <c r="E338" s="56" t="s">
        <v>624</v>
      </c>
      <c r="F338" s="257" t="s">
        <v>823</v>
      </c>
      <c r="G338" s="56"/>
      <c r="H338" s="56"/>
      <c r="I338" s="56">
        <v>200</v>
      </c>
      <c r="J338" s="253" t="s">
        <v>595</v>
      </c>
      <c r="K338" s="262"/>
      <c r="L338" s="255"/>
      <c r="M338" s="255"/>
      <c r="N338" s="256"/>
      <c r="O338" s="44"/>
      <c r="R338" s="263" t="s">
        <v>785</v>
      </c>
    </row>
    <row r="339" spans="1:18" ht="12.75" customHeight="1">
      <c r="A339" s="262">
        <v>169</v>
      </c>
      <c r="B339" s="255">
        <v>44462</v>
      </c>
      <c r="C339" s="255"/>
      <c r="D339" s="256" t="s">
        <v>830</v>
      </c>
      <c r="E339" s="56" t="s">
        <v>624</v>
      </c>
      <c r="F339" s="257" t="s">
        <v>831</v>
      </c>
      <c r="G339" s="56"/>
      <c r="H339" s="56"/>
      <c r="I339" s="56">
        <v>1500</v>
      </c>
      <c r="J339" s="253" t="s">
        <v>595</v>
      </c>
      <c r="K339" s="262"/>
      <c r="L339" s="255"/>
      <c r="M339" s="255"/>
      <c r="N339" s="256"/>
      <c r="O339" s="44"/>
      <c r="R339" s="263" t="s">
        <v>785</v>
      </c>
    </row>
    <row r="340" spans="1:18" ht="12.75" customHeight="1">
      <c r="A340" s="338">
        <v>170</v>
      </c>
      <c r="B340" s="339">
        <v>44480</v>
      </c>
      <c r="C340" s="339"/>
      <c r="D340" s="340" t="s">
        <v>836</v>
      </c>
      <c r="E340" s="341" t="s">
        <v>624</v>
      </c>
      <c r="F340" s="342" t="s">
        <v>842</v>
      </c>
      <c r="G340" s="341"/>
      <c r="H340" s="341"/>
      <c r="I340" s="341">
        <v>145</v>
      </c>
      <c r="J340" s="343" t="s">
        <v>595</v>
      </c>
      <c r="K340" s="338"/>
      <c r="L340" s="339"/>
      <c r="M340" s="339"/>
      <c r="N340" s="340"/>
      <c r="O340" s="44"/>
      <c r="R340" s="263" t="s">
        <v>785</v>
      </c>
    </row>
    <row r="341" spans="1:18" ht="12.75" customHeight="1">
      <c r="A341" s="344">
        <v>171</v>
      </c>
      <c r="B341" s="345">
        <v>44481</v>
      </c>
      <c r="C341" s="345"/>
      <c r="D341" s="346" t="s">
        <v>261</v>
      </c>
      <c r="E341" s="347" t="s">
        <v>624</v>
      </c>
      <c r="F341" s="348" t="s">
        <v>839</v>
      </c>
      <c r="G341" s="347"/>
      <c r="H341" s="347"/>
      <c r="I341" s="347">
        <v>380</v>
      </c>
      <c r="J341" s="349" t="s">
        <v>595</v>
      </c>
      <c r="K341" s="344"/>
      <c r="L341" s="345"/>
      <c r="M341" s="345"/>
      <c r="N341" s="346"/>
      <c r="O341" s="44"/>
      <c r="R341" s="263" t="s">
        <v>785</v>
      </c>
    </row>
    <row r="342" spans="1:18" ht="12.75" customHeight="1">
      <c r="A342" s="344">
        <v>172</v>
      </c>
      <c r="B342" s="345">
        <v>44481</v>
      </c>
      <c r="C342" s="345"/>
      <c r="D342" s="346" t="s">
        <v>403</v>
      </c>
      <c r="E342" s="347" t="s">
        <v>624</v>
      </c>
      <c r="F342" s="348" t="s">
        <v>840</v>
      </c>
      <c r="G342" s="347"/>
      <c r="H342" s="347"/>
      <c r="I342" s="347">
        <v>56</v>
      </c>
      <c r="J342" s="349" t="s">
        <v>595</v>
      </c>
      <c r="K342" s="344"/>
      <c r="L342" s="345"/>
      <c r="M342" s="345"/>
      <c r="N342" s="346"/>
      <c r="O342" s="44"/>
      <c r="R342" s="263"/>
    </row>
    <row r="343" spans="1:18" ht="12.75" customHeight="1">
      <c r="A343" s="350"/>
      <c r="B343" s="350"/>
      <c r="C343" s="350"/>
      <c r="D343" s="350"/>
      <c r="E343" s="350"/>
      <c r="F343" s="347"/>
      <c r="G343" s="347"/>
      <c r="H343" s="347"/>
      <c r="I343" s="347"/>
      <c r="J343" s="351"/>
      <c r="K343" s="347"/>
      <c r="L343" s="347"/>
      <c r="M343" s="347"/>
      <c r="N343" s="350"/>
      <c r="O343" s="44"/>
      <c r="R343" s="263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263"/>
    </row>
    <row r="345" spans="1:18" ht="12.75" customHeight="1">
      <c r="A345" s="262"/>
      <c r="B345" s="264" t="s">
        <v>821</v>
      </c>
      <c r="F345" s="59"/>
      <c r="G345" s="59"/>
      <c r="H345" s="59"/>
      <c r="I345" s="59"/>
      <c r="J345" s="44"/>
      <c r="K345" s="59"/>
      <c r="L345" s="59"/>
      <c r="M345" s="59"/>
      <c r="O345" s="44"/>
      <c r="R345" s="263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1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1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1:18" ht="12.75" customHeight="1">
      <c r="A355" s="265"/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1:18" ht="12.75" customHeight="1">
      <c r="A356" s="265"/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1:18" ht="12.75" customHeight="1">
      <c r="A357" s="56"/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</sheetData>
  <autoFilter ref="R1:R353"/>
  <mergeCells count="27">
    <mergeCell ref="A127:A128"/>
    <mergeCell ref="O123:O124"/>
    <mergeCell ref="P123:P124"/>
    <mergeCell ref="A123:A124"/>
    <mergeCell ref="B123:B124"/>
    <mergeCell ref="J123:J124"/>
    <mergeCell ref="M123:M124"/>
    <mergeCell ref="N123:N124"/>
    <mergeCell ref="P127:P128"/>
    <mergeCell ref="B127:B128"/>
    <mergeCell ref="J127:J128"/>
    <mergeCell ref="M127:M128"/>
    <mergeCell ref="N127:N128"/>
    <mergeCell ref="O127:O128"/>
    <mergeCell ref="O87:O88"/>
    <mergeCell ref="P87:P88"/>
    <mergeCell ref="A87:A88"/>
    <mergeCell ref="B87:B88"/>
    <mergeCell ref="M87:M88"/>
    <mergeCell ref="N87:N88"/>
    <mergeCell ref="P108:P109"/>
    <mergeCell ref="A108:A109"/>
    <mergeCell ref="B108:B109"/>
    <mergeCell ref="M108:M109"/>
    <mergeCell ref="N108:N109"/>
    <mergeCell ref="O108:O109"/>
    <mergeCell ref="J108:J109"/>
  </mergeCells>
  <pageMargins left="0.7" right="0.7" top="0.75" bottom="0.75" header="0.3" footer="0.3"/>
  <pageSetup orientation="portrait" r:id="rId1"/>
  <ignoredErrors>
    <ignoredError sqref="K74 K72 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2021-12-01T02:48:18Z</dcterms:modified>
</cp:coreProperties>
</file>